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PORATE-ECONOMICS\DATA\"/>
    </mc:Choice>
  </mc:AlternateContent>
  <xr:revisionPtr revIDLastSave="0" documentId="13_ncr:1_{C851D40C-ACF9-4D9D-9E85-28879DA4861A}" xr6:coauthVersionLast="36" xr6:coauthVersionMax="47" xr10:uidLastSave="{00000000-0000-0000-0000-000000000000}"/>
  <bookViews>
    <workbookView xWindow="0" yWindow="0" windowWidth="20490" windowHeight="7545" firstSheet="1" activeTab="4" xr2:uid="{CD724146-A0F0-47C9-81EB-3144C1861A2B}"/>
  </bookViews>
  <sheets>
    <sheet name="ECONOMY_QUARTERLY_ABSOLUTE" sheetId="5" r:id="rId1"/>
    <sheet name="ECONOMY_QUARTERLY" sheetId="4" r:id="rId2"/>
    <sheet name="10Y_YIELD" sheetId="14" r:id="rId3"/>
    <sheet name="10Y_YIELDS" sheetId="15" r:id="rId4"/>
    <sheet name="ECONOMY" sheetId="2" r:id="rId5"/>
    <sheet name="SELECT" sheetId="3" r:id="rId6"/>
    <sheet name="GOVT_EXP" sheetId="24" r:id="rId7"/>
    <sheet name="LOAN_BANK" sheetId="18" r:id="rId8"/>
    <sheet name="OIL_IMPORT_GDP" sheetId="19" r:id="rId9"/>
    <sheet name="SPECIFIC_ABSOLUTE" sheetId="6" r:id="rId10"/>
    <sheet name="SPECIFIC_YOY" sheetId="8" r:id="rId11"/>
    <sheet name="ALL" sheetId="9" r:id="rId12"/>
    <sheet name="GVA_MIL_RS" sheetId="12" r:id="rId13"/>
    <sheet name="G20_PER_CAPITA" sheetId="13" r:id="rId14"/>
    <sheet name="BANK_LOAN_SHARE" sheetId="16" r:id="rId15"/>
    <sheet name="IND_PROC" sheetId="17" r:id="rId16"/>
    <sheet name="IMPORT" sheetId="20" r:id="rId17"/>
    <sheet name="MC_AGG_DATA" sheetId="21" r:id="rId18"/>
    <sheet name="CALL_REPO" sheetId="23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" i="19"/>
  <c r="G43" i="24" l="1"/>
  <c r="D43" i="24"/>
  <c r="C43" i="24"/>
  <c r="B43" i="24"/>
  <c r="G42" i="24"/>
  <c r="D42" i="24"/>
  <c r="C42" i="24"/>
  <c r="B42" i="24"/>
  <c r="G41" i="24"/>
  <c r="E41" i="24"/>
  <c r="F41" i="24" s="1"/>
  <c r="D41" i="24"/>
  <c r="C41" i="24"/>
  <c r="B41" i="24"/>
  <c r="H41" i="24" s="1"/>
  <c r="G40" i="24"/>
  <c r="D40" i="24"/>
  <c r="C40" i="24"/>
  <c r="B40" i="24"/>
  <c r="H40" i="24" s="1"/>
  <c r="G39" i="24"/>
  <c r="D39" i="24"/>
  <c r="C39" i="24"/>
  <c r="B39" i="24"/>
  <c r="G38" i="24"/>
  <c r="D38" i="24"/>
  <c r="C38" i="24"/>
  <c r="B38" i="24"/>
  <c r="G37" i="24"/>
  <c r="E37" i="24"/>
  <c r="F37" i="24" s="1"/>
  <c r="D37" i="24"/>
  <c r="C37" i="24"/>
  <c r="B37" i="24"/>
  <c r="H37" i="24" s="1"/>
  <c r="G36" i="24"/>
  <c r="D36" i="24"/>
  <c r="C36" i="24"/>
  <c r="B36" i="24"/>
  <c r="H36" i="24" s="1"/>
  <c r="G35" i="24"/>
  <c r="D35" i="24"/>
  <c r="C35" i="24"/>
  <c r="B35" i="24"/>
  <c r="G34" i="24"/>
  <c r="D34" i="24"/>
  <c r="C34" i="24"/>
  <c r="B34" i="24"/>
  <c r="G33" i="24"/>
  <c r="D33" i="24"/>
  <c r="C33" i="24"/>
  <c r="E33" i="24" s="1"/>
  <c r="F33" i="24" s="1"/>
  <c r="B33" i="24"/>
  <c r="H33" i="24" s="1"/>
  <c r="G32" i="24"/>
  <c r="D32" i="24"/>
  <c r="C32" i="24"/>
  <c r="B32" i="24"/>
  <c r="H32" i="24" s="1"/>
  <c r="G31" i="24"/>
  <c r="D31" i="24"/>
  <c r="C31" i="24"/>
  <c r="B31" i="24"/>
  <c r="G30" i="24"/>
  <c r="D30" i="24"/>
  <c r="C30" i="24"/>
  <c r="B30" i="24"/>
  <c r="G29" i="24"/>
  <c r="E29" i="24"/>
  <c r="F29" i="24" s="1"/>
  <c r="D29" i="24"/>
  <c r="C29" i="24"/>
  <c r="B29" i="24"/>
  <c r="G28" i="24"/>
  <c r="D28" i="24"/>
  <c r="C28" i="24"/>
  <c r="B28" i="24"/>
  <c r="H28" i="24" s="1"/>
  <c r="G27" i="24"/>
  <c r="D27" i="24"/>
  <c r="C27" i="24"/>
  <c r="B27" i="24"/>
  <c r="G26" i="24"/>
  <c r="D26" i="24"/>
  <c r="C26" i="24"/>
  <c r="B26" i="24"/>
  <c r="G25" i="24"/>
  <c r="D25" i="24"/>
  <c r="C25" i="24"/>
  <c r="E25" i="24" s="1"/>
  <c r="F25" i="24" s="1"/>
  <c r="B25" i="24"/>
  <c r="G24" i="24"/>
  <c r="D24" i="24"/>
  <c r="C24" i="24"/>
  <c r="B24" i="24"/>
  <c r="H24" i="24" s="1"/>
  <c r="G23" i="24"/>
  <c r="D23" i="24"/>
  <c r="C23" i="24"/>
  <c r="B23" i="24"/>
  <c r="G22" i="24"/>
  <c r="D22" i="24"/>
  <c r="C22" i="24"/>
  <c r="B22" i="24"/>
  <c r="H22" i="24" s="1"/>
  <c r="G21" i="24"/>
  <c r="E21" i="24"/>
  <c r="F21" i="24" s="1"/>
  <c r="D21" i="24"/>
  <c r="C21" i="24"/>
  <c r="B21" i="24"/>
  <c r="G20" i="24"/>
  <c r="D20" i="24"/>
  <c r="C20" i="24"/>
  <c r="B20" i="24"/>
  <c r="H20" i="24" s="1"/>
  <c r="G19" i="24"/>
  <c r="D19" i="24"/>
  <c r="C19" i="24"/>
  <c r="B19" i="24"/>
  <c r="G18" i="24"/>
  <c r="D18" i="24"/>
  <c r="C18" i="24"/>
  <c r="B18" i="24"/>
  <c r="H18" i="24" s="1"/>
  <c r="G17" i="24"/>
  <c r="D17" i="24"/>
  <c r="C17" i="24"/>
  <c r="E17" i="24" s="1"/>
  <c r="F17" i="24" s="1"/>
  <c r="B17" i="24"/>
  <c r="G16" i="24"/>
  <c r="D16" i="24"/>
  <c r="C16" i="24"/>
  <c r="B16" i="24"/>
  <c r="H16" i="24" s="1"/>
  <c r="G15" i="24"/>
  <c r="D15" i="24"/>
  <c r="C15" i="24"/>
  <c r="B15" i="24"/>
  <c r="G14" i="24"/>
  <c r="D14" i="24"/>
  <c r="C14" i="24"/>
  <c r="B14" i="24"/>
  <c r="H14" i="24" s="1"/>
  <c r="G13" i="24"/>
  <c r="E13" i="24"/>
  <c r="F13" i="24" s="1"/>
  <c r="D13" i="24"/>
  <c r="C13" i="24"/>
  <c r="B13" i="24"/>
  <c r="G12" i="24"/>
  <c r="D12" i="24"/>
  <c r="C12" i="24"/>
  <c r="B12" i="24"/>
  <c r="H12" i="24" s="1"/>
  <c r="G11" i="24"/>
  <c r="D11" i="24"/>
  <c r="C11" i="24"/>
  <c r="B11" i="24"/>
  <c r="G10" i="24"/>
  <c r="D10" i="24"/>
  <c r="C10" i="24"/>
  <c r="B10" i="24"/>
  <c r="H10" i="24" s="1"/>
  <c r="G9" i="24"/>
  <c r="D9" i="24"/>
  <c r="C9" i="24"/>
  <c r="E9" i="24" s="1"/>
  <c r="F9" i="24" s="1"/>
  <c r="B9" i="24"/>
  <c r="G8" i="24"/>
  <c r="D8" i="24"/>
  <c r="C8" i="24"/>
  <c r="B8" i="24"/>
  <c r="H8" i="24" s="1"/>
  <c r="G7" i="24"/>
  <c r="D7" i="24"/>
  <c r="C7" i="24"/>
  <c r="B7" i="24"/>
  <c r="G6" i="24"/>
  <c r="D6" i="24"/>
  <c r="C6" i="24"/>
  <c r="B6" i="24"/>
  <c r="H6" i="24" s="1"/>
  <c r="G5" i="24"/>
  <c r="E5" i="24"/>
  <c r="F5" i="24" s="1"/>
  <c r="D5" i="24"/>
  <c r="C5" i="24"/>
  <c r="B5" i="24"/>
  <c r="G4" i="24"/>
  <c r="D4" i="24"/>
  <c r="C4" i="24"/>
  <c r="B4" i="24"/>
  <c r="H4" i="24" s="1"/>
  <c r="G3" i="24"/>
  <c r="D3" i="24"/>
  <c r="C3" i="24"/>
  <c r="B3" i="24"/>
  <c r="G2" i="24"/>
  <c r="D2" i="24"/>
  <c r="E2" i="24" s="1"/>
  <c r="C2" i="24"/>
  <c r="B2" i="24"/>
  <c r="H2" i="24" s="1"/>
  <c r="E3" i="24" l="1"/>
  <c r="F3" i="24" s="1"/>
  <c r="E4" i="24"/>
  <c r="F4" i="24" s="1"/>
  <c r="H5" i="24"/>
  <c r="H7" i="24"/>
  <c r="E10" i="24"/>
  <c r="F10" i="24" s="1"/>
  <c r="E11" i="24"/>
  <c r="F11" i="24" s="1"/>
  <c r="E12" i="24"/>
  <c r="F12" i="24" s="1"/>
  <c r="H13" i="24"/>
  <c r="H15" i="24"/>
  <c r="E18" i="24"/>
  <c r="F18" i="24" s="1"/>
  <c r="E19" i="24"/>
  <c r="F19" i="24" s="1"/>
  <c r="E20" i="24"/>
  <c r="F20" i="24" s="1"/>
  <c r="H21" i="24"/>
  <c r="H23" i="24"/>
  <c r="E26" i="24"/>
  <c r="F26" i="24" s="1"/>
  <c r="E27" i="24"/>
  <c r="F27" i="24" s="1"/>
  <c r="E28" i="24"/>
  <c r="F28" i="24" s="1"/>
  <c r="H29" i="24"/>
  <c r="H30" i="24"/>
  <c r="H31" i="24"/>
  <c r="E34" i="24"/>
  <c r="F34" i="24" s="1"/>
  <c r="E35" i="24"/>
  <c r="F35" i="24" s="1"/>
  <c r="E36" i="24"/>
  <c r="F36" i="24" s="1"/>
  <c r="H38" i="24"/>
  <c r="H39" i="24"/>
  <c r="E42" i="24"/>
  <c r="F42" i="24" s="1"/>
  <c r="E43" i="24"/>
  <c r="F43" i="24" s="1"/>
  <c r="F2" i="24"/>
  <c r="H3" i="24"/>
  <c r="E6" i="24"/>
  <c r="F6" i="24" s="1"/>
  <c r="E7" i="24"/>
  <c r="F7" i="24" s="1"/>
  <c r="E8" i="24"/>
  <c r="F8" i="24" s="1"/>
  <c r="H9" i="24"/>
  <c r="H11" i="24"/>
  <c r="E14" i="24"/>
  <c r="F14" i="24" s="1"/>
  <c r="E15" i="24"/>
  <c r="F15" i="24" s="1"/>
  <c r="E16" i="24"/>
  <c r="F16" i="24" s="1"/>
  <c r="H17" i="24"/>
  <c r="H19" i="24"/>
  <c r="E22" i="24"/>
  <c r="F22" i="24" s="1"/>
  <c r="E23" i="24"/>
  <c r="F23" i="24" s="1"/>
  <c r="E24" i="24"/>
  <c r="F24" i="24" s="1"/>
  <c r="H25" i="24"/>
  <c r="H26" i="24"/>
  <c r="H27" i="24"/>
  <c r="E30" i="24"/>
  <c r="F30" i="24" s="1"/>
  <c r="E31" i="24"/>
  <c r="F31" i="24" s="1"/>
  <c r="E32" i="24"/>
  <c r="F32" i="24" s="1"/>
  <c r="H34" i="24"/>
  <c r="H35" i="24"/>
  <c r="E38" i="24"/>
  <c r="F38" i="24" s="1"/>
  <c r="E39" i="24"/>
  <c r="F39" i="24" s="1"/>
  <c r="E40" i="24"/>
  <c r="F40" i="24" s="1"/>
  <c r="H42" i="24"/>
  <c r="H43" i="24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B1" i="8"/>
  <c r="AC1" i="8"/>
  <c r="AD1" i="8"/>
  <c r="AE1" i="8"/>
  <c r="AF1" i="8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<sst xmlns="http://schemas.openxmlformats.org/spreadsheetml/2006/main" count="1569" uniqueCount="530">
  <si>
    <t>GDP(Rs.Million (Base year 2011-12))</t>
  </si>
  <si>
    <t xml:space="preserve">    GVA at constant prices(Rs.Million (Base year 2011-12))</t>
  </si>
  <si>
    <t xml:space="preserve">        Agriculture(Rs.Million (Base year 2011-12))</t>
  </si>
  <si>
    <t xml:space="preserve">        Industry (Rs.Million (Base year 2011-12))</t>
  </si>
  <si>
    <t xml:space="preserve">            Mining(Rs.Million (Base year 2011-12))</t>
  </si>
  <si>
    <t xml:space="preserve">            Manufacturing(Rs.Million (Base year 2011-12))</t>
  </si>
  <si>
    <t xml:space="preserve">            Electricity(Rs.Million (Base year 2011-12))</t>
  </si>
  <si>
    <t xml:space="preserve">            Construction(Rs.Million (Base year 2011-12))</t>
  </si>
  <si>
    <t xml:space="preserve">        Services(Rs.Million (Base year 2011-12))</t>
  </si>
  <si>
    <t>Per Capita GDP (Rs)(Rupees (Base year 2011-12))</t>
  </si>
  <si>
    <t>CPI(Base year : 2012 = 100)</t>
  </si>
  <si>
    <t>WPI(Base year : 2011-12 = 100)</t>
  </si>
  <si>
    <t xml:space="preserve">    Money supply (M3)(Rs.Million)</t>
  </si>
  <si>
    <t xml:space="preserve">    Aggregate deposit(Rs.Million)</t>
  </si>
  <si>
    <t xml:space="preserve">    Bank credit(Rs.Million)</t>
  </si>
  <si>
    <t xml:space="preserve">    Cash reserve ratio (CRR) (March-end)(Per cent)</t>
  </si>
  <si>
    <t xml:space="preserve">    Statutory liquidity ratio (SLR) (March-end)(Per cent)</t>
  </si>
  <si>
    <t xml:space="preserve">    Base rate(Per cent)</t>
  </si>
  <si>
    <t xml:space="preserve">        Central government revenue receipts(Rs.Million)</t>
  </si>
  <si>
    <t xml:space="preserve">            Tax receipt(Rs.Million)</t>
  </si>
  <si>
    <t xml:space="preserve">        Central government expenditure(Rs.Million)</t>
  </si>
  <si>
    <t xml:space="preserve">                Subsidies(Rs.Million)</t>
  </si>
  <si>
    <t xml:space="preserve">                Interest(Rs.Million)</t>
  </si>
  <si>
    <t xml:space="preserve">            Revenue expenditure(Rs.Million)</t>
  </si>
  <si>
    <t xml:space="preserve">            Capital expenditure(Rs.Million)</t>
  </si>
  <si>
    <t xml:space="preserve">            Gross fiscal deficit (GFD)(Rs. Million)</t>
  </si>
  <si>
    <t xml:space="preserve">    GST collections(Rs.Million)</t>
  </si>
  <si>
    <t xml:space="preserve">    Exports($ Million)</t>
  </si>
  <si>
    <t xml:space="preserve">        POL($ Million)</t>
  </si>
  <si>
    <t xml:space="preserve">        Non-POL($ Million)</t>
  </si>
  <si>
    <t xml:space="preserve">    Imports($ Million)</t>
  </si>
  <si>
    <t xml:space="preserve">                Gold($ Million)</t>
  </si>
  <si>
    <t xml:space="preserve">            Non-Pol non-gold &amp; silver($ Million)</t>
  </si>
  <si>
    <t xml:space="preserve">    Trade balance: DGCI&amp;S($ Million)</t>
  </si>
  <si>
    <t xml:space="preserve">            ECBs($ Million)</t>
  </si>
  <si>
    <t xml:space="preserve">    Trade balance: RBI($ Million)</t>
  </si>
  <si>
    <t xml:space="preserve">    Current account balance($ Million)</t>
  </si>
  <si>
    <t xml:space="preserve">    External commercial borrowings, net($ Million)</t>
  </si>
  <si>
    <t xml:space="preserve">    Foreign direct investment (FDI)($ Million)</t>
  </si>
  <si>
    <t xml:space="preserve">    Portfolio investments($ Million)</t>
  </si>
  <si>
    <t xml:space="preserve">    Total foreign exchange reserves($ Million)</t>
  </si>
  <si>
    <t xml:space="preserve">    Exchange rate(Rs./$)</t>
  </si>
  <si>
    <t xml:space="preserve">        Foodgrain(Million Tonnes)</t>
  </si>
  <si>
    <t xml:space="preserve">        Kharif production(Million Tonnes)</t>
  </si>
  <si>
    <t xml:space="preserve">        Rabi production(Million Tonnes)</t>
  </si>
  <si>
    <t xml:space="preserve">    Consumption of petroleum products(Million Tonnes)</t>
  </si>
  <si>
    <t xml:space="preserve">    Passenger car sales(Numbers)</t>
  </si>
  <si>
    <t xml:space="preserve">    Two-wheelers sales(Numbers)</t>
  </si>
  <si>
    <t xml:space="preserve">    Commercial vehicle sales(Numbers)</t>
  </si>
  <si>
    <t xml:space="preserve">    Tractors sales(Numbers)</t>
  </si>
  <si>
    <t xml:space="preserve">        Labour force (LF)(Numbers)</t>
  </si>
  <si>
    <t xml:space="preserve">        Labour participation rate (LPR)(Per cent)</t>
  </si>
  <si>
    <t xml:space="preserve">        Employment rate (ER)(Per cent)</t>
  </si>
  <si>
    <t xml:space="preserve">        Unemployment rate (UER)(Per cent)</t>
  </si>
  <si>
    <t>GVA. YoY</t>
  </si>
  <si>
    <t>pv.sales</t>
  </si>
  <si>
    <t>GDP</t>
  </si>
  <si>
    <t>GDPagri</t>
  </si>
  <si>
    <t>Industry</t>
  </si>
  <si>
    <t>Services</t>
  </si>
  <si>
    <t>GDP_CP</t>
  </si>
  <si>
    <t>GDPagri._CP</t>
  </si>
  <si>
    <t>Industry._CP</t>
  </si>
  <si>
    <t>Services._CP</t>
  </si>
  <si>
    <t>GDPMP</t>
  </si>
  <si>
    <t>PFCE</t>
  </si>
  <si>
    <t>GFCE</t>
  </si>
  <si>
    <t>GFCF</t>
  </si>
  <si>
    <t>Exports.of.goods.and..services</t>
  </si>
  <si>
    <t>Imports.of.goods.and..services</t>
  </si>
  <si>
    <t>GDPMP_CP</t>
  </si>
  <si>
    <t>PFCE._CP</t>
  </si>
  <si>
    <t>GFCE._CP</t>
  </si>
  <si>
    <t>GFCF._CP</t>
  </si>
  <si>
    <t>Exports.of.goods.and..services._CP</t>
  </si>
  <si>
    <t>Imports.of.goods.and..services._CP</t>
  </si>
  <si>
    <t>Merchandice</t>
  </si>
  <si>
    <t>Invisibles</t>
  </si>
  <si>
    <t>CAD</t>
  </si>
  <si>
    <t>Capital.Accounts.Balance</t>
  </si>
  <si>
    <t>BoP</t>
  </si>
  <si>
    <t>BOP_Exports</t>
  </si>
  <si>
    <t>BOP_Imports</t>
  </si>
  <si>
    <t>BOP_PIB</t>
  </si>
  <si>
    <t>BOP_SIB</t>
  </si>
  <si>
    <t>GDP_USD.MILLION</t>
  </si>
  <si>
    <t>Service_Exports_Net</t>
  </si>
  <si>
    <t>Mining</t>
  </si>
  <si>
    <t>Manufacturing</t>
  </si>
  <si>
    <t>Electricity</t>
  </si>
  <si>
    <t>Construction</t>
  </si>
  <si>
    <t>Trade..communication</t>
  </si>
  <si>
    <t>Banking..real.estate</t>
  </si>
  <si>
    <t>Public.admin..defence</t>
  </si>
  <si>
    <t>Mining_CP</t>
  </si>
  <si>
    <t>Manufacturing_CP</t>
  </si>
  <si>
    <t>Electricity_CP</t>
  </si>
  <si>
    <t>Construction_CP</t>
  </si>
  <si>
    <t>Trade..communication_CP</t>
  </si>
  <si>
    <t>Banking..real.estate_CP</t>
  </si>
  <si>
    <t>Public.admin..defence_CP</t>
  </si>
  <si>
    <t>New.investment..projects.announced</t>
  </si>
  <si>
    <t>Investment.projects..completed</t>
  </si>
  <si>
    <t>Investment.projects..revived</t>
  </si>
  <si>
    <t>Projects.Under.implementation</t>
  </si>
  <si>
    <t>Stalled.projects</t>
  </si>
  <si>
    <t>underimplementation_Govt</t>
  </si>
  <si>
    <t>underimplementation_Pvt</t>
  </si>
  <si>
    <t>Netsales.Growth</t>
  </si>
  <si>
    <t>Corporate.Salaries</t>
  </si>
  <si>
    <t>Net.profit.growth</t>
  </si>
  <si>
    <t>capacity.utilisation</t>
  </si>
  <si>
    <t>Project_capex_UI.Govt</t>
  </si>
  <si>
    <t>Project_capex_UI.Pvt</t>
  </si>
  <si>
    <t>RBI_realty_index</t>
  </si>
  <si>
    <t>M3</t>
  </si>
  <si>
    <t>CV_Domestic_Sales_goods</t>
  </si>
  <si>
    <t>Foreign_Tourist_Arrival</t>
  </si>
  <si>
    <t>MSP.Gr</t>
  </si>
  <si>
    <t>N.F.SCB.credit</t>
  </si>
  <si>
    <t>N.F.Industry.credit</t>
  </si>
  <si>
    <t>N.F.Personal.credit</t>
  </si>
  <si>
    <t>N.F.Services.credit</t>
  </si>
  <si>
    <t>WPI_Food_Mfg</t>
  </si>
  <si>
    <t>Oil.import</t>
  </si>
  <si>
    <t>Services.export.NET_BOP</t>
  </si>
  <si>
    <t>IT.services.export.NET_BOP</t>
  </si>
  <si>
    <t>Investment.income._BOP</t>
  </si>
  <si>
    <t>Total.transfer.NET_BoP</t>
  </si>
  <si>
    <t>Remittences_NET_BOP</t>
  </si>
  <si>
    <t>FDI.NET_BoP</t>
  </si>
  <si>
    <t>FII.NET_BOP</t>
  </si>
  <si>
    <t>Reserve.asset.NET_BOP</t>
  </si>
  <si>
    <t>Pol_exports</t>
  </si>
  <si>
    <t>GoldImportQty_ton</t>
  </si>
  <si>
    <t>Population</t>
  </si>
  <si>
    <t>Agri.export</t>
  </si>
  <si>
    <t>RainDummy</t>
  </si>
  <si>
    <t>Dollar.Index</t>
  </si>
  <si>
    <t>LIBOR</t>
  </si>
  <si>
    <t>CPI_world</t>
  </si>
  <si>
    <t>World_food_index</t>
  </si>
  <si>
    <t>Global.crisis.dummy</t>
  </si>
  <si>
    <t>Global_metal_mineral</t>
  </si>
  <si>
    <t>CrudeImportUSA_thBBL</t>
  </si>
  <si>
    <t>DowJones</t>
  </si>
  <si>
    <t>Japan_GDP</t>
  </si>
  <si>
    <t>US_GDP</t>
  </si>
  <si>
    <t>EU_GDP</t>
  </si>
  <si>
    <t>Brazil_GDP</t>
  </si>
  <si>
    <t>China_GDP</t>
  </si>
  <si>
    <t>SouthAfrica_GDP</t>
  </si>
  <si>
    <t>US.Yield</t>
  </si>
  <si>
    <t>US_Import</t>
  </si>
  <si>
    <t>World.GDP</t>
  </si>
  <si>
    <t>CPI_NON_FOOD</t>
  </si>
  <si>
    <t>HH_LONG_TERM_DEBT</t>
  </si>
  <si>
    <t>Exports_mer</t>
  </si>
  <si>
    <t>POL_exp</t>
  </si>
  <si>
    <t>Non.POL_exp</t>
  </si>
  <si>
    <t>Import_mer</t>
  </si>
  <si>
    <t>POL_imp</t>
  </si>
  <si>
    <t>Non.POL_imp</t>
  </si>
  <si>
    <t>Bank_credit</t>
  </si>
  <si>
    <t>Reserve_money</t>
  </si>
  <si>
    <t>Broad_money</t>
  </si>
  <si>
    <t>Net.bank.credit.to..government</t>
  </si>
  <si>
    <t>Bank.credit.to..commercial.sector</t>
  </si>
  <si>
    <t>Net.foreign.exchange..assets.of.banking..sector</t>
  </si>
  <si>
    <t>Government.s..currency.liabilities..to.the.public</t>
  </si>
  <si>
    <t>Banking.sector.s..NNML.other.than.time..deposits</t>
  </si>
  <si>
    <t>Currency.with.public</t>
  </si>
  <si>
    <t>Deposit.money.of.public</t>
  </si>
  <si>
    <t>M1</t>
  </si>
  <si>
    <t>M2</t>
  </si>
  <si>
    <t>Time.deposits.with..banks</t>
  </si>
  <si>
    <t>M4</t>
  </si>
  <si>
    <t>DepositRate_High</t>
  </si>
  <si>
    <t>Repo_rate</t>
  </si>
  <si>
    <t>Lending_Rate</t>
  </si>
  <si>
    <t>X3MTbill</t>
  </si>
  <si>
    <t>X10Yyields</t>
  </si>
  <si>
    <t>Rupees.per.US.dollar</t>
  </si>
  <si>
    <t>Rupees.per..Pound.Sterling</t>
  </si>
  <si>
    <t>Rupees.per.Euro</t>
  </si>
  <si>
    <t>EUR_USD</t>
  </si>
  <si>
    <t>Rupees.per..Japanese.Yen</t>
  </si>
  <si>
    <t>YEN_USD</t>
  </si>
  <si>
    <t>Currency_reserve</t>
  </si>
  <si>
    <t>IIP</t>
  </si>
  <si>
    <t>IIP_Mining...quarrying</t>
  </si>
  <si>
    <t>IIP_Manufacturing</t>
  </si>
  <si>
    <t>IIP_Electricity</t>
  </si>
  <si>
    <t>IIP_Basic.goods</t>
  </si>
  <si>
    <t>IIP_Capital.goods</t>
  </si>
  <si>
    <t>IIP_Intermediate.goods</t>
  </si>
  <si>
    <t>IIP_Consumer.goods</t>
  </si>
  <si>
    <t>IIP_Consumer.durables</t>
  </si>
  <si>
    <t>IIP_Consumer.non..durables</t>
  </si>
  <si>
    <t>Coal</t>
  </si>
  <si>
    <t>Crude.oil</t>
  </si>
  <si>
    <t>Natural.gas</t>
  </si>
  <si>
    <t>Refinery.products</t>
  </si>
  <si>
    <t>Fertilizers</t>
  </si>
  <si>
    <t>Steel</t>
  </si>
  <si>
    <t>Cement</t>
  </si>
  <si>
    <t>Electricity_core_sector</t>
  </si>
  <si>
    <t>Tractor_Domestic_Sales</t>
  </si>
  <si>
    <t>X2Wheelers_Sales</t>
  </si>
  <si>
    <t>Motorcycle_Sales</t>
  </si>
  <si>
    <t>Scooters_Sales</t>
  </si>
  <si>
    <t>Govt_exp</t>
  </si>
  <si>
    <t>Govt_receipt</t>
  </si>
  <si>
    <t>Govt_tax_rev</t>
  </si>
  <si>
    <t>Govt_non_tax</t>
  </si>
  <si>
    <t>FiscalDeficit</t>
  </si>
  <si>
    <t>Govt_int_payment</t>
  </si>
  <si>
    <t>Govt_debt</t>
  </si>
  <si>
    <t>Capex_plan_nonplan</t>
  </si>
  <si>
    <t>FII_Total</t>
  </si>
  <si>
    <t>FII_debt</t>
  </si>
  <si>
    <t>FII_equity</t>
  </si>
  <si>
    <t>Sensex</t>
  </si>
  <si>
    <t>WPI</t>
  </si>
  <si>
    <t>WPI_Manufacturing</t>
  </si>
  <si>
    <t>WPI_fuel</t>
  </si>
  <si>
    <t>CPI</t>
  </si>
  <si>
    <t>CPI_IW</t>
  </si>
  <si>
    <t>Petrol_price</t>
  </si>
  <si>
    <t>Diesel_price</t>
  </si>
  <si>
    <t>GoldUSD.Troy</t>
  </si>
  <si>
    <t>Brent_crude</t>
  </si>
  <si>
    <t>Airport_traffic</t>
  </si>
  <si>
    <t>Rail_freight</t>
  </si>
  <si>
    <t>Petroleum_Products_Sales</t>
  </si>
  <si>
    <t>Petrol_Sales</t>
  </si>
  <si>
    <t>Diesel_sales</t>
  </si>
  <si>
    <t>Service_Exports</t>
  </si>
  <si>
    <t>Service_Import</t>
  </si>
  <si>
    <t>Foreign_currency_purchase</t>
  </si>
  <si>
    <t>Foreign_currency_sales</t>
  </si>
  <si>
    <t>Truck_Freight_Rates</t>
  </si>
  <si>
    <t>Corporate.Credit</t>
  </si>
  <si>
    <t>Household.credit</t>
  </si>
  <si>
    <t>Transfer.to.states</t>
  </si>
  <si>
    <t>Electricity.Consumption</t>
  </si>
  <si>
    <t>Rural.wage</t>
  </si>
  <si>
    <t>Non.oil.Gold..Import</t>
  </si>
  <si>
    <t>ECB</t>
  </si>
  <si>
    <t>NRI.Inflow</t>
  </si>
  <si>
    <t>Debt.fund.raised.from.primary.market</t>
  </si>
  <si>
    <t>Equity.fund.raised.from.primary.market</t>
  </si>
  <si>
    <t>Capital.goods.import</t>
  </si>
  <si>
    <t>Bitumin.comsuption</t>
  </si>
  <si>
    <t>FDI_inflow</t>
  </si>
  <si>
    <t>N.F.Agri.credit</t>
  </si>
  <si>
    <t>CPI_Food</t>
  </si>
  <si>
    <t>CPI_PanTobacco</t>
  </si>
  <si>
    <t>CPI_Clothing</t>
  </si>
  <si>
    <t>CPI_Housing</t>
  </si>
  <si>
    <t>CPI_Fuel</t>
  </si>
  <si>
    <t>CPI_Miscellaneous</t>
  </si>
  <si>
    <t>WPI_Primary.Article</t>
  </si>
  <si>
    <t>WPI_Food</t>
  </si>
  <si>
    <t>Gold.import</t>
  </si>
  <si>
    <t>NRI.deposits..Outstanding.balances</t>
  </si>
  <si>
    <t>Agri.exports</t>
  </si>
  <si>
    <t>Chemical.exports</t>
  </si>
  <si>
    <t>Oil_impQtyTon</t>
  </si>
  <si>
    <t>Oil_expQtyTon</t>
  </si>
  <si>
    <t>Gems.Jewellery.export</t>
  </si>
  <si>
    <t>C.cards.ourstanding</t>
  </si>
  <si>
    <t>housing.loan</t>
  </si>
  <si>
    <t>steel.price</t>
  </si>
  <si>
    <t>Fridge.production</t>
  </si>
  <si>
    <t>TV.production</t>
  </si>
  <si>
    <t>AC.production</t>
  </si>
  <si>
    <t>Washing.machine.production</t>
  </si>
  <si>
    <t>cargo.traffic</t>
  </si>
  <si>
    <t>Call_money</t>
  </si>
  <si>
    <t>Reverse_repo</t>
  </si>
  <si>
    <t>Meat_prod</t>
  </si>
  <si>
    <t>Milk_related_pdn</t>
  </si>
  <si>
    <t>Liquidity_index</t>
  </si>
  <si>
    <t>crans</t>
  </si>
  <si>
    <t>construction_machinary</t>
  </si>
  <si>
    <t>textile</t>
  </si>
  <si>
    <t>fruit_juice_pulp</t>
  </si>
  <si>
    <t>Detergent</t>
  </si>
  <si>
    <t>Toitel_soap</t>
  </si>
  <si>
    <t>Hair_care..oil.shampoo.</t>
  </si>
  <si>
    <t>Non_oil_gold_export</t>
  </si>
  <si>
    <t>WPI_Non_food</t>
  </si>
  <si>
    <t>Rainfall</t>
  </si>
  <si>
    <t>Transactions..Rs..Mil.</t>
  </si>
  <si>
    <t>WPI_MFG_NON_FOOD</t>
  </si>
  <si>
    <t>CPI_NON_food_oil</t>
  </si>
  <si>
    <t>2005-06-30</t>
  </si>
  <si>
    <t>2005-09-30</t>
  </si>
  <si>
    <t>2005-12-31</t>
  </si>
  <si>
    <t>2006-03-31</t>
  </si>
  <si>
    <t>2006-06-30</t>
  </si>
  <si>
    <t>2006-09-30</t>
  </si>
  <si>
    <t>2006-12-31</t>
  </si>
  <si>
    <t>2007-03-31</t>
  </si>
  <si>
    <t>2007-06-30</t>
  </si>
  <si>
    <t>2007-09-30</t>
  </si>
  <si>
    <t>2007-12-31</t>
  </si>
  <si>
    <t>2008-03-31</t>
  </si>
  <si>
    <t>2008-06-30</t>
  </si>
  <si>
    <t>2008-09-30</t>
  </si>
  <si>
    <t>2008-12-31</t>
  </si>
  <si>
    <t>2009-03-31</t>
  </si>
  <si>
    <t>2009-06-30</t>
  </si>
  <si>
    <t>2009-09-30</t>
  </si>
  <si>
    <t>2009-12-31</t>
  </si>
  <si>
    <t>2010-03-31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</si>
  <si>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</si>
  <si>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</si>
  <si>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</si>
  <si>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</si>
  <si>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</si>
  <si>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</si>
  <si>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</si>
  <si>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</si>
  <si>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</si>
  <si>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</si>
  <si>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</si>
  <si>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</si>
  <si>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</si>
  <si>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</si>
  <si>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</si>
  <si>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</si>
  <si>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</si>
  <si>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</si>
  <si>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</si>
  <si>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</si>
  <si>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</si>
  <si>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</si>
  <si>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</si>
  <si>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</si>
  <si>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</si>
  <si>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</si>
  <si>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</si>
  <si>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</si>
  <si>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</si>
  <si>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</si>
  <si>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</si>
  <si>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</si>
  <si>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</si>
  <si>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</si>
  <si>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</si>
  <si>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</si>
  <si>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</si>
  <si>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</si>
  <si>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</si>
  <si>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IF.GDP.PV_RELATED</t>
  </si>
  <si>
    <t>IF.SENSEX.PV_RELATED</t>
  </si>
  <si>
    <t>Total.post.office..deposits</t>
  </si>
  <si>
    <t>Netsales.Index</t>
  </si>
  <si>
    <t>Corporate.Salaries.Index</t>
  </si>
  <si>
    <t>Net.profit.Index</t>
  </si>
  <si>
    <t>MSPIndex</t>
  </si>
  <si>
    <t>Ind.US.Yield.Diff</t>
  </si>
  <si>
    <t>Post.office.savings..bank.deposits</t>
  </si>
  <si>
    <t>2004-06-30</t>
  </si>
  <si>
    <t>2004-09-30</t>
  </si>
  <si>
    <t>2004-12-31</t>
  </si>
  <si>
    <t>2005-03-31</t>
  </si>
  <si>
    <t>QUARTER</t>
  </si>
  <si>
    <t>McBA</t>
  </si>
  <si>
    <t>Japan</t>
  </si>
  <si>
    <t>Singapore</t>
  </si>
  <si>
    <t>United States</t>
  </si>
  <si>
    <t>United Kingdom</t>
  </si>
  <si>
    <t>Brazil</t>
  </si>
  <si>
    <t>India</t>
  </si>
  <si>
    <t>China</t>
  </si>
  <si>
    <t>Russia</t>
  </si>
  <si>
    <t>YEAR</t>
  </si>
  <si>
    <t>COUNTRY</t>
  </si>
  <si>
    <t>CAGR</t>
  </si>
  <si>
    <t>Australia</t>
  </si>
  <si>
    <t>Canada</t>
  </si>
  <si>
    <t>Germany</t>
  </si>
  <si>
    <t>France</t>
  </si>
  <si>
    <t>Italy</t>
  </si>
  <si>
    <t>Korea</t>
  </si>
  <si>
    <t>Saudi Arabia</t>
  </si>
  <si>
    <t>Argentina</t>
  </si>
  <si>
    <t>Turkmenistan</t>
  </si>
  <si>
    <t>Mexico</t>
  </si>
  <si>
    <t>South Africa</t>
  </si>
  <si>
    <t>Indonesia</t>
  </si>
  <si>
    <t>Agriculture</t>
  </si>
  <si>
    <t>1972-73</t>
  </si>
  <si>
    <t>1982-83</t>
  </si>
  <si>
    <t>1992-93</t>
  </si>
  <si>
    <t>2002-03</t>
  </si>
  <si>
    <t>2012-13</t>
  </si>
  <si>
    <t>2021-22</t>
  </si>
  <si>
    <t>Month</t>
  </si>
  <si>
    <t>2011-12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</si>
  <si>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</si>
  <si>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</si>
  <si>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</si>
  <si>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</si>
  <si>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</si>
  <si>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</si>
  <si>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</si>
  <si>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</si>
  <si>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2022-23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</si>
  <si>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</si>
  <si>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</si>
  <si>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</si>
  <si>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</si>
  <si>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</si>
  <si>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</si>
  <si>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</si>
  <si>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</si>
  <si>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</si>
  <si>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</si>
  <si>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</si>
  <si>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</si>
  <si>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Household</t>
  </si>
  <si>
    <t>Others</t>
  </si>
  <si>
    <t>Sector</t>
  </si>
  <si>
    <t>Share</t>
  </si>
  <si>
    <t>Date</t>
  </si>
  <si>
    <t xml:space="preserve">IIP </t>
  </si>
  <si>
    <t>QUARTERS</t>
  </si>
  <si>
    <t>Total</t>
  </si>
  <si>
    <t>Micro &amp; small Industry</t>
  </si>
  <si>
    <t>Medium Industry</t>
  </si>
  <si>
    <t>Large Industry</t>
  </si>
  <si>
    <t>Housing loan</t>
  </si>
  <si>
    <t>Credit card outstanding</t>
  </si>
  <si>
    <t>Education</t>
  </si>
  <si>
    <t>Vehicle loans</t>
  </si>
  <si>
    <t>Loans against gold jewellery</t>
  </si>
  <si>
    <t>Consumer Electronics</t>
  </si>
  <si>
    <t>Real Estate Developers</t>
  </si>
  <si>
    <t>NBFC</t>
  </si>
  <si>
    <t>Loans to Households</t>
  </si>
  <si>
    <t>Year End</t>
  </si>
  <si>
    <t>GDP.USD.BILLION</t>
  </si>
  <si>
    <t>Class</t>
  </si>
  <si>
    <t>Item</t>
  </si>
  <si>
    <t>Import In USD Million</t>
  </si>
  <si>
    <t>Final</t>
  </si>
  <si>
    <t>Electronic goods</t>
  </si>
  <si>
    <t>Machinery</t>
  </si>
  <si>
    <t>Intermidiate</t>
  </si>
  <si>
    <t>Organic &amp; inorganic chemicals</t>
  </si>
  <si>
    <t>Artificial resins, plastic, etc.</t>
  </si>
  <si>
    <t>Transport equipment</t>
  </si>
  <si>
    <t>Vegetable oil</t>
  </si>
  <si>
    <t>Iron &amp; steel</t>
  </si>
  <si>
    <t>Non-ferrous metals</t>
  </si>
  <si>
    <t>Fertilisers</t>
  </si>
  <si>
    <t>Chemical</t>
  </si>
  <si>
    <t>Metaliferrous ores</t>
  </si>
  <si>
    <t>Medicinal products</t>
  </si>
  <si>
    <t>Wood products</t>
  </si>
  <si>
    <t>Professional instrument</t>
  </si>
  <si>
    <t>Machine tools</t>
  </si>
  <si>
    <t>Dyeing</t>
  </si>
  <si>
    <t>Textle yarn fabric</t>
  </si>
  <si>
    <t>Fruits and vegetables</t>
  </si>
  <si>
    <t>Cotton raw</t>
  </si>
  <si>
    <t>Pulp &amp;  paper</t>
  </si>
  <si>
    <t>Pulses</t>
  </si>
  <si>
    <t>Leather products</t>
  </si>
  <si>
    <t>Project goods</t>
  </si>
  <si>
    <t>Newsprint</t>
  </si>
  <si>
    <t>Sulphur &amp; unroasted iron pyrites</t>
  </si>
  <si>
    <t>Repo</t>
  </si>
  <si>
    <t>IEA...110</t>
  </si>
  <si>
    <t>Air_Cargo</t>
  </si>
  <si>
    <t>IEA...253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</si>
  <si>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</si>
  <si>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</si>
  <si>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</si>
  <si>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</si>
  <si>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</si>
  <si>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</si>
  <si>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</si>
  <si>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</si>
  <si>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</si>
  <si>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</si>
  <si>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</si>
  <si>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</si>
  <si>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Rs. Trillion</t>
  </si>
  <si>
    <t xml:space="preserve">Revenue expenditure </t>
  </si>
  <si>
    <t xml:space="preserve">Of which, Interest  payments </t>
  </si>
  <si>
    <t>Rev exp% Total</t>
  </si>
  <si>
    <t xml:space="preserve">Capital expenditure </t>
  </si>
  <si>
    <t>Capex % of Total</t>
  </si>
  <si>
    <t>1980-81</t>
  </si>
  <si>
    <t>1981-82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</si>
  <si>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</si>
  <si>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</si>
  <si>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</si>
  <si>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</si>
  <si>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</si>
  <si>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</si>
  <si>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</si>
  <si>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</si>
  <si>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</si>
  <si>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</si>
  <si>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</si>
  <si>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</si>
  <si>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</si>
  <si>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</si>
  <si>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</si>
  <si>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</si>
  <si>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</si>
  <si>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</si>
  <si>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</si>
  <si>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</si>
  <si>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</si>
  <si>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</si>
  <si>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</si>
  <si>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</si>
  <si>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</si>
  <si>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</si>
  <si>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Total Expenditure (Central + State Govt)</t>
  </si>
  <si>
    <t>sales</t>
  </si>
  <si>
    <t>Crude Import/USD GDP</t>
  </si>
  <si>
    <t>Crude Import in th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</si>
</sst>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Arie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17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vertical="top"/>
    </xf>
    <xf numFmtId="17" fontId="2" fillId="0" borderId="1" xfId="0" applyNumberFormat="1" applyFont="1" applyBorder="1" applyAlignment="1">
      <alignment vertical="top" wrapText="1"/>
    </xf>
    <xf numFmtId="17" fontId="2" fillId="0" borderId="1" xfId="0" applyNumberFormat="1" applyFont="1" applyBorder="1" applyAlignment="1">
      <alignment horizontal="right" vertical="top" wrapText="1"/>
    </xf>
    <xf numFmtId="0" fontId="3" fillId="0" borderId="1" xfId="0" applyFont="1" applyBorder="1"/>
    <xf numFmtId="4" fontId="0" fillId="2" borderId="0" xfId="0" applyNumberFormat="1" applyFill="1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DA7D-23C9-4956-A629-D086DFCEFCA6}">
  <dimension ref="A1:IP64"/>
  <sheetViews>
    <sheetView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BG1" sqref="BG1"/>
    </sheetView>
  </sheetViews>
  <sheetFormatPr defaultRowHeight="15"/>
  <cols>
    <col min="110" max="110" width="8.7109375" style="4"/>
  </cols>
  <sheetData>
    <row r="1" spans="1:250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113</v>
      </c>
      <c r="BH1" t="s">
        <v>114</v>
      </c>
      <c r="BI1" t="s">
        <v>115</v>
      </c>
      <c r="BJ1" t="s">
        <v>358</v>
      </c>
      <c r="BK1" t="s">
        <v>527</v>
      </c>
      <c r="BL1" t="s">
        <v>116</v>
      </c>
      <c r="BM1" t="s">
        <v>117</v>
      </c>
      <c r="BN1" t="s">
        <v>118</v>
      </c>
      <c r="BO1" t="s">
        <v>359</v>
      </c>
      <c r="BP1" t="s">
        <v>360</v>
      </c>
      <c r="BQ1" t="s">
        <v>361</v>
      </c>
      <c r="BR1" t="s">
        <v>362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  <c r="CH1" t="s">
        <v>134</v>
      </c>
      <c r="CI1" t="s">
        <v>135</v>
      </c>
      <c r="CJ1" t="s">
        <v>136</v>
      </c>
      <c r="CK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t="s">
        <v>148</v>
      </c>
      <c r="CW1" t="s">
        <v>149</v>
      </c>
      <c r="CX1" t="s">
        <v>150</v>
      </c>
      <c r="CY1" t="s">
        <v>151</v>
      </c>
      <c r="CZ1" t="s">
        <v>152</v>
      </c>
      <c r="DA1" t="s">
        <v>153</v>
      </c>
      <c r="DB1" t="s">
        <v>363</v>
      </c>
      <c r="DC1" t="s">
        <v>154</v>
      </c>
      <c r="DD1" t="s">
        <v>155</v>
      </c>
      <c r="DE1" t="s">
        <v>156</v>
      </c>
      <c r="DF1" s="4" t="s">
        <v>157</v>
      </c>
      <c r="DG1" t="s">
        <v>158</v>
      </c>
      <c r="DH1" t="s">
        <v>159</v>
      </c>
      <c r="DI1" t="s">
        <v>160</v>
      </c>
      <c r="DJ1" t="s">
        <v>161</v>
      </c>
      <c r="DK1" t="s">
        <v>162</v>
      </c>
      <c r="DL1" t="s">
        <v>163</v>
      </c>
      <c r="DM1" t="s">
        <v>164</v>
      </c>
      <c r="DN1" t="s">
        <v>165</v>
      </c>
      <c r="DO1" t="s">
        <v>166</v>
      </c>
      <c r="DP1" t="s">
        <v>167</v>
      </c>
      <c r="DQ1" t="s">
        <v>168</v>
      </c>
      <c r="DR1" t="s">
        <v>169</v>
      </c>
      <c r="DS1" t="s">
        <v>170</v>
      </c>
      <c r="DT1" t="s">
        <v>171</v>
      </c>
      <c r="DU1" t="s">
        <v>172</v>
      </c>
      <c r="DV1" t="s">
        <v>173</v>
      </c>
      <c r="DW1" t="s">
        <v>364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  <c r="EZ1" t="s">
        <v>202</v>
      </c>
      <c r="FA1" t="s">
        <v>203</v>
      </c>
      <c r="FB1" t="s">
        <v>204</v>
      </c>
      <c r="FC1" t="s">
        <v>205</v>
      </c>
      <c r="FD1" t="s">
        <v>206</v>
      </c>
      <c r="FE1" t="s">
        <v>207</v>
      </c>
      <c r="FF1" t="s">
        <v>208</v>
      </c>
      <c r="FG1" t="s">
        <v>209</v>
      </c>
      <c r="FH1" t="s">
        <v>210</v>
      </c>
      <c r="FI1" t="s">
        <v>211</v>
      </c>
      <c r="FJ1" t="s">
        <v>212</v>
      </c>
      <c r="FK1" t="s">
        <v>213</v>
      </c>
      <c r="FL1" t="s">
        <v>214</v>
      </c>
      <c r="FM1" t="s">
        <v>215</v>
      </c>
      <c r="FN1" t="s">
        <v>216</v>
      </c>
      <c r="FO1" t="s">
        <v>217</v>
      </c>
      <c r="FP1" t="s">
        <v>218</v>
      </c>
      <c r="FQ1" t="s">
        <v>219</v>
      </c>
      <c r="FR1" t="s">
        <v>220</v>
      </c>
      <c r="FS1" t="s">
        <v>221</v>
      </c>
      <c r="FT1" t="s">
        <v>222</v>
      </c>
      <c r="FU1" t="s">
        <v>223</v>
      </c>
      <c r="FV1" t="s">
        <v>224</v>
      </c>
      <c r="FW1" t="s">
        <v>225</v>
      </c>
      <c r="FX1" t="s">
        <v>226</v>
      </c>
      <c r="FY1" t="s">
        <v>227</v>
      </c>
      <c r="FZ1" t="s">
        <v>228</v>
      </c>
      <c r="GA1" t="s">
        <v>229</v>
      </c>
      <c r="GB1" t="s">
        <v>230</v>
      </c>
      <c r="GC1" t="s">
        <v>231</v>
      </c>
      <c r="GD1" t="s">
        <v>232</v>
      </c>
      <c r="GE1" t="s">
        <v>233</v>
      </c>
      <c r="GF1" t="s">
        <v>234</v>
      </c>
      <c r="GG1" t="s">
        <v>235</v>
      </c>
      <c r="GH1" t="s">
        <v>236</v>
      </c>
      <c r="GI1" t="s">
        <v>237</v>
      </c>
      <c r="GJ1" t="s">
        <v>238</v>
      </c>
      <c r="GK1" t="s">
        <v>239</v>
      </c>
      <c r="GL1" t="s">
        <v>240</v>
      </c>
      <c r="GM1" t="s">
        <v>241</v>
      </c>
      <c r="GN1" t="s">
        <v>242</v>
      </c>
      <c r="GO1" t="s">
        <v>243</v>
      </c>
      <c r="GP1" t="s">
        <v>244</v>
      </c>
      <c r="GQ1" t="s">
        <v>245</v>
      </c>
      <c r="GR1" t="s">
        <v>246</v>
      </c>
      <c r="GS1" t="s">
        <v>247</v>
      </c>
      <c r="GT1" t="s">
        <v>248</v>
      </c>
      <c r="GU1" t="s">
        <v>249</v>
      </c>
      <c r="GV1" t="s">
        <v>250</v>
      </c>
      <c r="GW1" t="s">
        <v>251</v>
      </c>
      <c r="GX1" t="s">
        <v>252</v>
      </c>
      <c r="GY1" t="s">
        <v>253</v>
      </c>
      <c r="GZ1" t="s">
        <v>254</v>
      </c>
      <c r="HA1" t="s">
        <v>255</v>
      </c>
      <c r="HB1" t="s">
        <v>256</v>
      </c>
      <c r="HC1" t="s">
        <v>257</v>
      </c>
      <c r="HD1" t="s">
        <v>258</v>
      </c>
      <c r="HE1" t="s">
        <v>259</v>
      </c>
      <c r="HF1" t="s">
        <v>260</v>
      </c>
      <c r="HG1" t="s">
        <v>261</v>
      </c>
      <c r="HH1" t="s">
        <v>262</v>
      </c>
      <c r="HI1" t="s">
        <v>263</v>
      </c>
      <c r="HJ1" t="s">
        <v>264</v>
      </c>
      <c r="HK1" t="s">
        <v>265</v>
      </c>
      <c r="HL1" t="s">
        <v>266</v>
      </c>
      <c r="HM1" t="s">
        <v>267</v>
      </c>
      <c r="HN1" t="s">
        <v>268</v>
      </c>
      <c r="HO1" t="s">
        <v>269</v>
      </c>
      <c r="HP1" t="s">
        <v>270</v>
      </c>
      <c r="HQ1" t="s">
        <v>271</v>
      </c>
      <c r="HR1" t="s">
        <v>272</v>
      </c>
      <c r="HS1" t="s">
        <v>273</v>
      </c>
      <c r="HT1" t="s">
        <v>274</v>
      </c>
      <c r="HU1" t="s">
        <v>275</v>
      </c>
      <c r="HV1" t="s">
        <v>276</v>
      </c>
      <c r="HW1" t="s">
        <v>277</v>
      </c>
      <c r="HX1" t="s">
        <v>278</v>
      </c>
      <c r="HY1" t="s">
        <v>279</v>
      </c>
      <c r="HZ1" t="s">
        <v>280</v>
      </c>
      <c r="IA1" t="s">
        <v>281</v>
      </c>
      <c r="IB1" t="s">
        <v>282</v>
      </c>
      <c r="IC1" t="s">
        <v>283</v>
      </c>
      <c r="ID1" t="s">
        <v>284</v>
      </c>
      <c r="IE1" t="s">
        <v>285</v>
      </c>
      <c r="IF1" t="s">
        <v>286</v>
      </c>
      <c r="IG1" t="s">
        <v>287</v>
      </c>
      <c r="IH1" t="s">
        <v>288</v>
      </c>
      <c r="II1" t="s">
        <v>289</v>
      </c>
      <c r="IJ1" t="s">
        <v>290</v>
      </c>
      <c r="IK1" t="s">
        <v>291</v>
      </c>
      <c r="IL1" t="s">
        <v>292</v>
      </c>
      <c r="IM1" t="s">
        <v>293</v>
      </c>
      <c r="IN1" t="s">
        <v>294</v>
      </c>
      <c r="IO1" t="s">
        <v>295</v>
      </c>
      <c r="IP1" t="s">
        <v>296</v>
      </c>
    </row>
    <row r="2" spans="1:250">
      <c r="A2" t="s">
        <v>365</v>
      </c>
      <c r="B2">
        <v>10854465.8589608</v>
      </c>
      <c r="C2">
        <v>2711149.2667049998</v>
      </c>
      <c r="D2">
        <v>3697211</v>
      </c>
      <c r="E2">
        <v>4911291</v>
      </c>
      <c r="F2">
        <v>6656214.7979961103</v>
      </c>
      <c r="G2">
        <v>1351538.8037339801</v>
      </c>
      <c r="H2">
        <v>2261653</v>
      </c>
      <c r="I2">
        <v>3125626.8</v>
      </c>
      <c r="J2">
        <v>12118910</v>
      </c>
      <c r="K2">
        <v>7016100</v>
      </c>
      <c r="L2">
        <v>1143640</v>
      </c>
      <c r="M2">
        <v>3055010</v>
      </c>
      <c r="N2">
        <v>1805660</v>
      </c>
      <c r="O2">
        <v>1738420</v>
      </c>
      <c r="P2">
        <v>7359470</v>
      </c>
      <c r="Q2">
        <v>4543940</v>
      </c>
      <c r="R2">
        <v>647110</v>
      </c>
      <c r="S2">
        <v>2132080</v>
      </c>
      <c r="T2">
        <v>1203030</v>
      </c>
      <c r="U2">
        <v>1220920</v>
      </c>
      <c r="V2">
        <v>-5115</v>
      </c>
      <c r="W2">
        <v>8730</v>
      </c>
      <c r="X2">
        <v>3615</v>
      </c>
      <c r="Y2">
        <v>3658</v>
      </c>
      <c r="Z2">
        <v>7570</v>
      </c>
      <c r="AA2">
        <v>26695.9</v>
      </c>
      <c r="AB2">
        <v>29027.4</v>
      </c>
      <c r="AC2">
        <v>-1056</v>
      </c>
      <c r="AD2">
        <v>6140</v>
      </c>
      <c r="AE2">
        <v>163689.27935943101</v>
      </c>
      <c r="AF2">
        <v>3646</v>
      </c>
      <c r="AG2">
        <v>506875</v>
      </c>
      <c r="AH2">
        <v>1875744</v>
      </c>
      <c r="AI2">
        <v>276660</v>
      </c>
      <c r="AJ2">
        <v>1037932</v>
      </c>
      <c r="AK2">
        <v>1831874</v>
      </c>
      <c r="AL2">
        <v>1692832</v>
      </c>
      <c r="AM2">
        <v>1386585</v>
      </c>
      <c r="AN2">
        <v>237679</v>
      </c>
      <c r="AO2">
        <v>1235328</v>
      </c>
      <c r="AP2">
        <v>200564</v>
      </c>
      <c r="AQ2">
        <v>588082</v>
      </c>
      <c r="AR2">
        <v>1173052.8</v>
      </c>
      <c r="AS2">
        <v>1139127</v>
      </c>
      <c r="AT2">
        <v>813447</v>
      </c>
      <c r="AU2">
        <v>221736.4</v>
      </c>
      <c r="AV2">
        <v>166834.70000000001</v>
      </c>
      <c r="AW2">
        <v>145.4</v>
      </c>
      <c r="AX2">
        <v>10239181.199999999</v>
      </c>
      <c r="AY2">
        <v>4750</v>
      </c>
      <c r="AZ2">
        <v>8025495.5999999996</v>
      </c>
      <c r="BA2">
        <v>4013788.7</v>
      </c>
      <c r="BB2">
        <v>20.75</v>
      </c>
      <c r="BC2">
        <v>13.06</v>
      </c>
      <c r="BD2">
        <v>33.11</v>
      </c>
      <c r="BE2" t="e">
        <v>#N/A</v>
      </c>
      <c r="BF2">
        <v>7594267.7000000002</v>
      </c>
      <c r="BG2">
        <v>3976257.2</v>
      </c>
      <c r="BH2" t="e">
        <v>#N/A</v>
      </c>
      <c r="BI2">
        <v>20631300</v>
      </c>
      <c r="BJ2">
        <v>259690</v>
      </c>
      <c r="BK2">
        <v>234165</v>
      </c>
      <c r="BL2">
        <v>40822</v>
      </c>
      <c r="BM2">
        <v>632508</v>
      </c>
      <c r="BN2">
        <v>1.47058823529411</v>
      </c>
      <c r="BO2">
        <v>100</v>
      </c>
      <c r="BP2">
        <v>100</v>
      </c>
      <c r="BQ2">
        <v>100</v>
      </c>
      <c r="BR2">
        <v>100</v>
      </c>
      <c r="BS2" t="e">
        <v>#N/A</v>
      </c>
      <c r="BT2" t="e">
        <v>#N/A</v>
      </c>
      <c r="BU2" t="e">
        <v>#N/A</v>
      </c>
      <c r="BV2" t="e">
        <v>#N/A</v>
      </c>
      <c r="BW2" t="e">
        <v>#N/A</v>
      </c>
      <c r="BX2">
        <v>7201.5</v>
      </c>
      <c r="BY2">
        <v>3646</v>
      </c>
      <c r="BZ2">
        <v>3821</v>
      </c>
      <c r="CA2">
        <v>-1056</v>
      </c>
      <c r="CB2">
        <v>6140</v>
      </c>
      <c r="CC2" t="e">
        <v>#N/A</v>
      </c>
      <c r="CD2">
        <v>963</v>
      </c>
      <c r="CE2">
        <v>156</v>
      </c>
      <c r="CF2">
        <v>-7570</v>
      </c>
      <c r="CG2">
        <v>1323.4</v>
      </c>
      <c r="CH2">
        <v>213.04516913649999</v>
      </c>
      <c r="CI2">
        <v>1076.25</v>
      </c>
      <c r="CJ2">
        <v>1945.4</v>
      </c>
      <c r="CK2">
        <v>0</v>
      </c>
      <c r="CL2">
        <v>89.553333333333299</v>
      </c>
      <c r="CM2">
        <v>1.5005972727272701</v>
      </c>
      <c r="CN2">
        <v>85.392160000000004</v>
      </c>
      <c r="CO2">
        <v>66.556892318218203</v>
      </c>
      <c r="CP2">
        <v>0</v>
      </c>
      <c r="CQ2">
        <v>47.8986853755423</v>
      </c>
      <c r="CR2">
        <v>943444</v>
      </c>
      <c r="CS2">
        <v>10435.48</v>
      </c>
      <c r="CT2">
        <v>106.034266124928</v>
      </c>
      <c r="CU2">
        <v>129.12998099541801</v>
      </c>
      <c r="CV2">
        <v>119.176429987086</v>
      </c>
      <c r="CW2">
        <v>118.637042624156</v>
      </c>
      <c r="CX2">
        <v>194.915842652984</v>
      </c>
      <c r="CY2">
        <v>124.19454792931801</v>
      </c>
      <c r="CZ2">
        <v>1.0709354838709699</v>
      </c>
      <c r="DA2">
        <v>441589</v>
      </c>
      <c r="DB2">
        <v>2.3854491971740499</v>
      </c>
      <c r="DC2">
        <v>123.740865849706</v>
      </c>
      <c r="DD2" t="e">
        <v>#N/A</v>
      </c>
      <c r="DE2" t="e">
        <v>#N/A</v>
      </c>
      <c r="DF2" s="4">
        <v>17465.900000000001</v>
      </c>
      <c r="DG2">
        <v>1323.4</v>
      </c>
      <c r="DH2">
        <v>16142.5</v>
      </c>
      <c r="DI2">
        <v>23443.4</v>
      </c>
      <c r="DJ2">
        <v>7201.5</v>
      </c>
      <c r="DK2">
        <v>16241.9</v>
      </c>
      <c r="DL2">
        <v>8358089.5</v>
      </c>
      <c r="DM2">
        <v>4297000</v>
      </c>
      <c r="DN2">
        <v>20631300</v>
      </c>
      <c r="DO2">
        <v>7516790</v>
      </c>
      <c r="DP2">
        <v>10445630</v>
      </c>
      <c r="DQ2">
        <v>5757930</v>
      </c>
      <c r="DR2">
        <v>73330</v>
      </c>
      <c r="DS2">
        <v>3162370</v>
      </c>
      <c r="DT2">
        <v>3297420</v>
      </c>
      <c r="DU2">
        <v>2473950</v>
      </c>
      <c r="DV2">
        <v>5771380</v>
      </c>
      <c r="DW2">
        <v>50410</v>
      </c>
      <c r="DX2">
        <v>5821790</v>
      </c>
      <c r="DY2">
        <v>14859930</v>
      </c>
      <c r="DZ2">
        <v>20890990</v>
      </c>
      <c r="EA2">
        <v>5.5</v>
      </c>
      <c r="EB2">
        <v>6</v>
      </c>
      <c r="EC2">
        <v>7.1866666666666701</v>
      </c>
      <c r="ED2">
        <v>3.4621158638407201</v>
      </c>
      <c r="EE2">
        <v>5.4</v>
      </c>
      <c r="EF2">
        <v>44.96</v>
      </c>
      <c r="EG2">
        <v>81.260000000000005</v>
      </c>
      <c r="EH2">
        <v>54.17</v>
      </c>
      <c r="EI2">
        <v>1.2048487544483999</v>
      </c>
      <c r="EJ2">
        <v>0.40960000000000002</v>
      </c>
      <c r="EK2">
        <v>109.765625</v>
      </c>
      <c r="EL2">
        <v>114151</v>
      </c>
      <c r="EM2">
        <v>55</v>
      </c>
      <c r="EN2">
        <v>75.7</v>
      </c>
      <c r="EO2">
        <v>51.3</v>
      </c>
      <c r="EP2">
        <v>65.5</v>
      </c>
      <c r="EQ2">
        <v>61.348577802565501</v>
      </c>
      <c r="ER2">
        <v>38.946375143843497</v>
      </c>
      <c r="ES2">
        <v>73.288888888888906</v>
      </c>
      <c r="ET2">
        <v>60.309054108757302</v>
      </c>
      <c r="EU2">
        <v>46.884212498828802</v>
      </c>
      <c r="EV2">
        <v>69.355125061304605</v>
      </c>
      <c r="EW2">
        <v>62.614624505928901</v>
      </c>
      <c r="EX2">
        <v>89.183776595744703</v>
      </c>
      <c r="EY2">
        <v>65.323781676413304</v>
      </c>
      <c r="EZ2">
        <v>75.993941660433805</v>
      </c>
      <c r="FA2">
        <v>88.154489795918394</v>
      </c>
      <c r="FB2">
        <v>53.844194312796198</v>
      </c>
      <c r="FC2">
        <v>55.9512774806892</v>
      </c>
      <c r="FD2">
        <v>65.441813261163702</v>
      </c>
      <c r="FE2">
        <v>58450</v>
      </c>
      <c r="FF2">
        <v>1368551</v>
      </c>
      <c r="FG2">
        <v>1074890</v>
      </c>
      <c r="FH2">
        <v>218681</v>
      </c>
      <c r="FI2">
        <v>896910</v>
      </c>
      <c r="FJ2">
        <v>896910</v>
      </c>
      <c r="FK2">
        <v>415110</v>
      </c>
      <c r="FL2">
        <v>653850</v>
      </c>
      <c r="FM2">
        <v>416810</v>
      </c>
      <c r="FN2">
        <v>246840</v>
      </c>
      <c r="FO2">
        <v>416810</v>
      </c>
      <c r="FP2">
        <v>126660</v>
      </c>
      <c r="FQ2">
        <v>-0.09</v>
      </c>
      <c r="FR2">
        <v>-0.40870000000000001</v>
      </c>
      <c r="FS2">
        <v>0.30480000000000002</v>
      </c>
      <c r="FT2">
        <v>4795.46</v>
      </c>
      <c r="FU2">
        <v>64.2</v>
      </c>
      <c r="FV2">
        <v>72</v>
      </c>
      <c r="FW2">
        <v>58.3</v>
      </c>
      <c r="FX2">
        <v>52.2721932114883</v>
      </c>
      <c r="FY2">
        <v>109.7</v>
      </c>
      <c r="FZ2">
        <v>34</v>
      </c>
      <c r="GA2">
        <v>21.9</v>
      </c>
      <c r="GB2">
        <v>393.1</v>
      </c>
      <c r="GC2">
        <v>35.4</v>
      </c>
      <c r="GD2">
        <v>13972.6</v>
      </c>
      <c r="GE2">
        <v>141300</v>
      </c>
      <c r="GF2">
        <v>28235</v>
      </c>
      <c r="GG2">
        <v>2096</v>
      </c>
      <c r="GH2">
        <v>10374</v>
      </c>
      <c r="GI2">
        <v>9230</v>
      </c>
      <c r="GJ2">
        <v>5584</v>
      </c>
      <c r="GK2">
        <v>346946</v>
      </c>
      <c r="GL2">
        <v>348939</v>
      </c>
      <c r="GM2" t="e">
        <v>#N/A</v>
      </c>
      <c r="GN2" t="e">
        <v>#N/A</v>
      </c>
      <c r="GO2" t="e">
        <v>#N/A</v>
      </c>
      <c r="GP2">
        <v>169550</v>
      </c>
      <c r="GQ2">
        <v>143481</v>
      </c>
      <c r="GR2">
        <v>62.4</v>
      </c>
      <c r="GS2">
        <v>13549.4</v>
      </c>
      <c r="GT2">
        <v>2.7025999999999999</v>
      </c>
      <c r="GU2">
        <v>0</v>
      </c>
      <c r="GV2">
        <v>50506.8</v>
      </c>
      <c r="GW2">
        <v>53344.1</v>
      </c>
      <c r="GX2">
        <v>3612</v>
      </c>
      <c r="GY2">
        <v>1042</v>
      </c>
      <c r="GZ2" t="e">
        <v>#N/A</v>
      </c>
      <c r="HA2" t="e">
        <v>#N/A</v>
      </c>
      <c r="HB2" t="e">
        <v>#N/A</v>
      </c>
      <c r="HC2" t="e">
        <v>#N/A</v>
      </c>
      <c r="HD2" t="e">
        <v>#N/A</v>
      </c>
      <c r="HE2" t="e">
        <v>#N/A</v>
      </c>
      <c r="HF2" t="e">
        <v>#N/A</v>
      </c>
      <c r="HG2" t="e">
        <v>#N/A</v>
      </c>
      <c r="HH2">
        <v>49.747374403273497</v>
      </c>
      <c r="HI2">
        <v>56.840824832542303</v>
      </c>
      <c r="HJ2">
        <v>2692.5</v>
      </c>
      <c r="HK2">
        <v>32164</v>
      </c>
      <c r="HL2">
        <v>1945.4</v>
      </c>
      <c r="HM2">
        <v>1681</v>
      </c>
      <c r="HN2">
        <v>27.867425121894598</v>
      </c>
      <c r="HO2">
        <v>5.1211206562959504</v>
      </c>
      <c r="HP2">
        <v>2785.4</v>
      </c>
      <c r="HQ2" t="e">
        <v>#N/A</v>
      </c>
      <c r="HR2" t="e">
        <v>#N/A</v>
      </c>
      <c r="HS2">
        <v>31241.7</v>
      </c>
      <c r="HT2" t="e">
        <v>#N/A</v>
      </c>
      <c r="HU2" t="e">
        <v>#N/A</v>
      </c>
      <c r="HV2" t="e">
        <v>#N/A</v>
      </c>
      <c r="HW2" t="e">
        <v>#N/A</v>
      </c>
      <c r="HX2">
        <v>85790</v>
      </c>
      <c r="HY2">
        <v>4.32</v>
      </c>
      <c r="HZ2">
        <v>4.5</v>
      </c>
      <c r="IA2" t="e">
        <v>#N/A</v>
      </c>
      <c r="IB2" t="e">
        <v>#N/A</v>
      </c>
      <c r="IC2">
        <v>267.16666666666703</v>
      </c>
      <c r="ID2" t="e">
        <v>#N/A</v>
      </c>
      <c r="IE2" t="e">
        <v>#N/A</v>
      </c>
      <c r="IF2" t="e">
        <v>#N/A</v>
      </c>
      <c r="IG2" t="e">
        <v>#N/A</v>
      </c>
      <c r="IH2" t="e">
        <v>#N/A</v>
      </c>
      <c r="II2" t="e">
        <v>#N/A</v>
      </c>
      <c r="IJ2" t="e">
        <v>#N/A</v>
      </c>
      <c r="IK2">
        <v>13357.1</v>
      </c>
      <c r="IL2">
        <v>61.658205693286</v>
      </c>
      <c r="IM2">
        <v>301.2</v>
      </c>
      <c r="IN2">
        <v>226820</v>
      </c>
      <c r="IO2">
        <v>61.400597460904201</v>
      </c>
      <c r="IP2" t="e">
        <v>#N/A</v>
      </c>
    </row>
    <row r="3" spans="1:250">
      <c r="A3" t="s">
        <v>366</v>
      </c>
      <c r="B3">
        <v>10788527.025985699</v>
      </c>
      <c r="C3">
        <v>2174571.5938677201</v>
      </c>
      <c r="D3">
        <v>3827091</v>
      </c>
      <c r="E3">
        <v>5115496</v>
      </c>
      <c r="F3">
        <v>6764913.2842476303</v>
      </c>
      <c r="G3">
        <v>1118605.95384691</v>
      </c>
      <c r="H3">
        <v>2392624</v>
      </c>
      <c r="I3">
        <v>3322707.2</v>
      </c>
      <c r="J3">
        <v>12068630</v>
      </c>
      <c r="K3">
        <v>6718050</v>
      </c>
      <c r="L3">
        <v>1604220</v>
      </c>
      <c r="M3">
        <v>3260160</v>
      </c>
      <c r="N3">
        <v>2310580</v>
      </c>
      <c r="O3">
        <v>2318780</v>
      </c>
      <c r="P3">
        <v>7507610</v>
      </c>
      <c r="Q3">
        <v>4198460</v>
      </c>
      <c r="R3">
        <v>932790</v>
      </c>
      <c r="S3">
        <v>2311300</v>
      </c>
      <c r="T3">
        <v>1258290</v>
      </c>
      <c r="U3">
        <v>1520140</v>
      </c>
      <c r="V3">
        <v>-9692</v>
      </c>
      <c r="W3">
        <v>5166</v>
      </c>
      <c r="X3">
        <v>-4526</v>
      </c>
      <c r="Y3">
        <v>3644</v>
      </c>
      <c r="Z3">
        <v>-634</v>
      </c>
      <c r="AA3">
        <v>27001.5</v>
      </c>
      <c r="AB3">
        <v>30732.7</v>
      </c>
      <c r="AC3">
        <v>-1212</v>
      </c>
      <c r="AD3">
        <v>4178</v>
      </c>
      <c r="AE3">
        <v>162643.197573657</v>
      </c>
      <c r="AF3">
        <v>2200</v>
      </c>
      <c r="AG3">
        <v>501675</v>
      </c>
      <c r="AH3">
        <v>1991052</v>
      </c>
      <c r="AI3">
        <v>283284</v>
      </c>
      <c r="AJ3">
        <v>1051080</v>
      </c>
      <c r="AK3">
        <v>1905838</v>
      </c>
      <c r="AL3">
        <v>1697808</v>
      </c>
      <c r="AM3">
        <v>1511850</v>
      </c>
      <c r="AN3">
        <v>255658</v>
      </c>
      <c r="AO3">
        <v>1324536</v>
      </c>
      <c r="AP3">
        <v>203723</v>
      </c>
      <c r="AQ3">
        <v>608707</v>
      </c>
      <c r="AR3">
        <v>1247407.2</v>
      </c>
      <c r="AS3">
        <v>1167749</v>
      </c>
      <c r="AT3">
        <v>907551</v>
      </c>
      <c r="AU3">
        <v>1624306.9</v>
      </c>
      <c r="AV3">
        <v>121464</v>
      </c>
      <c r="AW3">
        <v>0</v>
      </c>
      <c r="AX3">
        <v>10711633.800000001</v>
      </c>
      <c r="AY3">
        <v>22892.400000000001</v>
      </c>
      <c r="AZ3">
        <v>8130682.4000000004</v>
      </c>
      <c r="BA3">
        <v>4372020.7</v>
      </c>
      <c r="BB3">
        <v>20.67</v>
      </c>
      <c r="BC3">
        <v>12.11</v>
      </c>
      <c r="BD3">
        <v>26.95</v>
      </c>
      <c r="BE3" t="e">
        <v>#N/A</v>
      </c>
      <c r="BF3">
        <v>7697759.0999999996</v>
      </c>
      <c r="BG3">
        <v>4333854.2</v>
      </c>
      <c r="BH3" t="e">
        <v>#N/A</v>
      </c>
      <c r="BI3">
        <v>20895610</v>
      </c>
      <c r="BJ3">
        <v>259690</v>
      </c>
      <c r="BK3">
        <v>262128</v>
      </c>
      <c r="BL3">
        <v>45943</v>
      </c>
      <c r="BM3">
        <v>752530</v>
      </c>
      <c r="BN3">
        <v>2.3102310231023</v>
      </c>
      <c r="BO3">
        <v>100</v>
      </c>
      <c r="BP3">
        <v>100</v>
      </c>
      <c r="BQ3">
        <v>100</v>
      </c>
      <c r="BR3">
        <v>100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>
        <v>7370</v>
      </c>
      <c r="BY3">
        <v>2200</v>
      </c>
      <c r="BZ3">
        <v>3975</v>
      </c>
      <c r="CA3">
        <v>-1212</v>
      </c>
      <c r="CB3">
        <v>4178</v>
      </c>
      <c r="CC3" t="e">
        <v>#N/A</v>
      </c>
      <c r="CD3">
        <v>1334</v>
      </c>
      <c r="CE3">
        <v>464</v>
      </c>
      <c r="CF3">
        <v>634</v>
      </c>
      <c r="CG3">
        <v>1589.2</v>
      </c>
      <c r="CH3">
        <v>112.147185721057</v>
      </c>
      <c r="CI3">
        <v>1080.5</v>
      </c>
      <c r="CJ3">
        <v>1664</v>
      </c>
      <c r="CK3">
        <v>1</v>
      </c>
      <c r="CL3">
        <v>88.86</v>
      </c>
      <c r="CM3">
        <v>1.7540772307692301</v>
      </c>
      <c r="CN3">
        <v>85.752216666666698</v>
      </c>
      <c r="CO3">
        <v>65.085631739466805</v>
      </c>
      <c r="CP3">
        <v>0</v>
      </c>
      <c r="CQ3">
        <v>49.136210050629899</v>
      </c>
      <c r="CR3">
        <v>934434</v>
      </c>
      <c r="CS3">
        <v>10080.27</v>
      </c>
      <c r="CT3">
        <v>106.691225500027</v>
      </c>
      <c r="CU3">
        <v>130.35068292414499</v>
      </c>
      <c r="CV3">
        <v>119.48293150502001</v>
      </c>
      <c r="CW3">
        <v>120.114952093835</v>
      </c>
      <c r="CX3">
        <v>199.830177827456</v>
      </c>
      <c r="CY3">
        <v>126.22527146017499</v>
      </c>
      <c r="CZ3">
        <v>1.4717966101694899</v>
      </c>
      <c r="DA3">
        <v>456501</v>
      </c>
      <c r="DB3">
        <v>2.0525564547206199</v>
      </c>
      <c r="DC3">
        <v>125.019863813215</v>
      </c>
      <c r="DD3" t="e">
        <v>#N/A</v>
      </c>
      <c r="DE3" t="e">
        <v>#N/A</v>
      </c>
      <c r="DF3" s="4">
        <v>18371.5</v>
      </c>
      <c r="DG3">
        <v>1589.2</v>
      </c>
      <c r="DH3">
        <v>16782.3</v>
      </c>
      <c r="DI3">
        <v>24302.7</v>
      </c>
      <c r="DJ3">
        <v>7370</v>
      </c>
      <c r="DK3">
        <v>16932.7</v>
      </c>
      <c r="DL3">
        <v>9332050.0999999996</v>
      </c>
      <c r="DM3">
        <v>4234150</v>
      </c>
      <c r="DN3">
        <v>20895610</v>
      </c>
      <c r="DO3">
        <v>7404880</v>
      </c>
      <c r="DP3">
        <v>10920500</v>
      </c>
      <c r="DQ3">
        <v>5744570</v>
      </c>
      <c r="DR3">
        <v>73410</v>
      </c>
      <c r="DS3">
        <v>3247750</v>
      </c>
      <c r="DT3">
        <v>3265800</v>
      </c>
      <c r="DU3">
        <v>2516260</v>
      </c>
      <c r="DV3">
        <v>5782060</v>
      </c>
      <c r="DW3">
        <v>50410</v>
      </c>
      <c r="DX3">
        <v>5832470</v>
      </c>
      <c r="DY3">
        <v>15113550</v>
      </c>
      <c r="DZ3">
        <v>21155300</v>
      </c>
      <c r="EA3">
        <v>5.5</v>
      </c>
      <c r="EB3">
        <v>6</v>
      </c>
      <c r="EC3">
        <v>7.0233333333333299</v>
      </c>
      <c r="ED3">
        <v>3.53922312138728</v>
      </c>
      <c r="EE3">
        <v>6.2</v>
      </c>
      <c r="EF3">
        <v>46.16</v>
      </c>
      <c r="EG3">
        <v>83.95</v>
      </c>
      <c r="EH3">
        <v>56.4</v>
      </c>
      <c r="EI3">
        <v>1.2218370883882199</v>
      </c>
      <c r="EJ3">
        <v>0.42</v>
      </c>
      <c r="EK3">
        <v>109.904761904762</v>
      </c>
      <c r="EL3">
        <v>114083</v>
      </c>
      <c r="EM3">
        <v>59.3</v>
      </c>
      <c r="EN3">
        <v>71.3</v>
      </c>
      <c r="EO3">
        <v>56</v>
      </c>
      <c r="EP3">
        <v>67.3</v>
      </c>
      <c r="EQ3">
        <v>62.517122141662</v>
      </c>
      <c r="ER3">
        <v>46.006559263521297</v>
      </c>
      <c r="ES3">
        <v>77.671111111111102</v>
      </c>
      <c r="ET3">
        <v>65.425772500337303</v>
      </c>
      <c r="EU3">
        <v>51.543811486929599</v>
      </c>
      <c r="EV3">
        <v>74.5833088115089</v>
      </c>
      <c r="EW3">
        <v>62.402371541501999</v>
      </c>
      <c r="EX3">
        <v>89.451595744680901</v>
      </c>
      <c r="EY3">
        <v>66.861598440545805</v>
      </c>
      <c r="EZ3">
        <v>73.218249813014197</v>
      </c>
      <c r="FA3">
        <v>97.142040816326499</v>
      </c>
      <c r="FB3">
        <v>56.659952606635102</v>
      </c>
      <c r="FC3">
        <v>52.599881164587003</v>
      </c>
      <c r="FD3">
        <v>67.317320703653607</v>
      </c>
      <c r="FE3">
        <v>52989</v>
      </c>
      <c r="FF3">
        <v>1511180</v>
      </c>
      <c r="FG3">
        <v>1169706</v>
      </c>
      <c r="FH3">
        <v>255934</v>
      </c>
      <c r="FI3">
        <v>1058820</v>
      </c>
      <c r="FJ3">
        <v>1058820</v>
      </c>
      <c r="FK3">
        <v>713320</v>
      </c>
      <c r="FL3">
        <v>523280</v>
      </c>
      <c r="FM3">
        <v>115540</v>
      </c>
      <c r="FN3">
        <v>307150</v>
      </c>
      <c r="FO3">
        <v>115540</v>
      </c>
      <c r="FP3">
        <v>164490</v>
      </c>
      <c r="FQ3">
        <v>1.3859999999999999</v>
      </c>
      <c r="FR3">
        <v>-8.5099999999999995E-2</v>
      </c>
      <c r="FS3">
        <v>1.4711000000000001</v>
      </c>
      <c r="FT3">
        <v>5583.61</v>
      </c>
      <c r="FU3">
        <v>64.5</v>
      </c>
      <c r="FV3">
        <v>72.099999999999994</v>
      </c>
      <c r="FW3">
        <v>58.9</v>
      </c>
      <c r="FX3">
        <v>53.606396866840697</v>
      </c>
      <c r="FY3">
        <v>112.5</v>
      </c>
      <c r="FZ3">
        <v>36.4</v>
      </c>
      <c r="GA3">
        <v>23.7</v>
      </c>
      <c r="GB3">
        <v>401.3</v>
      </c>
      <c r="GC3">
        <v>41.4</v>
      </c>
      <c r="GD3">
        <v>13514.9</v>
      </c>
      <c r="GE3">
        <v>143540</v>
      </c>
      <c r="GF3">
        <v>26270</v>
      </c>
      <c r="GG3">
        <v>2010</v>
      </c>
      <c r="GH3">
        <v>9108</v>
      </c>
      <c r="GI3">
        <v>8630</v>
      </c>
      <c r="GJ3">
        <v>6430</v>
      </c>
      <c r="GK3">
        <v>297177</v>
      </c>
      <c r="GL3">
        <v>297308</v>
      </c>
      <c r="GM3" t="e">
        <v>#N/A</v>
      </c>
      <c r="GN3" t="e">
        <v>#N/A</v>
      </c>
      <c r="GO3" t="e">
        <v>#N/A</v>
      </c>
      <c r="GP3">
        <v>174840</v>
      </c>
      <c r="GQ3">
        <v>147667</v>
      </c>
      <c r="GR3">
        <v>62.5</v>
      </c>
      <c r="GS3">
        <v>15485.8</v>
      </c>
      <c r="GT3">
        <v>3.1305000000000001</v>
      </c>
      <c r="GU3">
        <v>0</v>
      </c>
      <c r="GV3">
        <v>60545.599999999999</v>
      </c>
      <c r="GW3">
        <v>86640.9</v>
      </c>
      <c r="GX3">
        <v>3988.7</v>
      </c>
      <c r="GY3">
        <v>451</v>
      </c>
      <c r="GZ3" t="e">
        <v>#N/A</v>
      </c>
      <c r="HA3" t="e">
        <v>#N/A</v>
      </c>
      <c r="HB3" t="e">
        <v>#N/A</v>
      </c>
      <c r="HC3" t="e">
        <v>#N/A</v>
      </c>
      <c r="HD3" t="e">
        <v>#N/A</v>
      </c>
      <c r="HE3" t="e">
        <v>#N/A</v>
      </c>
      <c r="HF3" t="e">
        <v>#N/A</v>
      </c>
      <c r="HG3" t="e">
        <v>#N/A</v>
      </c>
      <c r="HH3">
        <v>51.773744032734697</v>
      </c>
      <c r="HI3">
        <v>58.414379842014597</v>
      </c>
      <c r="HJ3">
        <v>1446.9</v>
      </c>
      <c r="HK3">
        <v>31606</v>
      </c>
      <c r="HL3">
        <v>1664</v>
      </c>
      <c r="HM3">
        <v>1666.5</v>
      </c>
      <c r="HN3">
        <v>24.386208722123001</v>
      </c>
      <c r="HO3">
        <v>5.2584210178016004</v>
      </c>
      <c r="HP3">
        <v>3373.4</v>
      </c>
      <c r="HQ3" t="e">
        <v>#N/A</v>
      </c>
      <c r="HR3" t="e">
        <v>#N/A</v>
      </c>
      <c r="HS3">
        <v>28000</v>
      </c>
      <c r="HT3" t="e">
        <v>#N/A</v>
      </c>
      <c r="HU3" t="e">
        <v>#N/A</v>
      </c>
      <c r="HV3" t="e">
        <v>#N/A</v>
      </c>
      <c r="HW3" t="e">
        <v>#N/A</v>
      </c>
      <c r="HX3">
        <v>90433</v>
      </c>
      <c r="HY3">
        <v>4.4000000000000004</v>
      </c>
      <c r="HZ3">
        <v>4.5</v>
      </c>
      <c r="IA3" t="e">
        <v>#N/A</v>
      </c>
      <c r="IB3" t="e">
        <v>#N/A</v>
      </c>
      <c r="IC3">
        <v>259.07692307692298</v>
      </c>
      <c r="ID3" t="e">
        <v>#N/A</v>
      </c>
      <c r="IE3" t="e">
        <v>#N/A</v>
      </c>
      <c r="IF3" t="e">
        <v>#N/A</v>
      </c>
      <c r="IG3" t="e">
        <v>#N/A</v>
      </c>
      <c r="IH3" t="e">
        <v>#N/A</v>
      </c>
      <c r="II3" t="e">
        <v>#N/A</v>
      </c>
      <c r="IJ3" t="e">
        <v>#N/A</v>
      </c>
      <c r="IK3">
        <v>13408.9</v>
      </c>
      <c r="IL3">
        <v>63.035068895458203</v>
      </c>
      <c r="IM3">
        <v>564.1</v>
      </c>
      <c r="IN3">
        <v>271410</v>
      </c>
      <c r="IO3">
        <v>61.937137771769798</v>
      </c>
      <c r="IP3" t="e">
        <v>#N/A</v>
      </c>
    </row>
    <row r="4" spans="1:250">
      <c r="A4" t="s">
        <v>367</v>
      </c>
      <c r="B4">
        <v>12198434.2137706</v>
      </c>
      <c r="C4">
        <v>3443256.4347063201</v>
      </c>
      <c r="D4">
        <v>4009312</v>
      </c>
      <c r="E4">
        <v>5326412</v>
      </c>
      <c r="F4">
        <v>7693108.50723333</v>
      </c>
      <c r="G4">
        <v>1757104.8945432501</v>
      </c>
      <c r="H4">
        <v>2522899</v>
      </c>
      <c r="I4">
        <v>3490562.2</v>
      </c>
      <c r="J4">
        <v>13123620</v>
      </c>
      <c r="K4">
        <v>7753550</v>
      </c>
      <c r="L4">
        <v>879540</v>
      </c>
      <c r="M4">
        <v>3409820</v>
      </c>
      <c r="N4">
        <v>2163160</v>
      </c>
      <c r="O4">
        <v>2529020</v>
      </c>
      <c r="P4">
        <v>8226300</v>
      </c>
      <c r="Q4">
        <v>5132390</v>
      </c>
      <c r="R4">
        <v>650920</v>
      </c>
      <c r="S4">
        <v>2450850</v>
      </c>
      <c r="T4">
        <v>1437670</v>
      </c>
      <c r="U4">
        <v>1745260</v>
      </c>
      <c r="V4">
        <v>-11767</v>
      </c>
      <c r="W4">
        <v>5979</v>
      </c>
      <c r="X4">
        <v>-5788</v>
      </c>
      <c r="Y4">
        <v>12656</v>
      </c>
      <c r="Z4">
        <v>6594</v>
      </c>
      <c r="AA4">
        <v>32134.799999999999</v>
      </c>
      <c r="AB4">
        <v>36120.6</v>
      </c>
      <c r="AC4">
        <v>-1523</v>
      </c>
      <c r="AD4">
        <v>4039</v>
      </c>
      <c r="AE4">
        <v>183213.808463252</v>
      </c>
      <c r="AF4">
        <v>3463</v>
      </c>
      <c r="AG4">
        <v>543600</v>
      </c>
      <c r="AH4">
        <v>2082924</v>
      </c>
      <c r="AI4">
        <v>282042</v>
      </c>
      <c r="AJ4">
        <v>1100746</v>
      </c>
      <c r="AK4">
        <v>2056505</v>
      </c>
      <c r="AL4">
        <v>1766592</v>
      </c>
      <c r="AM4">
        <v>1503315</v>
      </c>
      <c r="AN4">
        <v>284895</v>
      </c>
      <c r="AO4">
        <v>1392600</v>
      </c>
      <c r="AP4">
        <v>202839</v>
      </c>
      <c r="AQ4">
        <v>642565</v>
      </c>
      <c r="AR4">
        <v>1356775.2</v>
      </c>
      <c r="AS4">
        <v>1224751</v>
      </c>
      <c r="AT4">
        <v>909036</v>
      </c>
      <c r="AU4">
        <v>1122199.6000000001</v>
      </c>
      <c r="AV4">
        <v>210857.2</v>
      </c>
      <c r="AW4">
        <v>0</v>
      </c>
      <c r="AX4">
        <v>11261784.699999999</v>
      </c>
      <c r="AY4">
        <v>11640.4</v>
      </c>
      <c r="AZ4">
        <v>8461917.6999999993</v>
      </c>
      <c r="BA4">
        <v>4505068.5</v>
      </c>
      <c r="BB4">
        <v>22.61</v>
      </c>
      <c r="BC4">
        <v>12.11</v>
      </c>
      <c r="BD4">
        <v>32.82</v>
      </c>
      <c r="BE4" t="e">
        <v>#N/A</v>
      </c>
      <c r="BF4">
        <v>8027412.7999999998</v>
      </c>
      <c r="BG4">
        <v>4469980</v>
      </c>
      <c r="BH4" t="e">
        <v>#N/A</v>
      </c>
      <c r="BI4">
        <v>21446930</v>
      </c>
      <c r="BJ4">
        <v>259690</v>
      </c>
      <c r="BK4">
        <v>267753</v>
      </c>
      <c r="BL4">
        <v>51381</v>
      </c>
      <c r="BM4">
        <v>1110212</v>
      </c>
      <c r="BN4">
        <v>2.3102310231023</v>
      </c>
      <c r="BO4">
        <v>100</v>
      </c>
      <c r="BP4">
        <v>100</v>
      </c>
      <c r="BQ4">
        <v>100</v>
      </c>
      <c r="BR4">
        <v>100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>
        <v>6844.5</v>
      </c>
      <c r="BY4">
        <v>3463</v>
      </c>
      <c r="BZ4">
        <v>4222</v>
      </c>
      <c r="CA4">
        <v>-1523</v>
      </c>
      <c r="CB4">
        <v>4039</v>
      </c>
      <c r="CC4" t="e">
        <v>#N/A</v>
      </c>
      <c r="CD4">
        <v>582</v>
      </c>
      <c r="CE4">
        <v>4684</v>
      </c>
      <c r="CF4">
        <v>-6594</v>
      </c>
      <c r="CG4">
        <v>2029.9</v>
      </c>
      <c r="CH4">
        <v>190.68257551944001</v>
      </c>
      <c r="CI4">
        <v>1084.75</v>
      </c>
      <c r="CJ4">
        <v>2106.4</v>
      </c>
      <c r="CK4">
        <v>1</v>
      </c>
      <c r="CL4">
        <v>82.6</v>
      </c>
      <c r="CM4">
        <v>2.2960745312499999</v>
      </c>
      <c r="CN4">
        <v>86.398526666666697</v>
      </c>
      <c r="CO4">
        <v>65.232234352285104</v>
      </c>
      <c r="CP4">
        <v>0</v>
      </c>
      <c r="CQ4">
        <v>52.132595603185898</v>
      </c>
      <c r="CR4">
        <v>941496</v>
      </c>
      <c r="CS4">
        <v>10783.01</v>
      </c>
      <c r="CT4">
        <v>106.476684430329</v>
      </c>
      <c r="CU4">
        <v>131.656371969811</v>
      </c>
      <c r="CV4">
        <v>119.899426302489</v>
      </c>
      <c r="CW4">
        <v>121.028781558893</v>
      </c>
      <c r="CX4">
        <v>204.86841616894901</v>
      </c>
      <c r="CY4">
        <v>127.573187187508</v>
      </c>
      <c r="CZ4">
        <v>2.0157656249999998</v>
      </c>
      <c r="DA4">
        <v>473201</v>
      </c>
      <c r="DB4">
        <v>2.4501328195247298</v>
      </c>
      <c r="DC4">
        <v>126.257335429211</v>
      </c>
      <c r="DD4" t="e">
        <v>#N/A</v>
      </c>
      <c r="DE4" t="e">
        <v>#N/A</v>
      </c>
      <c r="DF4" s="4">
        <v>20434.8</v>
      </c>
      <c r="DG4">
        <v>2029.9</v>
      </c>
      <c r="DH4">
        <v>18404.900000000001</v>
      </c>
      <c r="DI4">
        <v>27883.599999999999</v>
      </c>
      <c r="DJ4">
        <v>6844.5</v>
      </c>
      <c r="DK4">
        <v>21039.1</v>
      </c>
      <c r="DL4">
        <v>10012910.1</v>
      </c>
      <c r="DM4">
        <v>4549610</v>
      </c>
      <c r="DN4">
        <v>21446930</v>
      </c>
      <c r="DO4">
        <v>7328240</v>
      </c>
      <c r="DP4">
        <v>11960540</v>
      </c>
      <c r="DQ4">
        <v>6073510</v>
      </c>
      <c r="DR4">
        <v>74310</v>
      </c>
      <c r="DS4">
        <v>3989670</v>
      </c>
      <c r="DT4">
        <v>3420500</v>
      </c>
      <c r="DU4">
        <v>2679560</v>
      </c>
      <c r="DV4">
        <v>6100060</v>
      </c>
      <c r="DW4">
        <v>50410</v>
      </c>
      <c r="DX4">
        <v>6150470</v>
      </c>
      <c r="DY4">
        <v>15346870</v>
      </c>
      <c r="DZ4">
        <v>21706620</v>
      </c>
      <c r="EA4">
        <v>6.25</v>
      </c>
      <c r="EB4">
        <v>6</v>
      </c>
      <c r="EC4">
        <v>7.0233333333333299</v>
      </c>
      <c r="ED4">
        <v>4.4567994861913904</v>
      </c>
      <c r="EE4">
        <v>6.9</v>
      </c>
      <c r="EF4">
        <v>44.9</v>
      </c>
      <c r="EG4">
        <v>83.83</v>
      </c>
      <c r="EH4">
        <v>58.26</v>
      </c>
      <c r="EI4">
        <v>1.2975501113585699</v>
      </c>
      <c r="EJ4">
        <v>0.42470000000000002</v>
      </c>
      <c r="EK4">
        <v>105.721685895927</v>
      </c>
      <c r="EL4">
        <v>125164</v>
      </c>
      <c r="EM4">
        <v>60.8</v>
      </c>
      <c r="EN4">
        <v>77.599999999999994</v>
      </c>
      <c r="EO4">
        <v>57.9</v>
      </c>
      <c r="EP4">
        <v>67</v>
      </c>
      <c r="EQ4">
        <v>66.347350808700497</v>
      </c>
      <c r="ER4">
        <v>48.313808975834299</v>
      </c>
      <c r="ES4">
        <v>79.484444444444406</v>
      </c>
      <c r="ET4">
        <v>68.564026447173106</v>
      </c>
      <c r="EU4">
        <v>47.124398013679397</v>
      </c>
      <c r="EV4">
        <v>82.834036292300098</v>
      </c>
      <c r="EW4">
        <v>74.783794466403194</v>
      </c>
      <c r="EX4">
        <v>89.897960992907798</v>
      </c>
      <c r="EY4">
        <v>68.733723196881101</v>
      </c>
      <c r="EZ4">
        <v>74.868661181750198</v>
      </c>
      <c r="FA4">
        <v>105.460306122449</v>
      </c>
      <c r="FB4">
        <v>57.866706161137401</v>
      </c>
      <c r="FC4">
        <v>57.768983957219199</v>
      </c>
      <c r="FD4">
        <v>66.9154262516915</v>
      </c>
      <c r="FE4">
        <v>70247</v>
      </c>
      <c r="FF4">
        <v>1734598</v>
      </c>
      <c r="FG4">
        <v>1422678</v>
      </c>
      <c r="FH4">
        <v>235248</v>
      </c>
      <c r="FI4">
        <v>1312180</v>
      </c>
      <c r="FJ4">
        <v>1312180</v>
      </c>
      <c r="FK4">
        <v>813880</v>
      </c>
      <c r="FL4">
        <v>678320</v>
      </c>
      <c r="FM4">
        <v>370040</v>
      </c>
      <c r="FN4">
        <v>244860</v>
      </c>
      <c r="FO4">
        <v>370040</v>
      </c>
      <c r="FP4">
        <v>462140</v>
      </c>
      <c r="FQ4">
        <v>4.4847999999999999</v>
      </c>
      <c r="FR4">
        <v>0.83140000000000003</v>
      </c>
      <c r="FS4">
        <v>3.6534</v>
      </c>
      <c r="FT4">
        <v>6602.69</v>
      </c>
      <c r="FU4">
        <v>64.2</v>
      </c>
      <c r="FV4">
        <v>71.5</v>
      </c>
      <c r="FW4">
        <v>59.6</v>
      </c>
      <c r="FX4">
        <v>53.9399477806788</v>
      </c>
      <c r="FY4">
        <v>113.2</v>
      </c>
      <c r="FZ4">
        <v>37.6</v>
      </c>
      <c r="GA4">
        <v>25.9</v>
      </c>
      <c r="GB4">
        <v>433.9</v>
      </c>
      <c r="GC4">
        <v>44.2</v>
      </c>
      <c r="GD4">
        <v>15984.2</v>
      </c>
      <c r="GE4">
        <v>153410</v>
      </c>
      <c r="GF4">
        <v>28106</v>
      </c>
      <c r="GG4">
        <v>2030</v>
      </c>
      <c r="GH4">
        <v>10117</v>
      </c>
      <c r="GI4">
        <v>11700</v>
      </c>
      <c r="GJ4">
        <v>8237</v>
      </c>
      <c r="GK4">
        <v>354002</v>
      </c>
      <c r="GL4">
        <v>351541</v>
      </c>
      <c r="GM4" t="e">
        <v>#N/A</v>
      </c>
      <c r="GN4" t="e">
        <v>#N/A</v>
      </c>
      <c r="GO4" t="e">
        <v>#N/A</v>
      </c>
      <c r="GP4">
        <v>176050</v>
      </c>
      <c r="GQ4">
        <v>146819</v>
      </c>
      <c r="GR4">
        <v>61</v>
      </c>
      <c r="GS4">
        <v>18379.099999999999</v>
      </c>
      <c r="GT4">
        <v>2.8708</v>
      </c>
      <c r="GU4">
        <v>0</v>
      </c>
      <c r="GV4">
        <v>26783.8</v>
      </c>
      <c r="GW4">
        <v>28029.1</v>
      </c>
      <c r="GX4">
        <v>5355.6</v>
      </c>
      <c r="GY4">
        <v>799</v>
      </c>
      <c r="GZ4" t="e">
        <v>#N/A</v>
      </c>
      <c r="HA4" t="e">
        <v>#N/A</v>
      </c>
      <c r="HB4" t="e">
        <v>#N/A</v>
      </c>
      <c r="HC4" t="e">
        <v>#N/A</v>
      </c>
      <c r="HD4" t="e">
        <v>#N/A</v>
      </c>
      <c r="HE4" t="e">
        <v>#N/A</v>
      </c>
      <c r="HF4" t="e">
        <v>#N/A</v>
      </c>
      <c r="HG4" t="e">
        <v>#N/A</v>
      </c>
      <c r="HH4">
        <v>51.520447829052102</v>
      </c>
      <c r="HI4">
        <v>58.581720702978203</v>
      </c>
      <c r="HJ4">
        <v>2660</v>
      </c>
      <c r="HK4">
        <v>32713</v>
      </c>
      <c r="HL4">
        <v>2106.4</v>
      </c>
      <c r="HM4">
        <v>2085.6</v>
      </c>
      <c r="HN4">
        <v>21.212731668009699</v>
      </c>
      <c r="HO4">
        <v>6.2911423789747696</v>
      </c>
      <c r="HP4">
        <v>3254</v>
      </c>
      <c r="HQ4" t="e">
        <v>#N/A</v>
      </c>
      <c r="HR4" t="e">
        <v>#N/A</v>
      </c>
      <c r="HS4">
        <v>28275</v>
      </c>
      <c r="HT4" t="e">
        <v>#N/A</v>
      </c>
      <c r="HU4" t="e">
        <v>#N/A</v>
      </c>
      <c r="HV4" t="e">
        <v>#N/A</v>
      </c>
      <c r="HW4" t="e">
        <v>#N/A</v>
      </c>
      <c r="HX4">
        <v>100188</v>
      </c>
      <c r="HY4">
        <v>5.18</v>
      </c>
      <c r="HZ4">
        <v>4.75</v>
      </c>
      <c r="IA4" t="e">
        <v>#N/A</v>
      </c>
      <c r="IB4" t="e">
        <v>#N/A</v>
      </c>
      <c r="IC4">
        <v>179.01639344262301</v>
      </c>
      <c r="ID4" t="e">
        <v>#N/A</v>
      </c>
      <c r="IE4" t="e">
        <v>#N/A</v>
      </c>
      <c r="IF4" t="e">
        <v>#N/A</v>
      </c>
      <c r="IG4" t="e">
        <v>#N/A</v>
      </c>
      <c r="IH4" t="e">
        <v>#N/A</v>
      </c>
      <c r="II4" t="e">
        <v>#N/A</v>
      </c>
      <c r="IJ4" t="e">
        <v>#N/A</v>
      </c>
      <c r="IK4">
        <v>15150.9</v>
      </c>
      <c r="IL4">
        <v>63.539740174258398</v>
      </c>
      <c r="IM4">
        <v>108.4</v>
      </c>
      <c r="IN4">
        <v>286740</v>
      </c>
      <c r="IO4">
        <v>62.323224355356203</v>
      </c>
      <c r="IP4" t="e">
        <v>#N/A</v>
      </c>
    </row>
    <row r="5" spans="1:250">
      <c r="A5" t="s">
        <v>368</v>
      </c>
      <c r="B5">
        <v>12566626.5366954</v>
      </c>
      <c r="C5">
        <v>2963919.5721999998</v>
      </c>
      <c r="D5">
        <v>4226495</v>
      </c>
      <c r="E5">
        <v>5816916</v>
      </c>
      <c r="F5">
        <v>7905856.73944386</v>
      </c>
      <c r="G5">
        <v>1451458.99187378</v>
      </c>
      <c r="H5">
        <v>2699079</v>
      </c>
      <c r="I5">
        <v>3811843.6</v>
      </c>
      <c r="J5">
        <v>13685690</v>
      </c>
      <c r="K5">
        <v>7541640</v>
      </c>
      <c r="L5">
        <v>1831440</v>
      </c>
      <c r="M5">
        <v>4063690</v>
      </c>
      <c r="N5">
        <v>2651900</v>
      </c>
      <c r="O5">
        <v>2473850</v>
      </c>
      <c r="P5">
        <v>8679270</v>
      </c>
      <c r="Q5">
        <v>5111890</v>
      </c>
      <c r="R5">
        <v>1249970</v>
      </c>
      <c r="S5">
        <v>2773120</v>
      </c>
      <c r="T5">
        <v>1791200</v>
      </c>
      <c r="U5">
        <v>1743730</v>
      </c>
      <c r="V5">
        <v>-7128</v>
      </c>
      <c r="W5">
        <v>11097</v>
      </c>
      <c r="X5">
        <v>3969</v>
      </c>
      <c r="Y5">
        <v>8324</v>
      </c>
      <c r="Z5">
        <v>12629</v>
      </c>
      <c r="AA5">
        <v>39776.6</v>
      </c>
      <c r="AB5">
        <v>40546.9</v>
      </c>
      <c r="AC5">
        <v>-1188</v>
      </c>
      <c r="AD5">
        <v>6168</v>
      </c>
      <c r="AE5">
        <v>198564.85929993101</v>
      </c>
      <c r="AF5">
        <v>6117</v>
      </c>
      <c r="AG5">
        <v>573550</v>
      </c>
      <c r="AH5">
        <v>2208312</v>
      </c>
      <c r="AI5">
        <v>286146</v>
      </c>
      <c r="AJ5">
        <v>1158487</v>
      </c>
      <c r="AK5">
        <v>2210714</v>
      </c>
      <c r="AL5">
        <v>1837552</v>
      </c>
      <c r="AM5">
        <v>1768650</v>
      </c>
      <c r="AN5">
        <v>327132</v>
      </c>
      <c r="AO5">
        <v>1486236</v>
      </c>
      <c r="AP5">
        <v>207649</v>
      </c>
      <c r="AQ5">
        <v>678062</v>
      </c>
      <c r="AR5">
        <v>1462341.6</v>
      </c>
      <c r="AS5">
        <v>1277287</v>
      </c>
      <c r="AT5">
        <v>1072215</v>
      </c>
      <c r="AU5">
        <v>1085602.7</v>
      </c>
      <c r="AV5">
        <v>525016.80000000005</v>
      </c>
      <c r="AW5">
        <v>7245</v>
      </c>
      <c r="AX5">
        <v>11898601.9</v>
      </c>
      <c r="AY5">
        <v>101899</v>
      </c>
      <c r="AZ5">
        <v>8772801.0999999996</v>
      </c>
      <c r="BA5">
        <v>4662669.8</v>
      </c>
      <c r="BB5">
        <v>22</v>
      </c>
      <c r="BC5">
        <v>6.22</v>
      </c>
      <c r="BD5">
        <v>52.14</v>
      </c>
      <c r="BE5" t="e">
        <v>#N/A</v>
      </c>
      <c r="BF5">
        <v>8315745.4000000004</v>
      </c>
      <c r="BG5">
        <v>4628907.9000000004</v>
      </c>
      <c r="BH5" t="e">
        <v>#N/A</v>
      </c>
      <c r="BI5">
        <v>22456530</v>
      </c>
      <c r="BJ5">
        <v>259690</v>
      </c>
      <c r="BK5">
        <v>297526</v>
      </c>
      <c r="BL5">
        <v>60360</v>
      </c>
      <c r="BM5">
        <v>1107915</v>
      </c>
      <c r="BN5">
        <v>12.1516164994426</v>
      </c>
      <c r="BO5">
        <v>100</v>
      </c>
      <c r="BP5">
        <v>100</v>
      </c>
      <c r="BQ5">
        <v>100</v>
      </c>
      <c r="BR5">
        <v>100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>
        <v>8456.6</v>
      </c>
      <c r="BY5">
        <v>6117</v>
      </c>
      <c r="BZ5">
        <v>4882</v>
      </c>
      <c r="CA5">
        <v>-1188</v>
      </c>
      <c r="CB5">
        <v>6168</v>
      </c>
      <c r="CC5" t="e">
        <v>#N/A</v>
      </c>
      <c r="CD5">
        <v>834</v>
      </c>
      <c r="CE5">
        <v>3983</v>
      </c>
      <c r="CF5">
        <v>-12629</v>
      </c>
      <c r="CG5">
        <v>2037.2</v>
      </c>
      <c r="CH5">
        <v>259.01235430828098</v>
      </c>
      <c r="CI5">
        <v>1089</v>
      </c>
      <c r="CJ5">
        <v>2564.9</v>
      </c>
      <c r="CK5">
        <v>0</v>
      </c>
      <c r="CL5">
        <v>83.4</v>
      </c>
      <c r="CM5">
        <v>2.8396519672131202</v>
      </c>
      <c r="CN5">
        <v>86.9507366666667</v>
      </c>
      <c r="CO5">
        <v>66.131019188881595</v>
      </c>
      <c r="CP5">
        <v>0</v>
      </c>
      <c r="CQ5">
        <v>58.187255563075098</v>
      </c>
      <c r="CR5">
        <v>913522</v>
      </c>
      <c r="CS5">
        <v>10503.76</v>
      </c>
      <c r="CT5">
        <v>107.02107896125599</v>
      </c>
      <c r="CU5">
        <v>133.113760000338</v>
      </c>
      <c r="CV5">
        <v>120.19954295948401</v>
      </c>
      <c r="CW5">
        <v>122.046722262966</v>
      </c>
      <c r="CX5">
        <v>210.66108856211201</v>
      </c>
      <c r="CY5">
        <v>128.87013060729001</v>
      </c>
      <c r="CZ5">
        <v>2.5609016393442601</v>
      </c>
      <c r="DA5">
        <v>455593</v>
      </c>
      <c r="DB5">
        <v>1.25701040462428</v>
      </c>
      <c r="DC5">
        <v>127.74056872863299</v>
      </c>
      <c r="DD5" t="e">
        <v>#N/A</v>
      </c>
      <c r="DE5" t="e">
        <v>#N/A</v>
      </c>
      <c r="DF5" s="4">
        <v>26087.599999999999</v>
      </c>
      <c r="DG5">
        <v>2037.2</v>
      </c>
      <c r="DH5">
        <v>24050.400000000001</v>
      </c>
      <c r="DI5">
        <v>32974.9</v>
      </c>
      <c r="DJ5">
        <v>8456.6</v>
      </c>
      <c r="DK5">
        <v>24518.3</v>
      </c>
      <c r="DL5">
        <v>10593084</v>
      </c>
      <c r="DM5">
        <v>4891100</v>
      </c>
      <c r="DN5">
        <v>22456530</v>
      </c>
      <c r="DO5">
        <v>7524360</v>
      </c>
      <c r="DP5">
        <v>12759120</v>
      </c>
      <c r="DQ5">
        <v>6492590</v>
      </c>
      <c r="DR5">
        <v>74480</v>
      </c>
      <c r="DS5">
        <v>4394020</v>
      </c>
      <c r="DT5">
        <v>3563140</v>
      </c>
      <c r="DU5">
        <v>2934520</v>
      </c>
      <c r="DV5">
        <v>6497660</v>
      </c>
      <c r="DW5">
        <v>50410</v>
      </c>
      <c r="DX5">
        <v>6548070</v>
      </c>
      <c r="DY5">
        <v>15958870</v>
      </c>
      <c r="DZ5">
        <v>22716220</v>
      </c>
      <c r="EA5">
        <v>6.25</v>
      </c>
      <c r="EB5">
        <v>6</v>
      </c>
      <c r="EC5">
        <v>7.0233333333333299</v>
      </c>
      <c r="ED5">
        <v>3.79367707129094</v>
      </c>
      <c r="EE5">
        <v>6.58</v>
      </c>
      <c r="EF5">
        <v>43.71</v>
      </c>
      <c r="EG5">
        <v>82.66</v>
      </c>
      <c r="EH5">
        <v>57.35</v>
      </c>
      <c r="EI5">
        <v>1.31205673758865</v>
      </c>
      <c r="EJ5">
        <v>0.41830000000000001</v>
      </c>
      <c r="EK5">
        <v>104.494382022472</v>
      </c>
      <c r="EL5">
        <v>135571</v>
      </c>
      <c r="EM5">
        <v>61.2</v>
      </c>
      <c r="EN5">
        <v>81</v>
      </c>
      <c r="EO5">
        <v>58.7</v>
      </c>
      <c r="EP5">
        <v>68.2</v>
      </c>
      <c r="EQ5">
        <v>68.100167317345196</v>
      </c>
      <c r="ER5">
        <v>57.727387802071298</v>
      </c>
      <c r="ES5">
        <v>83.186666666666696</v>
      </c>
      <c r="ET5">
        <v>76.682552961813499</v>
      </c>
      <c r="EU5">
        <v>51.015403354258403</v>
      </c>
      <c r="EV5">
        <v>93.780546019290497</v>
      </c>
      <c r="EW5">
        <v>83.203162055335994</v>
      </c>
      <c r="EX5">
        <v>88.558865248226994</v>
      </c>
      <c r="EY5">
        <v>66.527290448343095</v>
      </c>
      <c r="EZ5">
        <v>75.918922961854904</v>
      </c>
      <c r="FA5">
        <v>91.692142857142898</v>
      </c>
      <c r="FB5">
        <v>61.486966824644497</v>
      </c>
      <c r="FC5">
        <v>60.893166963755199</v>
      </c>
      <c r="FD5">
        <v>68.188092016238201</v>
      </c>
      <c r="FE5">
        <v>65845</v>
      </c>
      <c r="FF5">
        <v>1595434</v>
      </c>
      <c r="FG5">
        <v>1297479</v>
      </c>
      <c r="FH5">
        <v>212563</v>
      </c>
      <c r="FI5">
        <v>1708910</v>
      </c>
      <c r="FJ5">
        <v>1708910</v>
      </c>
      <c r="FK5">
        <v>1107270</v>
      </c>
      <c r="FL5">
        <v>873390</v>
      </c>
      <c r="FM5">
        <v>349630</v>
      </c>
      <c r="FN5">
        <v>470490</v>
      </c>
      <c r="FO5">
        <v>349630</v>
      </c>
      <c r="FP5">
        <v>380020</v>
      </c>
      <c r="FQ5">
        <v>3.9138000000000002</v>
      </c>
      <c r="FR5">
        <v>0.1128</v>
      </c>
      <c r="FS5">
        <v>3.8010000000000002</v>
      </c>
      <c r="FT5">
        <v>6492.82</v>
      </c>
      <c r="FU5">
        <v>63.4</v>
      </c>
      <c r="FV5">
        <v>71.099999999999994</v>
      </c>
      <c r="FW5">
        <v>60</v>
      </c>
      <c r="FX5">
        <v>54.082898172323802</v>
      </c>
      <c r="FY5">
        <v>113.5</v>
      </c>
      <c r="FZ5">
        <v>37.799999999999997</v>
      </c>
      <c r="GA5">
        <v>26.9</v>
      </c>
      <c r="GB5">
        <v>427.2</v>
      </c>
      <c r="GC5">
        <v>47.7</v>
      </c>
      <c r="GD5">
        <v>15810.1</v>
      </c>
      <c r="GE5">
        <v>163100</v>
      </c>
      <c r="GF5">
        <v>29023</v>
      </c>
      <c r="GG5">
        <v>2114</v>
      </c>
      <c r="GH5">
        <v>10051</v>
      </c>
      <c r="GI5">
        <v>13689</v>
      </c>
      <c r="GJ5">
        <v>7572</v>
      </c>
      <c r="GK5">
        <v>415496</v>
      </c>
      <c r="GL5">
        <v>409111</v>
      </c>
      <c r="GM5" t="e">
        <v>#N/A</v>
      </c>
      <c r="GN5" t="e">
        <v>#N/A</v>
      </c>
      <c r="GO5" t="e">
        <v>#N/A</v>
      </c>
      <c r="GP5">
        <v>265510</v>
      </c>
      <c r="GQ5">
        <v>149465</v>
      </c>
      <c r="GR5">
        <v>61.7</v>
      </c>
      <c r="GS5">
        <v>20960.900000000001</v>
      </c>
      <c r="GT5">
        <v>1.4136</v>
      </c>
      <c r="GU5">
        <v>0</v>
      </c>
      <c r="GV5">
        <v>54190.8</v>
      </c>
      <c r="GW5">
        <v>86291.6</v>
      </c>
      <c r="GX5">
        <v>6378</v>
      </c>
      <c r="GY5">
        <v>1048</v>
      </c>
      <c r="GZ5" t="e">
        <v>#N/A</v>
      </c>
      <c r="HA5" t="e">
        <v>#N/A</v>
      </c>
      <c r="HB5" t="e">
        <v>#N/A</v>
      </c>
      <c r="HC5" t="e">
        <v>#N/A</v>
      </c>
      <c r="HD5" t="e">
        <v>#N/A</v>
      </c>
      <c r="HE5" t="e">
        <v>#N/A</v>
      </c>
      <c r="HF5" t="e">
        <v>#N/A</v>
      </c>
      <c r="HG5" t="e">
        <v>#N/A</v>
      </c>
      <c r="HH5">
        <v>49.544737440327303</v>
      </c>
      <c r="HI5">
        <v>57.038988517052204</v>
      </c>
      <c r="HJ5">
        <v>3557.4</v>
      </c>
      <c r="HK5">
        <v>32975</v>
      </c>
      <c r="HL5">
        <v>2564.9</v>
      </c>
      <c r="HM5">
        <v>2567.6999999999998</v>
      </c>
      <c r="HN5">
        <v>24.285919416444099</v>
      </c>
      <c r="HO5">
        <v>5.8504925188822803</v>
      </c>
      <c r="HP5">
        <v>4341.3999999999996</v>
      </c>
      <c r="HQ5" t="e">
        <v>#N/A</v>
      </c>
      <c r="HR5" t="e">
        <v>#N/A</v>
      </c>
      <c r="HS5">
        <v>28728.3</v>
      </c>
      <c r="HT5" t="e">
        <v>#N/A</v>
      </c>
      <c r="HU5" t="e">
        <v>#N/A</v>
      </c>
      <c r="HV5" t="e">
        <v>#N/A</v>
      </c>
      <c r="HW5" t="e">
        <v>#N/A</v>
      </c>
      <c r="HX5">
        <v>106905</v>
      </c>
      <c r="HY5">
        <v>4.75</v>
      </c>
      <c r="HZ5">
        <v>4.75</v>
      </c>
      <c r="IA5" t="e">
        <v>#N/A</v>
      </c>
      <c r="IB5" t="e">
        <v>#N/A</v>
      </c>
      <c r="IC5">
        <v>223.666666666667</v>
      </c>
      <c r="ID5" t="e">
        <v>#N/A</v>
      </c>
      <c r="IE5" t="e">
        <v>#N/A</v>
      </c>
      <c r="IF5" t="e">
        <v>#N/A</v>
      </c>
      <c r="IG5" t="e">
        <v>#N/A</v>
      </c>
      <c r="IH5" t="e">
        <v>#N/A</v>
      </c>
      <c r="II5" t="e">
        <v>#N/A</v>
      </c>
      <c r="IJ5" t="e">
        <v>#N/A</v>
      </c>
      <c r="IK5">
        <v>19709</v>
      </c>
      <c r="IL5">
        <v>63.767831129732002</v>
      </c>
      <c r="IM5">
        <v>83.8</v>
      </c>
      <c r="IN5">
        <v>302510</v>
      </c>
      <c r="IO5">
        <v>62.814733938265199</v>
      </c>
      <c r="IP5" t="e">
        <v>#N/A</v>
      </c>
    </row>
    <row r="6" spans="1:250">
      <c r="A6" t="s">
        <v>297</v>
      </c>
      <c r="B6">
        <v>11870864.085201301</v>
      </c>
      <c r="C6">
        <v>2784228.1658679498</v>
      </c>
      <c r="D6">
        <v>4091757</v>
      </c>
      <c r="E6">
        <v>5436532</v>
      </c>
      <c r="F6">
        <v>7582310.2748412797</v>
      </c>
      <c r="G6">
        <v>1439125.89397091</v>
      </c>
      <c r="H6">
        <v>2657651</v>
      </c>
      <c r="I6">
        <v>3572190</v>
      </c>
      <c r="J6">
        <v>13236740</v>
      </c>
      <c r="K6">
        <v>7704740</v>
      </c>
      <c r="L6">
        <v>1171310</v>
      </c>
      <c r="M6">
        <v>3524280</v>
      </c>
      <c r="N6">
        <v>2332200</v>
      </c>
      <c r="O6">
        <v>2760620</v>
      </c>
      <c r="P6">
        <v>8376550</v>
      </c>
      <c r="Q6">
        <v>5134930</v>
      </c>
      <c r="R6">
        <v>686370</v>
      </c>
      <c r="S6">
        <v>2551530</v>
      </c>
      <c r="T6">
        <v>1537730</v>
      </c>
      <c r="U6">
        <v>1892350</v>
      </c>
      <c r="V6">
        <v>-13964</v>
      </c>
      <c r="W6">
        <v>9153</v>
      </c>
      <c r="X6">
        <v>-4811</v>
      </c>
      <c r="Y6">
        <v>5790</v>
      </c>
      <c r="Z6">
        <v>1247</v>
      </c>
      <c r="AA6">
        <v>35137.800000000003</v>
      </c>
      <c r="AB6">
        <v>41619.699999999997</v>
      </c>
      <c r="AC6">
        <v>-868</v>
      </c>
      <c r="AD6">
        <v>5889</v>
      </c>
      <c r="AE6">
        <v>192122.706422018</v>
      </c>
      <c r="AF6">
        <v>4132</v>
      </c>
      <c r="AG6">
        <v>527750</v>
      </c>
      <c r="AH6">
        <v>2109402</v>
      </c>
      <c r="AI6">
        <v>301932</v>
      </c>
      <c r="AJ6">
        <v>1152673</v>
      </c>
      <c r="AK6">
        <v>2076855</v>
      </c>
      <c r="AL6">
        <v>1883632</v>
      </c>
      <c r="AM6">
        <v>1476045</v>
      </c>
      <c r="AN6">
        <v>282854</v>
      </c>
      <c r="AO6">
        <v>1470108</v>
      </c>
      <c r="AP6">
        <v>222326</v>
      </c>
      <c r="AQ6">
        <v>682363</v>
      </c>
      <c r="AR6">
        <v>1389852</v>
      </c>
      <c r="AS6">
        <v>1278783</v>
      </c>
      <c r="AT6">
        <v>903555</v>
      </c>
      <c r="AU6">
        <v>2151610.4</v>
      </c>
      <c r="AV6">
        <v>198778.7</v>
      </c>
      <c r="AW6">
        <v>0</v>
      </c>
      <c r="AX6">
        <v>12732386.199999999</v>
      </c>
      <c r="AY6">
        <v>3031.7</v>
      </c>
      <c r="AZ6">
        <v>9148046.3000000007</v>
      </c>
      <c r="BA6">
        <v>5720442.7999999998</v>
      </c>
      <c r="BB6">
        <v>17.05</v>
      </c>
      <c r="BC6">
        <v>12.72</v>
      </c>
      <c r="BD6">
        <v>20.65</v>
      </c>
      <c r="BE6" t="e">
        <v>#N/A</v>
      </c>
      <c r="BF6">
        <v>8671843.5</v>
      </c>
      <c r="BG6">
        <v>5738610.9000000004</v>
      </c>
      <c r="BH6" t="e">
        <v>#N/A</v>
      </c>
      <c r="BI6">
        <v>23465640</v>
      </c>
      <c r="BJ6">
        <v>259690</v>
      </c>
      <c r="BK6">
        <v>255950</v>
      </c>
      <c r="BL6">
        <v>39876</v>
      </c>
      <c r="BM6">
        <v>720780</v>
      </c>
      <c r="BN6">
        <v>12.1516164994426</v>
      </c>
      <c r="BO6">
        <v>117.05</v>
      </c>
      <c r="BP6">
        <v>112.72</v>
      </c>
      <c r="BQ6">
        <v>120.65</v>
      </c>
      <c r="BR6">
        <v>112.15161649944299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>
        <v>9445.9</v>
      </c>
      <c r="BY6">
        <v>4132</v>
      </c>
      <c r="BZ6">
        <v>4902</v>
      </c>
      <c r="CA6">
        <v>-868</v>
      </c>
      <c r="CB6">
        <v>5889</v>
      </c>
      <c r="CC6" t="e">
        <v>#N/A</v>
      </c>
      <c r="CD6">
        <v>1350</v>
      </c>
      <c r="CE6">
        <v>972</v>
      </c>
      <c r="CF6">
        <v>-1247</v>
      </c>
      <c r="CG6">
        <v>2137.3000000000002</v>
      </c>
      <c r="CH6">
        <v>300.71274693461999</v>
      </c>
      <c r="CI6">
        <v>1093.25</v>
      </c>
      <c r="CJ6">
        <v>2333.6999999999998</v>
      </c>
      <c r="CK6">
        <v>0</v>
      </c>
      <c r="CL6">
        <v>87.066666666666706</v>
      </c>
      <c r="CM6">
        <v>3.2869276190476202</v>
      </c>
      <c r="CN6">
        <v>87.692966666666706</v>
      </c>
      <c r="CO6">
        <v>66.349327176311903</v>
      </c>
      <c r="CP6">
        <v>0</v>
      </c>
      <c r="CQ6">
        <v>57.774598822075298</v>
      </c>
      <c r="CR6">
        <v>953087</v>
      </c>
      <c r="CS6">
        <v>10274.969999999999</v>
      </c>
      <c r="CT6">
        <v>107.860940357709</v>
      </c>
      <c r="CU6">
        <v>133.728161617448</v>
      </c>
      <c r="CV6">
        <v>120.858996116014</v>
      </c>
      <c r="CW6">
        <v>123.49195769086</v>
      </c>
      <c r="CX6">
        <v>216.61754927405099</v>
      </c>
      <c r="CY6">
        <v>131.18281268311199</v>
      </c>
      <c r="CZ6">
        <v>2.887453125</v>
      </c>
      <c r="DA6">
        <v>495940</v>
      </c>
      <c r="DB6">
        <v>1.52406962106615</v>
      </c>
      <c r="DC6">
        <v>129.15611306694299</v>
      </c>
      <c r="DD6" t="e">
        <v>#N/A</v>
      </c>
      <c r="DE6" t="e">
        <v>#N/A</v>
      </c>
      <c r="DF6" s="4">
        <v>23599.8</v>
      </c>
      <c r="DG6">
        <v>2137.3000000000002</v>
      </c>
      <c r="DH6">
        <v>21462.6</v>
      </c>
      <c r="DI6">
        <v>34213.699999999997</v>
      </c>
      <c r="DJ6">
        <v>9445.9</v>
      </c>
      <c r="DK6">
        <v>24767.8</v>
      </c>
      <c r="DL6">
        <v>11163993.300000001</v>
      </c>
      <c r="DM6">
        <v>4963120</v>
      </c>
      <c r="DN6">
        <v>23465640</v>
      </c>
      <c r="DO6">
        <v>7592100</v>
      </c>
      <c r="DP6">
        <v>13345210</v>
      </c>
      <c r="DQ6">
        <v>6358840</v>
      </c>
      <c r="DR6">
        <v>78320</v>
      </c>
      <c r="DS6">
        <v>3908830</v>
      </c>
      <c r="DT6">
        <v>3757450</v>
      </c>
      <c r="DU6">
        <v>3022580</v>
      </c>
      <c r="DV6">
        <v>6780040</v>
      </c>
      <c r="DW6">
        <v>50410</v>
      </c>
      <c r="DX6">
        <v>6830450</v>
      </c>
      <c r="DY6">
        <v>16685610</v>
      </c>
      <c r="DZ6">
        <v>23725330</v>
      </c>
      <c r="EA6">
        <v>6.25</v>
      </c>
      <c r="EB6">
        <v>6</v>
      </c>
      <c r="EC6">
        <v>7.0233333333333299</v>
      </c>
      <c r="ED6">
        <v>4.3874029543994899</v>
      </c>
      <c r="EE6">
        <v>6.98</v>
      </c>
      <c r="EF6">
        <v>43.6</v>
      </c>
      <c r="EG6">
        <v>80.86</v>
      </c>
      <c r="EH6">
        <v>54.83</v>
      </c>
      <c r="EI6">
        <v>1.25756880733945</v>
      </c>
      <c r="EJ6">
        <v>0.40550000000000003</v>
      </c>
      <c r="EK6">
        <v>107.521578298397</v>
      </c>
      <c r="EL6">
        <v>132352</v>
      </c>
      <c r="EM6">
        <v>60.8</v>
      </c>
      <c r="EN6">
        <v>79</v>
      </c>
      <c r="EO6">
        <v>57.2</v>
      </c>
      <c r="EP6">
        <v>70.5</v>
      </c>
      <c r="EQ6">
        <v>66.087674288901297</v>
      </c>
      <c r="ER6">
        <v>44.072600331858801</v>
      </c>
      <c r="ES6">
        <v>76.311111111111103</v>
      </c>
      <c r="ET6">
        <v>71.361165834570201</v>
      </c>
      <c r="EU6">
        <v>54.714260282957</v>
      </c>
      <c r="EV6">
        <v>82.425584436815399</v>
      </c>
      <c r="EW6">
        <v>67.425691699604698</v>
      </c>
      <c r="EX6">
        <v>88.469592198581594</v>
      </c>
      <c r="EY6">
        <v>67.195906432748501</v>
      </c>
      <c r="EZ6">
        <v>72.243006731488407</v>
      </c>
      <c r="FA6">
        <v>85.477346938775497</v>
      </c>
      <c r="FB6">
        <v>56.3151658767773</v>
      </c>
      <c r="FC6">
        <v>63.6765300059418</v>
      </c>
      <c r="FD6">
        <v>70.398511502029805</v>
      </c>
      <c r="FE6">
        <v>66941</v>
      </c>
      <c r="FF6">
        <v>1608657</v>
      </c>
      <c r="FG6">
        <v>1310488</v>
      </c>
      <c r="FH6">
        <v>219104</v>
      </c>
      <c r="FI6">
        <v>935840</v>
      </c>
      <c r="FJ6">
        <v>935840</v>
      </c>
      <c r="FK6">
        <v>522830</v>
      </c>
      <c r="FL6">
        <v>619160</v>
      </c>
      <c r="FM6">
        <v>545170</v>
      </c>
      <c r="FN6">
        <v>264280</v>
      </c>
      <c r="FO6">
        <v>545170</v>
      </c>
      <c r="FP6">
        <v>82700</v>
      </c>
      <c r="FQ6">
        <v>0.63759999999999994</v>
      </c>
      <c r="FR6">
        <v>-0.26050000000000001</v>
      </c>
      <c r="FS6">
        <v>0.89810000000000001</v>
      </c>
      <c r="FT6">
        <v>7193.85</v>
      </c>
      <c r="FU6">
        <v>67.3</v>
      </c>
      <c r="FV6">
        <v>74.599999999999994</v>
      </c>
      <c r="FW6">
        <v>67.099999999999994</v>
      </c>
      <c r="FX6">
        <v>54.368798955613599</v>
      </c>
      <c r="FY6">
        <v>114.1</v>
      </c>
      <c r="FZ6">
        <v>38.1</v>
      </c>
      <c r="GA6">
        <v>27.1</v>
      </c>
      <c r="GB6">
        <v>427.3</v>
      </c>
      <c r="GC6">
        <v>51.6</v>
      </c>
      <c r="GD6">
        <v>16301.3</v>
      </c>
      <c r="GE6">
        <v>159980</v>
      </c>
      <c r="GF6">
        <v>27947</v>
      </c>
      <c r="GG6">
        <v>2188</v>
      </c>
      <c r="GH6">
        <v>10242</v>
      </c>
      <c r="GI6">
        <v>11538</v>
      </c>
      <c r="GJ6">
        <v>7406</v>
      </c>
      <c r="GK6">
        <v>412679</v>
      </c>
      <c r="GL6">
        <v>426223</v>
      </c>
      <c r="GM6" t="e">
        <v>#N/A</v>
      </c>
      <c r="GN6" t="e">
        <v>#N/A</v>
      </c>
      <c r="GO6" t="e">
        <v>#N/A</v>
      </c>
      <c r="GP6">
        <v>204340</v>
      </c>
      <c r="GQ6">
        <v>154304.6</v>
      </c>
      <c r="GR6">
        <v>62.7</v>
      </c>
      <c r="GS6">
        <v>20636.7</v>
      </c>
      <c r="GT6">
        <v>1.7304999999999999</v>
      </c>
      <c r="GU6">
        <v>-108</v>
      </c>
      <c r="GV6">
        <v>45199.7</v>
      </c>
      <c r="GW6">
        <v>50247.6</v>
      </c>
      <c r="GX6">
        <v>6472.7</v>
      </c>
      <c r="GY6">
        <v>1043</v>
      </c>
      <c r="GZ6" t="e">
        <v>#N/A</v>
      </c>
      <c r="HA6" t="e">
        <v>#N/A</v>
      </c>
      <c r="HB6" t="e">
        <v>#N/A</v>
      </c>
      <c r="HC6" t="e">
        <v>#N/A</v>
      </c>
      <c r="HD6" t="e">
        <v>#N/A</v>
      </c>
      <c r="HE6" t="e">
        <v>#N/A</v>
      </c>
      <c r="HF6" t="e">
        <v>#N/A</v>
      </c>
      <c r="HG6" t="e">
        <v>#N/A</v>
      </c>
      <c r="HH6">
        <v>50.507263014321403</v>
      </c>
      <c r="HI6">
        <v>58.115365208659497</v>
      </c>
      <c r="HJ6">
        <v>4131.1000000000004</v>
      </c>
      <c r="HK6">
        <v>33139</v>
      </c>
      <c r="HL6">
        <v>2333.6999999999998</v>
      </c>
      <c r="HM6">
        <v>2268.1999999999998</v>
      </c>
      <c r="HN6">
        <v>25.076722947860301</v>
      </c>
      <c r="HO6">
        <v>5.6740469363916297</v>
      </c>
      <c r="HP6">
        <v>3524.7</v>
      </c>
      <c r="HQ6" t="e">
        <v>#N/A</v>
      </c>
      <c r="HR6" t="e">
        <v>#N/A</v>
      </c>
      <c r="HS6">
        <v>31911.7</v>
      </c>
      <c r="HT6">
        <v>1361.8341548131</v>
      </c>
      <c r="HU6">
        <v>1047.1825490890899</v>
      </c>
      <c r="HV6">
        <v>417960.22402608499</v>
      </c>
      <c r="HW6">
        <v>314.44079187038602</v>
      </c>
      <c r="HX6">
        <v>101435</v>
      </c>
      <c r="HY6">
        <v>4.96</v>
      </c>
      <c r="HZ6">
        <v>5</v>
      </c>
      <c r="IA6">
        <v>65994.387865124503</v>
      </c>
      <c r="IB6">
        <v>81269.634527375005</v>
      </c>
      <c r="IC6">
        <v>202.62295081967201</v>
      </c>
      <c r="ID6">
        <v>1445.8392590379401</v>
      </c>
      <c r="IE6">
        <v>1138.18492063492</v>
      </c>
      <c r="IF6">
        <v>76.784516129032298</v>
      </c>
      <c r="IG6">
        <v>64183.4433019887</v>
      </c>
      <c r="IH6">
        <v>356.49128212658701</v>
      </c>
      <c r="II6">
        <v>158832.96824722501</v>
      </c>
      <c r="IJ6">
        <v>37371.937262227402</v>
      </c>
      <c r="IK6">
        <v>17937.8</v>
      </c>
      <c r="IL6">
        <v>64.698214618300398</v>
      </c>
      <c r="IM6">
        <v>171.9</v>
      </c>
      <c r="IN6">
        <v>30647190</v>
      </c>
      <c r="IO6">
        <v>63.835454361092403</v>
      </c>
      <c r="IP6" t="e">
        <v>#N/A</v>
      </c>
    </row>
    <row r="7" spans="1:250">
      <c r="A7" t="s">
        <v>298</v>
      </c>
      <c r="B7">
        <v>11748997.5021352</v>
      </c>
      <c r="C7">
        <v>2257337.0921271499</v>
      </c>
      <c r="D7">
        <v>4116337</v>
      </c>
      <c r="E7">
        <v>5668619</v>
      </c>
      <c r="F7">
        <v>7643652.1609280603</v>
      </c>
      <c r="G7">
        <v>1223497.5454573301</v>
      </c>
      <c r="H7">
        <v>2707454</v>
      </c>
      <c r="I7">
        <v>3776960</v>
      </c>
      <c r="J7">
        <v>13087670</v>
      </c>
      <c r="K7">
        <v>7334060</v>
      </c>
      <c r="L7">
        <v>1875500</v>
      </c>
      <c r="M7">
        <v>3756430</v>
      </c>
      <c r="N7">
        <v>2944340</v>
      </c>
      <c r="O7">
        <v>2978770</v>
      </c>
      <c r="P7">
        <v>8450120</v>
      </c>
      <c r="Q7">
        <v>4703320</v>
      </c>
      <c r="R7">
        <v>1125020</v>
      </c>
      <c r="S7">
        <v>2753690</v>
      </c>
      <c r="T7">
        <v>1583700</v>
      </c>
      <c r="U7">
        <v>1905030</v>
      </c>
      <c r="V7">
        <v>-13424</v>
      </c>
      <c r="W7">
        <v>8738</v>
      </c>
      <c r="X7">
        <v>-4686</v>
      </c>
      <c r="Y7">
        <v>10545</v>
      </c>
      <c r="Z7">
        <v>5256</v>
      </c>
      <c r="AA7">
        <v>37082.400000000001</v>
      </c>
      <c r="AB7">
        <v>43601.1</v>
      </c>
      <c r="AC7">
        <v>-1578</v>
      </c>
      <c r="AD7">
        <v>4991</v>
      </c>
      <c r="AE7">
        <v>193410.84916456899</v>
      </c>
      <c r="AF7">
        <v>5325</v>
      </c>
      <c r="AG7">
        <v>491250</v>
      </c>
      <c r="AH7">
        <v>2172096</v>
      </c>
      <c r="AI7">
        <v>296100</v>
      </c>
      <c r="AJ7">
        <v>1156891</v>
      </c>
      <c r="AK7">
        <v>2131492</v>
      </c>
      <c r="AL7">
        <v>1917232</v>
      </c>
      <c r="AM7">
        <v>1619895</v>
      </c>
      <c r="AN7">
        <v>281125</v>
      </c>
      <c r="AO7">
        <v>1507956</v>
      </c>
      <c r="AP7">
        <v>222612</v>
      </c>
      <c r="AQ7">
        <v>695761</v>
      </c>
      <c r="AR7">
        <v>1446804</v>
      </c>
      <c r="AS7">
        <v>1320572</v>
      </c>
      <c r="AT7">
        <v>1009584</v>
      </c>
      <c r="AU7">
        <v>1756237.5</v>
      </c>
      <c r="AV7">
        <v>232717.2</v>
      </c>
      <c r="AW7">
        <v>0</v>
      </c>
      <c r="AX7">
        <v>13423076.199999999</v>
      </c>
      <c r="AY7">
        <v>49651</v>
      </c>
      <c r="AZ7">
        <v>9848708.6999999993</v>
      </c>
      <c r="BA7">
        <v>5733989.7999999998</v>
      </c>
      <c r="BB7">
        <v>20.91</v>
      </c>
      <c r="BC7">
        <v>17.23</v>
      </c>
      <c r="BD7">
        <v>23.01</v>
      </c>
      <c r="BE7" t="e">
        <v>#N/A</v>
      </c>
      <c r="BF7">
        <v>9367001.6999999993</v>
      </c>
      <c r="BG7">
        <v>5751799.7000000002</v>
      </c>
      <c r="BH7" t="e">
        <v>#N/A</v>
      </c>
      <c r="BI7">
        <v>24696300</v>
      </c>
      <c r="BJ7">
        <v>259690</v>
      </c>
      <c r="BK7">
        <v>275252</v>
      </c>
      <c r="BL7">
        <v>47616</v>
      </c>
      <c r="BM7">
        <v>838910</v>
      </c>
      <c r="BN7">
        <v>2.5806451612903301</v>
      </c>
      <c r="BO7">
        <v>120.91</v>
      </c>
      <c r="BP7">
        <v>117.23</v>
      </c>
      <c r="BQ7">
        <v>123.01</v>
      </c>
      <c r="BR7">
        <v>102.58064516128999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>
        <v>11505.6</v>
      </c>
      <c r="BY7">
        <v>5325</v>
      </c>
      <c r="BZ7">
        <v>5218</v>
      </c>
      <c r="CA7">
        <v>-1578</v>
      </c>
      <c r="CB7">
        <v>4991</v>
      </c>
      <c r="CC7" t="e">
        <v>#N/A</v>
      </c>
      <c r="CD7">
        <v>1076</v>
      </c>
      <c r="CE7">
        <v>4441</v>
      </c>
      <c r="CF7">
        <v>-5256</v>
      </c>
      <c r="CG7">
        <v>2748.3</v>
      </c>
      <c r="CH7">
        <v>176.186356261622</v>
      </c>
      <c r="CI7">
        <v>1097.5</v>
      </c>
      <c r="CJ7">
        <v>2223.9</v>
      </c>
      <c r="CK7">
        <v>0</v>
      </c>
      <c r="CL7">
        <v>88.706666666666706</v>
      </c>
      <c r="CM7">
        <v>3.77504369230769</v>
      </c>
      <c r="CN7">
        <v>88.253126666666702</v>
      </c>
      <c r="CO7">
        <v>67.762077491197701</v>
      </c>
      <c r="CP7">
        <v>0</v>
      </c>
      <c r="CQ7">
        <v>59.317536711730099</v>
      </c>
      <c r="CR7">
        <v>918873</v>
      </c>
      <c r="CS7">
        <v>10568.7</v>
      </c>
      <c r="CT7">
        <v>108.964143467588</v>
      </c>
      <c r="CU7">
        <v>134.920125986252</v>
      </c>
      <c r="CV7">
        <v>121.793353389217</v>
      </c>
      <c r="CW7">
        <v>122.678478194243</v>
      </c>
      <c r="CX7">
        <v>222.742429433811</v>
      </c>
      <c r="CY7">
        <v>132.97165087032499</v>
      </c>
      <c r="CZ7">
        <v>3.3914062500000002</v>
      </c>
      <c r="DA7">
        <v>515391</v>
      </c>
      <c r="DB7">
        <v>0.60331303789338397</v>
      </c>
      <c r="DC7">
        <v>130.71474320821201</v>
      </c>
      <c r="DD7" t="e">
        <v>#N/A</v>
      </c>
      <c r="DE7" t="e">
        <v>#N/A</v>
      </c>
      <c r="DF7" s="4">
        <v>24505.4</v>
      </c>
      <c r="DG7">
        <v>2748.3</v>
      </c>
      <c r="DH7">
        <v>21757.1</v>
      </c>
      <c r="DI7">
        <v>36349.1</v>
      </c>
      <c r="DJ7">
        <v>11505.6</v>
      </c>
      <c r="DK7">
        <v>24843.5</v>
      </c>
      <c r="DL7">
        <v>12366893</v>
      </c>
      <c r="DM7">
        <v>4973740</v>
      </c>
      <c r="DN7">
        <v>24696300</v>
      </c>
      <c r="DO7">
        <v>7545890</v>
      </c>
      <c r="DP7">
        <v>14535630</v>
      </c>
      <c r="DQ7">
        <v>6599420</v>
      </c>
      <c r="DR7">
        <v>87410</v>
      </c>
      <c r="DS7">
        <v>4072060</v>
      </c>
      <c r="DT7">
        <v>3648380</v>
      </c>
      <c r="DU7">
        <v>3449950</v>
      </c>
      <c r="DV7">
        <v>7098330</v>
      </c>
      <c r="DW7">
        <v>50410</v>
      </c>
      <c r="DX7">
        <v>7148740</v>
      </c>
      <c r="DY7">
        <v>17597960</v>
      </c>
      <c r="DZ7">
        <v>24955990</v>
      </c>
      <c r="EA7">
        <v>6.25</v>
      </c>
      <c r="EB7">
        <v>6</v>
      </c>
      <c r="EC7">
        <v>7.0233333333333299</v>
      </c>
      <c r="ED7">
        <v>3.9633130378933799</v>
      </c>
      <c r="EE7">
        <v>7.05</v>
      </c>
      <c r="EF7">
        <v>43.69</v>
      </c>
      <c r="EG7">
        <v>78.03</v>
      </c>
      <c r="EH7">
        <v>53.32</v>
      </c>
      <c r="EI7">
        <v>1.2204165712977799</v>
      </c>
      <c r="EJ7">
        <v>0.39300000000000002</v>
      </c>
      <c r="EK7">
        <v>111.17048346056001</v>
      </c>
      <c r="EL7">
        <v>136920</v>
      </c>
      <c r="EM7">
        <v>63.1</v>
      </c>
      <c r="EN7">
        <v>69.8</v>
      </c>
      <c r="EO7">
        <v>60.2</v>
      </c>
      <c r="EP7">
        <v>68.7</v>
      </c>
      <c r="EQ7">
        <v>65.438482989403198</v>
      </c>
      <c r="ER7">
        <v>52.417783400411402</v>
      </c>
      <c r="ES7">
        <v>80.013333333333307</v>
      </c>
      <c r="ET7">
        <v>70.610713803805197</v>
      </c>
      <c r="EU7">
        <v>56.251447578000601</v>
      </c>
      <c r="EV7">
        <v>80.219944417197993</v>
      </c>
      <c r="EW7">
        <v>65.0201581027668</v>
      </c>
      <c r="EX7">
        <v>81.238475177305006</v>
      </c>
      <c r="EY7">
        <v>66.594152046783606</v>
      </c>
      <c r="EZ7">
        <v>75.918922961854904</v>
      </c>
      <c r="FA7">
        <v>100.96653061224499</v>
      </c>
      <c r="FB7">
        <v>58.613744075829402</v>
      </c>
      <c r="FC7">
        <v>57.257754010695201</v>
      </c>
      <c r="FD7">
        <v>68.723951285520997</v>
      </c>
      <c r="FE7">
        <v>61162</v>
      </c>
      <c r="FF7">
        <v>1694957</v>
      </c>
      <c r="FG7">
        <v>1393978</v>
      </c>
      <c r="FH7">
        <v>221919</v>
      </c>
      <c r="FI7">
        <v>1173990</v>
      </c>
      <c r="FJ7">
        <v>1173990</v>
      </c>
      <c r="FK7">
        <v>852590</v>
      </c>
      <c r="FL7">
        <v>528180</v>
      </c>
      <c r="FM7">
        <v>293260</v>
      </c>
      <c r="FN7">
        <v>275120</v>
      </c>
      <c r="FO7">
        <v>293260</v>
      </c>
      <c r="FP7">
        <v>147710</v>
      </c>
      <c r="FQ7">
        <v>3.6783000000000001</v>
      </c>
      <c r="FR7">
        <v>-0.186</v>
      </c>
      <c r="FS7">
        <v>3.8643000000000001</v>
      </c>
      <c r="FT7">
        <v>8634.48</v>
      </c>
      <c r="FU7">
        <v>67.3</v>
      </c>
      <c r="FV7">
        <v>73.7</v>
      </c>
      <c r="FW7">
        <v>67.900000000000006</v>
      </c>
      <c r="FX7">
        <v>55.560052219321101</v>
      </c>
      <c r="FY7">
        <v>116.6</v>
      </c>
      <c r="FZ7">
        <v>41.3</v>
      </c>
      <c r="GA7">
        <v>29</v>
      </c>
      <c r="GB7">
        <v>439.5</v>
      </c>
      <c r="GC7">
        <v>61.5</v>
      </c>
      <c r="GD7">
        <v>16217.5</v>
      </c>
      <c r="GE7">
        <v>153270</v>
      </c>
      <c r="GF7">
        <v>27051</v>
      </c>
      <c r="GG7">
        <v>2117</v>
      </c>
      <c r="GH7">
        <v>9093</v>
      </c>
      <c r="GI7">
        <v>12577</v>
      </c>
      <c r="GJ7">
        <v>7252</v>
      </c>
      <c r="GK7">
        <v>476321</v>
      </c>
      <c r="GL7">
        <v>482594</v>
      </c>
      <c r="GM7" t="e">
        <v>#N/A</v>
      </c>
      <c r="GN7" t="e">
        <v>#N/A</v>
      </c>
      <c r="GO7" t="e">
        <v>#N/A</v>
      </c>
      <c r="GP7">
        <v>203450</v>
      </c>
      <c r="GQ7">
        <v>150620.9</v>
      </c>
      <c r="GR7">
        <v>65.599999999999994</v>
      </c>
      <c r="GS7">
        <v>22354</v>
      </c>
      <c r="GT7">
        <v>2.9864999999999999</v>
      </c>
      <c r="GU7">
        <v>341</v>
      </c>
      <c r="GV7">
        <v>40421.1</v>
      </c>
      <c r="GW7">
        <v>103958.1</v>
      </c>
      <c r="GX7">
        <v>6479.5</v>
      </c>
      <c r="GY7">
        <v>442</v>
      </c>
      <c r="GZ7" t="e">
        <v>#N/A</v>
      </c>
      <c r="HA7" t="e">
        <v>#N/A</v>
      </c>
      <c r="HB7" t="e">
        <v>#N/A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>
        <v>53.293521254830601</v>
      </c>
      <c r="HI7">
        <v>60.248670292579597</v>
      </c>
      <c r="HJ7">
        <v>2489.5</v>
      </c>
      <c r="HK7">
        <v>33690</v>
      </c>
      <c r="HL7">
        <v>2223.9</v>
      </c>
      <c r="HM7">
        <v>2358.3000000000002</v>
      </c>
      <c r="HN7">
        <v>25.627798195790199</v>
      </c>
      <c r="HO7">
        <v>6.12161710658203</v>
      </c>
      <c r="HP7">
        <v>4287</v>
      </c>
      <c r="HQ7" t="e">
        <v>#N/A</v>
      </c>
      <c r="HR7" t="e">
        <v>#N/A</v>
      </c>
      <c r="HS7">
        <v>28145</v>
      </c>
      <c r="HT7">
        <v>938.47234535229904</v>
      </c>
      <c r="HU7">
        <v>1361.35142913339</v>
      </c>
      <c r="HV7">
        <v>223177.21491031599</v>
      </c>
      <c r="HW7">
        <v>458.86932700604001</v>
      </c>
      <c r="HX7">
        <v>100905</v>
      </c>
      <c r="HY7">
        <v>5.01</v>
      </c>
      <c r="HZ7">
        <v>5</v>
      </c>
      <c r="IA7">
        <v>62021.4815722407</v>
      </c>
      <c r="IB7">
        <v>80143.885064265705</v>
      </c>
      <c r="IC7">
        <v>197.166666666667</v>
      </c>
      <c r="ID7">
        <v>1956.5658798924401</v>
      </c>
      <c r="IE7">
        <v>1252.7453846153801</v>
      </c>
      <c r="IF7">
        <v>79.726451612903205</v>
      </c>
      <c r="IG7">
        <v>23640.2652848465</v>
      </c>
      <c r="IH7">
        <v>448.42517804964899</v>
      </c>
      <c r="II7">
        <v>165259.092496778</v>
      </c>
      <c r="IJ7">
        <v>43634.761748542798</v>
      </c>
      <c r="IK7">
        <v>17470.099999999999</v>
      </c>
      <c r="IL7">
        <v>65.674808419852198</v>
      </c>
      <c r="IM7">
        <v>705.9</v>
      </c>
      <c r="IN7">
        <v>25397640</v>
      </c>
      <c r="IO7">
        <v>63.445527391653599</v>
      </c>
      <c r="IP7" t="e">
        <v>#N/A</v>
      </c>
    </row>
    <row r="8" spans="1:250">
      <c r="A8" t="s">
        <v>299</v>
      </c>
      <c r="B8">
        <v>13371105.2876541</v>
      </c>
      <c r="C8">
        <v>3709867.59210619</v>
      </c>
      <c r="D8">
        <v>4383029</v>
      </c>
      <c r="E8">
        <v>5877551</v>
      </c>
      <c r="F8">
        <v>8810349.2466943897</v>
      </c>
      <c r="G8">
        <v>2044662.92317113</v>
      </c>
      <c r="H8">
        <v>2889191</v>
      </c>
      <c r="I8">
        <v>3955963</v>
      </c>
      <c r="J8">
        <v>14301260</v>
      </c>
      <c r="K8">
        <v>8359160</v>
      </c>
      <c r="L8">
        <v>1066820</v>
      </c>
      <c r="M8">
        <v>4002080</v>
      </c>
      <c r="N8">
        <v>2765450</v>
      </c>
      <c r="O8">
        <v>3106770</v>
      </c>
      <c r="P8">
        <v>9364660</v>
      </c>
      <c r="Q8">
        <v>5750040</v>
      </c>
      <c r="R8">
        <v>825960</v>
      </c>
      <c r="S8">
        <v>2977240</v>
      </c>
      <c r="T8">
        <v>1828470</v>
      </c>
      <c r="U8">
        <v>2110110</v>
      </c>
      <c r="V8">
        <v>-12739</v>
      </c>
      <c r="W8">
        <v>7773</v>
      </c>
      <c r="X8">
        <v>-4966</v>
      </c>
      <c r="Y8">
        <v>833</v>
      </c>
      <c r="Z8">
        <v>-4672</v>
      </c>
      <c r="AA8">
        <v>39733.300000000003</v>
      </c>
      <c r="AB8">
        <v>44879.1</v>
      </c>
      <c r="AC8">
        <v>-3016</v>
      </c>
      <c r="AD8">
        <v>6385</v>
      </c>
      <c r="AE8">
        <v>206224.62012772501</v>
      </c>
      <c r="AF8">
        <v>4404</v>
      </c>
      <c r="AG8">
        <v>543625</v>
      </c>
      <c r="AH8">
        <v>2270952</v>
      </c>
      <c r="AI8">
        <v>301266</v>
      </c>
      <c r="AJ8">
        <v>1267186</v>
      </c>
      <c r="AK8">
        <v>2286482</v>
      </c>
      <c r="AL8">
        <v>1972464</v>
      </c>
      <c r="AM8">
        <v>1618605</v>
      </c>
      <c r="AN8">
        <v>319254</v>
      </c>
      <c r="AO8">
        <v>1578024</v>
      </c>
      <c r="AP8">
        <v>223002</v>
      </c>
      <c r="AQ8">
        <v>768911</v>
      </c>
      <c r="AR8">
        <v>1566072</v>
      </c>
      <c r="AS8">
        <v>1367905</v>
      </c>
      <c r="AT8">
        <v>1021986</v>
      </c>
      <c r="AU8">
        <v>2090124.8</v>
      </c>
      <c r="AV8">
        <v>327252.90000000002</v>
      </c>
      <c r="AW8">
        <v>0</v>
      </c>
      <c r="AX8">
        <v>13488941.699999999</v>
      </c>
      <c r="AY8">
        <v>52862.5</v>
      </c>
      <c r="AZ8">
        <v>10163083.199999999</v>
      </c>
      <c r="BA8">
        <v>5766050.5999999996</v>
      </c>
      <c r="BB8">
        <v>16.8</v>
      </c>
      <c r="BC8">
        <v>21.84</v>
      </c>
      <c r="BD8">
        <v>4.13</v>
      </c>
      <c r="BE8" t="e">
        <v>#N/A</v>
      </c>
      <c r="BF8">
        <v>9681013.0999999996</v>
      </c>
      <c r="BG8">
        <v>5785147.5</v>
      </c>
      <c r="BH8" t="e">
        <v>#N/A</v>
      </c>
      <c r="BI8">
        <v>25155410</v>
      </c>
      <c r="BJ8">
        <v>259690</v>
      </c>
      <c r="BK8">
        <v>278135</v>
      </c>
      <c r="BL8">
        <v>50760</v>
      </c>
      <c r="BM8">
        <v>1251005</v>
      </c>
      <c r="BN8">
        <v>2.5806451612903301</v>
      </c>
      <c r="BO8">
        <v>116.8</v>
      </c>
      <c r="BP8">
        <v>121.84</v>
      </c>
      <c r="BQ8">
        <v>104.13</v>
      </c>
      <c r="BR8">
        <v>102.58064516128999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>
        <v>10520.1</v>
      </c>
      <c r="BY8">
        <v>4404</v>
      </c>
      <c r="BZ8">
        <v>5892</v>
      </c>
      <c r="CA8">
        <v>-3016</v>
      </c>
      <c r="CB8">
        <v>6385</v>
      </c>
      <c r="CC8" t="e">
        <v>#N/A</v>
      </c>
      <c r="CD8">
        <v>1368</v>
      </c>
      <c r="CE8">
        <v>2748</v>
      </c>
      <c r="CF8">
        <v>4672</v>
      </c>
      <c r="CG8">
        <v>3286.6</v>
      </c>
      <c r="CH8">
        <v>98.899180431582806</v>
      </c>
      <c r="CI8">
        <v>1101.75</v>
      </c>
      <c r="CJ8">
        <v>2472.8000000000002</v>
      </c>
      <c r="CK8">
        <v>0</v>
      </c>
      <c r="CL8">
        <v>90.8</v>
      </c>
      <c r="CM8">
        <v>4.3346760317460298</v>
      </c>
      <c r="CN8">
        <v>88.881519999999995</v>
      </c>
      <c r="CO8">
        <v>69.243635502169496</v>
      </c>
      <c r="CP8">
        <v>0</v>
      </c>
      <c r="CQ8">
        <v>65.135373006603999</v>
      </c>
      <c r="CR8">
        <v>910489</v>
      </c>
      <c r="CS8">
        <v>10717.5</v>
      </c>
      <c r="CT8">
        <v>109.141550396585</v>
      </c>
      <c r="CU8">
        <v>135.77209683005901</v>
      </c>
      <c r="CV8">
        <v>122.541889249479</v>
      </c>
      <c r="CW8">
        <v>124.26040392741599</v>
      </c>
      <c r="CX8">
        <v>229.04049111601401</v>
      </c>
      <c r="CY8">
        <v>133.86204421794801</v>
      </c>
      <c r="CZ8">
        <v>3.8632413793103502</v>
      </c>
      <c r="DA8">
        <v>533344</v>
      </c>
      <c r="DB8">
        <v>1.5939735388567799</v>
      </c>
      <c r="DC8">
        <v>132.38242804501101</v>
      </c>
      <c r="DD8" t="e">
        <v>#N/A</v>
      </c>
      <c r="DE8" t="e">
        <v>#N/A</v>
      </c>
      <c r="DF8" s="4">
        <v>25010.3</v>
      </c>
      <c r="DG8">
        <v>3286.6</v>
      </c>
      <c r="DH8">
        <v>21723.7</v>
      </c>
      <c r="DI8">
        <v>34560.1</v>
      </c>
      <c r="DJ8">
        <v>10520.1</v>
      </c>
      <c r="DK8">
        <v>24039.9</v>
      </c>
      <c r="DL8">
        <v>13160008.1</v>
      </c>
      <c r="DM8">
        <v>5228110</v>
      </c>
      <c r="DN8">
        <v>25155410</v>
      </c>
      <c r="DO8">
        <v>7490340</v>
      </c>
      <c r="DP8">
        <v>15159990</v>
      </c>
      <c r="DQ8">
        <v>6876450</v>
      </c>
      <c r="DR8">
        <v>86410</v>
      </c>
      <c r="DS8">
        <v>4457790</v>
      </c>
      <c r="DT8">
        <v>3950350</v>
      </c>
      <c r="DU8">
        <v>3422870</v>
      </c>
      <c r="DV8">
        <v>7373220</v>
      </c>
      <c r="DW8">
        <v>50410</v>
      </c>
      <c r="DX8">
        <v>7423630</v>
      </c>
      <c r="DY8">
        <v>17782190</v>
      </c>
      <c r="DZ8">
        <v>25415100</v>
      </c>
      <c r="EA8">
        <v>6.5</v>
      </c>
      <c r="EB8">
        <v>6.25</v>
      </c>
      <c r="EC8">
        <v>7.0233333333333299</v>
      </c>
      <c r="ED8">
        <v>5.4206402055234397</v>
      </c>
      <c r="EE8">
        <v>7.28</v>
      </c>
      <c r="EF8">
        <v>45.41</v>
      </c>
      <c r="EG8">
        <v>79.38</v>
      </c>
      <c r="EH8">
        <v>53.99</v>
      </c>
      <c r="EI8">
        <v>1.18894516626294</v>
      </c>
      <c r="EJ8">
        <v>0.38719999999999999</v>
      </c>
      <c r="EK8">
        <v>117.27789256198299</v>
      </c>
      <c r="EL8">
        <v>131018</v>
      </c>
      <c r="EM8">
        <v>65</v>
      </c>
      <c r="EN8">
        <v>77</v>
      </c>
      <c r="EO8">
        <v>62.3</v>
      </c>
      <c r="EP8">
        <v>70.2</v>
      </c>
      <c r="EQ8">
        <v>70.177579475738995</v>
      </c>
      <c r="ER8">
        <v>54.302025375394798</v>
      </c>
      <c r="ES8">
        <v>80.315555555555505</v>
      </c>
      <c r="ET8">
        <v>75.5227634597221</v>
      </c>
      <c r="EU8">
        <v>53.032961679003101</v>
      </c>
      <c r="EV8">
        <v>90.512931175412803</v>
      </c>
      <c r="EW8">
        <v>79.665612648221298</v>
      </c>
      <c r="EX8">
        <v>82.845390070921994</v>
      </c>
      <c r="EY8">
        <v>69.134892787524393</v>
      </c>
      <c r="EZ8">
        <v>76.969184741959594</v>
      </c>
      <c r="FA8">
        <v>103.26122448979601</v>
      </c>
      <c r="FB8">
        <v>64.5325829383886</v>
      </c>
      <c r="FC8">
        <v>63.506120023767103</v>
      </c>
      <c r="FD8">
        <v>70.197564276048695</v>
      </c>
      <c r="FE8">
        <v>79048</v>
      </c>
      <c r="FF8">
        <v>1897871</v>
      </c>
      <c r="FG8">
        <v>1578464</v>
      </c>
      <c r="FH8">
        <v>234706</v>
      </c>
      <c r="FI8">
        <v>1215160</v>
      </c>
      <c r="FJ8">
        <v>1215160</v>
      </c>
      <c r="FK8">
        <v>932970</v>
      </c>
      <c r="FL8">
        <v>490500</v>
      </c>
      <c r="FM8">
        <v>244910</v>
      </c>
      <c r="FN8">
        <v>270320</v>
      </c>
      <c r="FO8">
        <v>244910</v>
      </c>
      <c r="FP8">
        <v>130310</v>
      </c>
      <c r="FQ8">
        <v>1.4510000000000001</v>
      </c>
      <c r="FR8">
        <v>-0.88929999999999998</v>
      </c>
      <c r="FS8">
        <v>2.2353000000000001</v>
      </c>
      <c r="FT8">
        <v>9397.93</v>
      </c>
      <c r="FU8">
        <v>67</v>
      </c>
      <c r="FV8">
        <v>72.8</v>
      </c>
      <c r="FW8">
        <v>67.900000000000006</v>
      </c>
      <c r="FX8">
        <v>56.656005221932098</v>
      </c>
      <c r="FY8">
        <v>118.9</v>
      </c>
      <c r="FZ8">
        <v>43.5</v>
      </c>
      <c r="GA8">
        <v>30.5</v>
      </c>
      <c r="GB8">
        <v>485.5</v>
      </c>
      <c r="GC8">
        <v>56.9</v>
      </c>
      <c r="GD8">
        <v>19611.3</v>
      </c>
      <c r="GE8">
        <v>167600</v>
      </c>
      <c r="GF8">
        <v>28850</v>
      </c>
      <c r="GG8">
        <v>2148</v>
      </c>
      <c r="GH8">
        <v>10418</v>
      </c>
      <c r="GI8">
        <v>14723</v>
      </c>
      <c r="GJ8">
        <v>10319</v>
      </c>
      <c r="GK8">
        <v>537734</v>
      </c>
      <c r="GL8">
        <v>560385</v>
      </c>
      <c r="GM8" t="e">
        <v>#N/A</v>
      </c>
      <c r="GN8" t="e">
        <v>#N/A</v>
      </c>
      <c r="GO8" t="e">
        <v>#N/A</v>
      </c>
      <c r="GP8">
        <v>204570</v>
      </c>
      <c r="GQ8">
        <v>153880.1</v>
      </c>
      <c r="GR8">
        <v>66.900000000000006</v>
      </c>
      <c r="GS8">
        <v>22496.3</v>
      </c>
      <c r="GT8">
        <v>2.3624000000000001</v>
      </c>
      <c r="GU8">
        <v>881</v>
      </c>
      <c r="GV8">
        <v>72077.7</v>
      </c>
      <c r="GW8">
        <v>181204.4</v>
      </c>
      <c r="GX8">
        <v>6999</v>
      </c>
      <c r="GY8">
        <v>857</v>
      </c>
      <c r="GZ8" t="e">
        <v>#N/A</v>
      </c>
      <c r="HA8" t="e">
        <v>#N/A</v>
      </c>
      <c r="HB8" t="e">
        <v>#N/A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>
        <v>54.2053875880882</v>
      </c>
      <c r="HI8">
        <v>60.746157313607902</v>
      </c>
      <c r="HJ8">
        <v>1543.7</v>
      </c>
      <c r="HK8">
        <v>34282</v>
      </c>
      <c r="HL8">
        <v>2472.8000000000002</v>
      </c>
      <c r="HM8">
        <v>2489.5</v>
      </c>
      <c r="HN8">
        <v>25.327057803885701</v>
      </c>
      <c r="HO8">
        <v>7.9124635866817501</v>
      </c>
      <c r="HP8">
        <v>3489.2</v>
      </c>
      <c r="HQ8" t="e">
        <v>#N/A</v>
      </c>
      <c r="HR8" t="e">
        <v>#N/A</v>
      </c>
      <c r="HS8">
        <v>27226.7</v>
      </c>
      <c r="HT8">
        <v>1158.6936900430001</v>
      </c>
      <c r="HU8">
        <v>1302.0006264047399</v>
      </c>
      <c r="HV8">
        <v>146559.363932045</v>
      </c>
      <c r="HW8">
        <v>526.86683443581603</v>
      </c>
      <c r="HX8">
        <v>108586</v>
      </c>
      <c r="HY8">
        <v>5.63</v>
      </c>
      <c r="HZ8">
        <v>5.25</v>
      </c>
      <c r="IA8">
        <v>62383.457478925702</v>
      </c>
      <c r="IB8">
        <v>84385.980724267502</v>
      </c>
      <c r="IC8">
        <v>157.90322580645201</v>
      </c>
      <c r="ID8">
        <v>2361.1959964146999</v>
      </c>
      <c r="IE8">
        <v>1709.8000854700899</v>
      </c>
      <c r="IF8">
        <v>79.432258064516105</v>
      </c>
      <c r="IG8">
        <v>9662.7031820423108</v>
      </c>
      <c r="IH8">
        <v>432.63490357528201</v>
      </c>
      <c r="II8">
        <v>145857.01990150899</v>
      </c>
      <c r="IJ8">
        <v>37777.018369823702</v>
      </c>
      <c r="IK8">
        <v>18234.5</v>
      </c>
      <c r="IL8">
        <v>66.299856579782997</v>
      </c>
      <c r="IM8">
        <v>141.4</v>
      </c>
      <c r="IN8">
        <v>28173770</v>
      </c>
      <c r="IO8">
        <v>63.535940148324102</v>
      </c>
      <c r="IP8" t="e">
        <v>#N/A</v>
      </c>
    </row>
    <row r="9" spans="1:250">
      <c r="A9" t="s">
        <v>300</v>
      </c>
      <c r="B9">
        <v>13815263.144352101</v>
      </c>
      <c r="C9">
        <v>3121861.0683958302</v>
      </c>
      <c r="D9">
        <v>4657409</v>
      </c>
      <c r="E9">
        <v>6470610</v>
      </c>
      <c r="F9">
        <v>9076216.1731297094</v>
      </c>
      <c r="G9">
        <v>1698010.47429854</v>
      </c>
      <c r="H9">
        <v>3087079</v>
      </c>
      <c r="I9">
        <v>4346940.4000000004</v>
      </c>
      <c r="J9">
        <v>15103240</v>
      </c>
      <c r="K9">
        <v>8144120</v>
      </c>
      <c r="L9">
        <v>1808350</v>
      </c>
      <c r="M9">
        <v>4739660</v>
      </c>
      <c r="N9">
        <v>3223780</v>
      </c>
      <c r="O9">
        <v>3148620</v>
      </c>
      <c r="P9">
        <v>10001260</v>
      </c>
      <c r="Q9">
        <v>5728870</v>
      </c>
      <c r="R9">
        <v>1289730</v>
      </c>
      <c r="S9">
        <v>3350390</v>
      </c>
      <c r="T9">
        <v>2170140</v>
      </c>
      <c r="U9">
        <v>2191250</v>
      </c>
      <c r="V9">
        <v>-11777</v>
      </c>
      <c r="W9">
        <v>16144</v>
      </c>
      <c r="X9">
        <v>4367</v>
      </c>
      <c r="Y9">
        <v>8496</v>
      </c>
      <c r="Z9">
        <v>13221</v>
      </c>
      <c r="AA9">
        <v>48605</v>
      </c>
      <c r="AB9">
        <v>47859.6</v>
      </c>
      <c r="AC9">
        <v>-393</v>
      </c>
      <c r="AD9">
        <v>7228</v>
      </c>
      <c r="AE9">
        <v>225202.88223373101</v>
      </c>
      <c r="AF9">
        <v>9309</v>
      </c>
      <c r="AG9">
        <v>590900</v>
      </c>
      <c r="AH9">
        <v>2429910</v>
      </c>
      <c r="AI9">
        <v>308898</v>
      </c>
      <c r="AJ9">
        <v>1327701</v>
      </c>
      <c r="AK9">
        <v>2474637</v>
      </c>
      <c r="AL9">
        <v>2104128</v>
      </c>
      <c r="AM9">
        <v>1891845</v>
      </c>
      <c r="AN9">
        <v>344773</v>
      </c>
      <c r="AO9">
        <v>1703940</v>
      </c>
      <c r="AP9">
        <v>230438</v>
      </c>
      <c r="AQ9">
        <v>807928</v>
      </c>
      <c r="AR9">
        <v>1692842.4</v>
      </c>
      <c r="AS9">
        <v>1456873</v>
      </c>
      <c r="AT9">
        <v>1197225</v>
      </c>
      <c r="AU9">
        <v>2515060.2999999998</v>
      </c>
      <c r="AV9">
        <v>332535</v>
      </c>
      <c r="AW9">
        <v>27.2</v>
      </c>
      <c r="AX9">
        <v>13941482.699999999</v>
      </c>
      <c r="AY9">
        <v>21380.5</v>
      </c>
      <c r="AZ9">
        <v>10555666.9</v>
      </c>
      <c r="BA9">
        <v>6227767.2000000002</v>
      </c>
      <c r="BB9">
        <v>19.68</v>
      </c>
      <c r="BC9">
        <v>16.25</v>
      </c>
      <c r="BD9">
        <v>14.04</v>
      </c>
      <c r="BE9" t="e">
        <v>#N/A</v>
      </c>
      <c r="BF9">
        <v>10039464.699999999</v>
      </c>
      <c r="BG9">
        <v>6280551</v>
      </c>
      <c r="BH9" t="e">
        <v>#N/A</v>
      </c>
      <c r="BI9">
        <v>27194930</v>
      </c>
      <c r="BJ9">
        <v>259690</v>
      </c>
      <c r="BK9">
        <v>333739</v>
      </c>
      <c r="BL9">
        <v>69221</v>
      </c>
      <c r="BM9">
        <v>1289588</v>
      </c>
      <c r="BN9">
        <v>2.1868787276341899</v>
      </c>
      <c r="BO9">
        <v>119.68</v>
      </c>
      <c r="BP9">
        <v>116.25</v>
      </c>
      <c r="BQ9">
        <v>114.04</v>
      </c>
      <c r="BR9">
        <v>102.186878727634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>
        <v>12478.3</v>
      </c>
      <c r="BY9">
        <v>9309</v>
      </c>
      <c r="BZ9">
        <v>6730</v>
      </c>
      <c r="CA9">
        <v>-393</v>
      </c>
      <c r="CB9">
        <v>7228</v>
      </c>
      <c r="CC9" t="e">
        <v>#N/A</v>
      </c>
      <c r="CD9">
        <v>-760</v>
      </c>
      <c r="CE9">
        <v>4333</v>
      </c>
      <c r="CF9">
        <v>-13221</v>
      </c>
      <c r="CG9">
        <v>3434.9</v>
      </c>
      <c r="CH9">
        <v>152.371274093122</v>
      </c>
      <c r="CI9">
        <v>1106</v>
      </c>
      <c r="CJ9">
        <v>3127.8</v>
      </c>
      <c r="CK9">
        <v>1</v>
      </c>
      <c r="CL9">
        <v>89.426666666666705</v>
      </c>
      <c r="CM9">
        <v>4.7654418749999996</v>
      </c>
      <c r="CN9">
        <v>89.474223333333299</v>
      </c>
      <c r="CO9">
        <v>69.741889126412602</v>
      </c>
      <c r="CP9">
        <v>0</v>
      </c>
      <c r="CQ9">
        <v>75.018692333748604</v>
      </c>
      <c r="CR9">
        <v>884532</v>
      </c>
      <c r="CS9">
        <v>11109.32</v>
      </c>
      <c r="CT9">
        <v>109.304818031482</v>
      </c>
      <c r="CU9">
        <v>137.57825555353199</v>
      </c>
      <c r="CV9">
        <v>123.620142685499</v>
      </c>
      <c r="CW9">
        <v>126.25584591270299</v>
      </c>
      <c r="CX9">
        <v>236.30446677406499</v>
      </c>
      <c r="CY9">
        <v>136.21376095337899</v>
      </c>
      <c r="CZ9">
        <v>4.4762419354838698</v>
      </c>
      <c r="DA9">
        <v>517313</v>
      </c>
      <c r="DB9">
        <v>2.0690666666666702</v>
      </c>
      <c r="DC9">
        <v>134.26244385864899</v>
      </c>
      <c r="DD9">
        <v>31.563232253138199</v>
      </c>
      <c r="DE9" t="e">
        <v>#N/A</v>
      </c>
      <c r="DF9" s="4">
        <v>29784</v>
      </c>
      <c r="DG9">
        <v>3434.9</v>
      </c>
      <c r="DH9">
        <v>26349</v>
      </c>
      <c r="DI9">
        <v>38347.599999999999</v>
      </c>
      <c r="DJ9">
        <v>12478.3</v>
      </c>
      <c r="DK9">
        <v>25869.4</v>
      </c>
      <c r="DL9">
        <v>14058408.9</v>
      </c>
      <c r="DM9">
        <v>5719300</v>
      </c>
      <c r="DN9">
        <v>27194930</v>
      </c>
      <c r="DO9">
        <v>7594160</v>
      </c>
      <c r="DP9">
        <v>16886810</v>
      </c>
      <c r="DQ9">
        <v>7261970</v>
      </c>
      <c r="DR9">
        <v>76560</v>
      </c>
      <c r="DS9">
        <v>4624580</v>
      </c>
      <c r="DT9">
        <v>4121240</v>
      </c>
      <c r="DU9">
        <v>4142660</v>
      </c>
      <c r="DV9">
        <v>8263890</v>
      </c>
      <c r="DW9">
        <v>50410</v>
      </c>
      <c r="DX9">
        <v>8314300</v>
      </c>
      <c r="DY9">
        <v>18931040</v>
      </c>
      <c r="DZ9">
        <v>27454620</v>
      </c>
      <c r="EA9">
        <v>7</v>
      </c>
      <c r="EB9">
        <v>6.5</v>
      </c>
      <c r="EC9">
        <v>7.0233333333333299</v>
      </c>
      <c r="ED9">
        <v>6.4623999999999997</v>
      </c>
      <c r="EE9">
        <v>7.37</v>
      </c>
      <c r="EF9">
        <v>44.41</v>
      </c>
      <c r="EG9">
        <v>77.819999999999993</v>
      </c>
      <c r="EH9">
        <v>53.41</v>
      </c>
      <c r="EI9">
        <v>1.2026570592209</v>
      </c>
      <c r="EJ9">
        <v>0.38</v>
      </c>
      <c r="EK9">
        <v>116.868421052632</v>
      </c>
      <c r="EL9">
        <v>145108</v>
      </c>
      <c r="EM9">
        <v>66.2</v>
      </c>
      <c r="EN9">
        <v>83.1</v>
      </c>
      <c r="EO9">
        <v>63.9</v>
      </c>
      <c r="EP9">
        <v>72.400000000000006</v>
      </c>
      <c r="EQ9">
        <v>73.877969882877906</v>
      </c>
      <c r="ER9">
        <v>64.216991603907999</v>
      </c>
      <c r="ES9">
        <v>85.604444444444397</v>
      </c>
      <c r="ET9">
        <v>84.596410740790702</v>
      </c>
      <c r="EU9">
        <v>59.1817108591774</v>
      </c>
      <c r="EV9">
        <v>101.622821644597</v>
      </c>
      <c r="EW9">
        <v>89.429249011857706</v>
      </c>
      <c r="EX9">
        <v>85.702127659574501</v>
      </c>
      <c r="EY9">
        <v>68.265692007797298</v>
      </c>
      <c r="EZ9">
        <v>81.320269259536303</v>
      </c>
      <c r="FA9">
        <v>95.134183673469394</v>
      </c>
      <c r="FB9">
        <v>66.601303317535496</v>
      </c>
      <c r="FC9">
        <v>70.776945929887106</v>
      </c>
      <c r="FD9">
        <v>72.407983761840299</v>
      </c>
      <c r="FE9">
        <v>83395</v>
      </c>
      <c r="FF9">
        <v>1850906</v>
      </c>
      <c r="FG9">
        <v>1527669</v>
      </c>
      <c r="FH9">
        <v>233322</v>
      </c>
      <c r="FI9">
        <v>1736240</v>
      </c>
      <c r="FJ9">
        <v>1736240</v>
      </c>
      <c r="FK9">
        <v>1333130</v>
      </c>
      <c r="FL9">
        <v>720750</v>
      </c>
      <c r="FM9">
        <v>381010</v>
      </c>
      <c r="FN9">
        <v>516580</v>
      </c>
      <c r="FO9">
        <v>381010</v>
      </c>
      <c r="FP9">
        <v>302900</v>
      </c>
      <c r="FQ9">
        <v>3.6301000000000001</v>
      </c>
      <c r="FR9">
        <v>-0.29970000000000002</v>
      </c>
      <c r="FS9">
        <v>3.9298000000000002</v>
      </c>
      <c r="FT9">
        <v>11279.96</v>
      </c>
      <c r="FU9">
        <v>66.099999999999994</v>
      </c>
      <c r="FV9">
        <v>72.599999999999994</v>
      </c>
      <c r="FW9">
        <v>65.900000000000006</v>
      </c>
      <c r="FX9">
        <v>56.703655352480403</v>
      </c>
      <c r="FY9">
        <v>119</v>
      </c>
      <c r="FZ9">
        <v>43.5</v>
      </c>
      <c r="GA9">
        <v>30.5</v>
      </c>
      <c r="GB9">
        <v>554</v>
      </c>
      <c r="GC9">
        <v>61.8</v>
      </c>
      <c r="GD9">
        <v>21219.5</v>
      </c>
      <c r="GE9">
        <v>185680</v>
      </c>
      <c r="GF9">
        <v>29366</v>
      </c>
      <c r="GG9">
        <v>2194</v>
      </c>
      <c r="GH9">
        <v>10438</v>
      </c>
      <c r="GI9">
        <v>18821</v>
      </c>
      <c r="GJ9">
        <v>9512</v>
      </c>
      <c r="GK9">
        <v>683669</v>
      </c>
      <c r="GL9">
        <v>733566</v>
      </c>
      <c r="GM9" t="e">
        <v>#N/A</v>
      </c>
      <c r="GN9" t="e">
        <v>#N/A</v>
      </c>
      <c r="GO9" t="e">
        <v>#N/A</v>
      </c>
      <c r="GP9">
        <v>331500</v>
      </c>
      <c r="GQ9">
        <v>158704.9</v>
      </c>
      <c r="GR9">
        <v>67</v>
      </c>
      <c r="GS9">
        <v>23155.4</v>
      </c>
      <c r="GT9">
        <v>4.3212999999999999</v>
      </c>
      <c r="GU9">
        <v>1675</v>
      </c>
      <c r="GV9">
        <v>119215.3</v>
      </c>
      <c r="GW9">
        <v>169908.1</v>
      </c>
      <c r="GX9">
        <v>8208.4</v>
      </c>
      <c r="GY9">
        <v>1166</v>
      </c>
      <c r="GZ9" t="e">
        <v>#N/A</v>
      </c>
      <c r="HA9" t="e">
        <v>#N/A</v>
      </c>
      <c r="HB9">
        <v>52.021638216873399</v>
      </c>
      <c r="HC9">
        <v>53.920160213618203</v>
      </c>
      <c r="HD9">
        <v>65.657850141219498</v>
      </c>
      <c r="HE9">
        <v>51.787241379310302</v>
      </c>
      <c r="HF9">
        <v>63.180331950207503</v>
      </c>
      <c r="HG9">
        <v>68.360368802902101</v>
      </c>
      <c r="HH9">
        <v>53.344180495567201</v>
      </c>
      <c r="HI9">
        <v>60.257432713140901</v>
      </c>
      <c r="HJ9">
        <v>2713.9</v>
      </c>
      <c r="HK9">
        <v>36282</v>
      </c>
      <c r="HL9">
        <v>3127.8</v>
      </c>
      <c r="HM9">
        <v>3141</v>
      </c>
      <c r="HN9">
        <v>27.6594848605754</v>
      </c>
      <c r="HO9">
        <v>7.6138227601188104</v>
      </c>
      <c r="HP9">
        <v>4234.7</v>
      </c>
      <c r="HQ9" t="e">
        <v>#N/A</v>
      </c>
      <c r="HR9" t="e">
        <v>#N/A</v>
      </c>
      <c r="HS9">
        <v>26775</v>
      </c>
      <c r="HT9">
        <v>1637.9343781012201</v>
      </c>
      <c r="HU9">
        <v>1046.0622857902899</v>
      </c>
      <c r="HV9">
        <v>356832.004443062</v>
      </c>
      <c r="HW9">
        <v>364.90665803853898</v>
      </c>
      <c r="HX9">
        <v>111728</v>
      </c>
      <c r="HY9">
        <v>6.74</v>
      </c>
      <c r="HZ9">
        <v>5.5</v>
      </c>
      <c r="IA9">
        <v>46535.975710644998</v>
      </c>
      <c r="IB9">
        <v>83706.391083909301</v>
      </c>
      <c r="IC9">
        <v>70.338983050847503</v>
      </c>
      <c r="ID9">
        <v>2604.85210636391</v>
      </c>
      <c r="IE9">
        <v>1933.5788156288199</v>
      </c>
      <c r="IF9">
        <v>82.741935483871003</v>
      </c>
      <c r="IG9">
        <v>9563.4288342815998</v>
      </c>
      <c r="IH9">
        <v>462.57981413103801</v>
      </c>
      <c r="II9">
        <v>153834.12262937101</v>
      </c>
      <c r="IJ9">
        <v>40856.917111237301</v>
      </c>
      <c r="IK9">
        <v>22114.400000000001</v>
      </c>
      <c r="IL9">
        <v>66.508777531715893</v>
      </c>
      <c r="IM9">
        <v>38</v>
      </c>
      <c r="IN9">
        <v>30536590</v>
      </c>
      <c r="IO9">
        <v>64.147882973207999</v>
      </c>
      <c r="IP9">
        <v>27.241697547744</v>
      </c>
    </row>
    <row r="10" spans="1:250">
      <c r="A10" t="s">
        <v>301</v>
      </c>
      <c r="B10">
        <v>12976549.925870501</v>
      </c>
      <c r="C10">
        <v>2891779.3743928</v>
      </c>
      <c r="D10">
        <v>4537845</v>
      </c>
      <c r="E10">
        <v>5996172</v>
      </c>
      <c r="F10">
        <v>8781919.6605777498</v>
      </c>
      <c r="G10">
        <v>1621249.9960643</v>
      </c>
      <c r="H10">
        <v>3122556</v>
      </c>
      <c r="I10">
        <v>4146099.8</v>
      </c>
      <c r="J10">
        <v>14217060</v>
      </c>
      <c r="K10">
        <v>8265350</v>
      </c>
      <c r="L10">
        <v>1645040</v>
      </c>
      <c r="M10">
        <v>3968310</v>
      </c>
      <c r="N10">
        <v>2964040</v>
      </c>
      <c r="O10">
        <v>3420220</v>
      </c>
      <c r="P10">
        <v>9530150</v>
      </c>
      <c r="Q10">
        <v>5821170</v>
      </c>
      <c r="R10">
        <v>1024180</v>
      </c>
      <c r="S10">
        <v>3019670</v>
      </c>
      <c r="T10">
        <v>2055310</v>
      </c>
      <c r="U10">
        <v>2458000</v>
      </c>
      <c r="V10">
        <v>-16950</v>
      </c>
      <c r="W10">
        <v>12526</v>
      </c>
      <c r="X10">
        <v>-4424</v>
      </c>
      <c r="Y10">
        <v>10712</v>
      </c>
      <c r="Z10">
        <v>6379</v>
      </c>
      <c r="AA10">
        <v>45082.6</v>
      </c>
      <c r="AB10">
        <v>49288.1</v>
      </c>
      <c r="AC10">
        <v>-1935</v>
      </c>
      <c r="AD10">
        <v>6894</v>
      </c>
      <c r="AE10">
        <v>209453.84615384601</v>
      </c>
      <c r="AF10">
        <v>7567</v>
      </c>
      <c r="AG10">
        <v>554675</v>
      </c>
      <c r="AH10">
        <v>2375262</v>
      </c>
      <c r="AI10">
        <v>324990</v>
      </c>
      <c r="AJ10">
        <v>1282918</v>
      </c>
      <c r="AK10">
        <v>2290156</v>
      </c>
      <c r="AL10">
        <v>2135936</v>
      </c>
      <c r="AM10">
        <v>1570080</v>
      </c>
      <c r="AN10">
        <v>330863</v>
      </c>
      <c r="AO10">
        <v>1731588</v>
      </c>
      <c r="AP10">
        <v>238966</v>
      </c>
      <c r="AQ10">
        <v>821139</v>
      </c>
      <c r="AR10">
        <v>1613332.8</v>
      </c>
      <c r="AS10">
        <v>1509332</v>
      </c>
      <c r="AT10">
        <v>1023435</v>
      </c>
      <c r="AU10">
        <v>2193236.1</v>
      </c>
      <c r="AV10">
        <v>270133.90000000002</v>
      </c>
      <c r="AW10">
        <v>100</v>
      </c>
      <c r="AX10">
        <v>15362586.699999999</v>
      </c>
      <c r="AY10">
        <v>462817.1</v>
      </c>
      <c r="AZ10">
        <v>10846990.1</v>
      </c>
      <c r="BA10">
        <v>7613579</v>
      </c>
      <c r="BB10">
        <v>28.23</v>
      </c>
      <c r="BC10">
        <v>23.65</v>
      </c>
      <c r="BD10">
        <v>36.78</v>
      </c>
      <c r="BE10" t="e">
        <v>#N/A</v>
      </c>
      <c r="BF10">
        <v>10294051.699999999</v>
      </c>
      <c r="BG10">
        <v>7655002.7999999998</v>
      </c>
      <c r="BH10" t="e">
        <v>#N/A</v>
      </c>
      <c r="BI10">
        <v>27745550</v>
      </c>
      <c r="BJ10">
        <v>259690</v>
      </c>
      <c r="BK10">
        <v>308727</v>
      </c>
      <c r="BL10">
        <v>60690</v>
      </c>
      <c r="BM10">
        <v>842586</v>
      </c>
      <c r="BN10">
        <v>2.1868787276341899</v>
      </c>
      <c r="BO10">
        <v>150.09321499999999</v>
      </c>
      <c r="BP10">
        <v>139.37827999999999</v>
      </c>
      <c r="BQ10">
        <v>165.02507</v>
      </c>
      <c r="BR10">
        <v>114.60423634336701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>
        <v>13683.7</v>
      </c>
      <c r="BY10">
        <v>7567</v>
      </c>
      <c r="BZ10">
        <v>6624</v>
      </c>
      <c r="CA10">
        <v>-1935</v>
      </c>
      <c r="CB10">
        <v>6894</v>
      </c>
      <c r="CC10" t="e">
        <v>#N/A</v>
      </c>
      <c r="CD10">
        <v>1738</v>
      </c>
      <c r="CE10">
        <v>-1767</v>
      </c>
      <c r="CF10">
        <v>-6379</v>
      </c>
      <c r="CG10">
        <v>4426.7</v>
      </c>
      <c r="CH10">
        <v>145.51648884457899</v>
      </c>
      <c r="CI10">
        <v>1110</v>
      </c>
      <c r="CJ10">
        <v>2768.1</v>
      </c>
      <c r="CK10">
        <v>0</v>
      </c>
      <c r="CL10">
        <v>85.143333333333302</v>
      </c>
      <c r="CM10">
        <v>5.2236421311475398</v>
      </c>
      <c r="CN10">
        <v>90.4190233333333</v>
      </c>
      <c r="CO10">
        <v>70.595762714691105</v>
      </c>
      <c r="CP10">
        <v>0</v>
      </c>
      <c r="CQ10">
        <v>93.507511695671397</v>
      </c>
      <c r="CR10">
        <v>936543</v>
      </c>
      <c r="CS10">
        <v>11150.22</v>
      </c>
      <c r="CT10">
        <v>109.49251769143299</v>
      </c>
      <c r="CU10">
        <v>137.89977557905701</v>
      </c>
      <c r="CV10">
        <v>124.987223229818</v>
      </c>
      <c r="CW10">
        <v>126.66586947517401</v>
      </c>
      <c r="CX10">
        <v>243.79881803995599</v>
      </c>
      <c r="CY10">
        <v>138.14840819168899</v>
      </c>
      <c r="CZ10">
        <v>4.7961904761904801</v>
      </c>
      <c r="DA10">
        <v>560078</v>
      </c>
      <c r="DB10">
        <v>0.83986666666666698</v>
      </c>
      <c r="DC10">
        <v>135.74343917187699</v>
      </c>
      <c r="DD10">
        <v>31.671928312621599</v>
      </c>
      <c r="DE10" t="e">
        <v>#N/A</v>
      </c>
      <c r="DF10" s="4">
        <v>29040.6</v>
      </c>
      <c r="DG10">
        <v>4426.7</v>
      </c>
      <c r="DH10">
        <v>24613.9</v>
      </c>
      <c r="DI10">
        <v>40813.1</v>
      </c>
      <c r="DJ10">
        <v>13683.7</v>
      </c>
      <c r="DK10">
        <v>27129.4</v>
      </c>
      <c r="DL10">
        <v>15135278.4</v>
      </c>
      <c r="DM10">
        <v>5865220</v>
      </c>
      <c r="DN10">
        <v>27745550</v>
      </c>
      <c r="DO10">
        <v>7836370</v>
      </c>
      <c r="DP10">
        <v>17033370</v>
      </c>
      <c r="DQ10">
        <v>7842830</v>
      </c>
      <c r="DR10">
        <v>77920</v>
      </c>
      <c r="DS10">
        <v>5044930</v>
      </c>
      <c r="DT10">
        <v>4371350</v>
      </c>
      <c r="DU10">
        <v>3693960</v>
      </c>
      <c r="DV10">
        <v>8065310</v>
      </c>
      <c r="DW10">
        <v>50410</v>
      </c>
      <c r="DX10">
        <v>8115720</v>
      </c>
      <c r="DY10">
        <v>19680240</v>
      </c>
      <c r="DZ10">
        <v>28005240</v>
      </c>
      <c r="EA10">
        <v>7</v>
      </c>
      <c r="EB10">
        <v>6.75</v>
      </c>
      <c r="EC10">
        <v>7.35</v>
      </c>
      <c r="ED10">
        <v>5.5431999999999997</v>
      </c>
      <c r="EE10">
        <v>7.53</v>
      </c>
      <c r="EF10">
        <v>45.5</v>
      </c>
      <c r="EG10">
        <v>83.36</v>
      </c>
      <c r="EH10">
        <v>57.32</v>
      </c>
      <c r="EI10">
        <v>1.2597802197802199</v>
      </c>
      <c r="EJ10">
        <v>0.3987</v>
      </c>
      <c r="EK10">
        <v>114.120892901931</v>
      </c>
      <c r="EL10">
        <v>155968</v>
      </c>
      <c r="EM10">
        <v>67.099999999999994</v>
      </c>
      <c r="EN10">
        <v>81.599999999999994</v>
      </c>
      <c r="EO10">
        <v>64.3</v>
      </c>
      <c r="EP10">
        <v>74.3</v>
      </c>
      <c r="EQ10">
        <v>71.605800334634694</v>
      </c>
      <c r="ER10">
        <v>55.892636268055803</v>
      </c>
      <c r="ES10">
        <v>85</v>
      </c>
      <c r="ET10">
        <v>77.2965591688031</v>
      </c>
      <c r="EU10">
        <v>62.448233861144899</v>
      </c>
      <c r="EV10">
        <v>87.163625960438097</v>
      </c>
      <c r="EW10">
        <v>72.661264822134399</v>
      </c>
      <c r="EX10">
        <v>88.737411347517707</v>
      </c>
      <c r="EY10">
        <v>68.733723196881101</v>
      </c>
      <c r="EZ10">
        <v>80.795138369483894</v>
      </c>
      <c r="FA10">
        <v>88.154489795918394</v>
      </c>
      <c r="FB10">
        <v>64.130331753554501</v>
      </c>
      <c r="FC10">
        <v>70.152109328579897</v>
      </c>
      <c r="FD10">
        <v>74.082543978349094</v>
      </c>
      <c r="FE10">
        <v>86437</v>
      </c>
      <c r="FF10">
        <v>1911539</v>
      </c>
      <c r="FG10">
        <v>1612561</v>
      </c>
      <c r="FH10">
        <v>217150</v>
      </c>
      <c r="FI10">
        <v>1314700</v>
      </c>
      <c r="FJ10">
        <v>1314700</v>
      </c>
      <c r="FK10">
        <v>690800</v>
      </c>
      <c r="FL10">
        <v>870070</v>
      </c>
      <c r="FM10">
        <v>777400</v>
      </c>
      <c r="FN10">
        <v>296140</v>
      </c>
      <c r="FO10">
        <v>777400</v>
      </c>
      <c r="FP10">
        <v>84130</v>
      </c>
      <c r="FQ10">
        <v>-1.0679000000000001</v>
      </c>
      <c r="FR10">
        <v>0.29620000000000002</v>
      </c>
      <c r="FS10">
        <v>-1.3654999999999999</v>
      </c>
      <c r="FT10">
        <v>10609.25</v>
      </c>
      <c r="FU10">
        <v>71.3</v>
      </c>
      <c r="FV10">
        <v>77.5</v>
      </c>
      <c r="FW10">
        <v>74.3</v>
      </c>
      <c r="FX10">
        <v>57.799608355091401</v>
      </c>
      <c r="FY10">
        <v>121.3</v>
      </c>
      <c r="FZ10">
        <v>44.6</v>
      </c>
      <c r="GA10">
        <v>31</v>
      </c>
      <c r="GB10">
        <v>627.4</v>
      </c>
      <c r="GC10">
        <v>69.5</v>
      </c>
      <c r="GD10">
        <v>22517.9</v>
      </c>
      <c r="GE10">
        <v>175840</v>
      </c>
      <c r="GF10">
        <v>30542</v>
      </c>
      <c r="GG10">
        <v>2345</v>
      </c>
      <c r="GH10">
        <v>11020</v>
      </c>
      <c r="GI10">
        <v>16042</v>
      </c>
      <c r="GJ10">
        <v>8475</v>
      </c>
      <c r="GK10">
        <v>736961</v>
      </c>
      <c r="GL10">
        <v>763038</v>
      </c>
      <c r="GM10" t="e">
        <v>#N/A</v>
      </c>
      <c r="GN10" t="e">
        <v>#N/A</v>
      </c>
      <c r="GO10" t="e">
        <v>#N/A</v>
      </c>
      <c r="GP10">
        <v>243730</v>
      </c>
      <c r="GQ10">
        <v>162476.29999999999</v>
      </c>
      <c r="GR10">
        <v>67.900000000000006</v>
      </c>
      <c r="GS10">
        <v>24194.2</v>
      </c>
      <c r="GT10">
        <v>2.2216999999999998</v>
      </c>
      <c r="GU10">
        <v>1301</v>
      </c>
      <c r="GV10">
        <v>59093</v>
      </c>
      <c r="GW10">
        <v>181494.3</v>
      </c>
      <c r="GX10">
        <v>8512</v>
      </c>
      <c r="GY10">
        <v>1092</v>
      </c>
      <c r="GZ10" t="e">
        <v>#N/A</v>
      </c>
      <c r="HA10" t="e">
        <v>#N/A</v>
      </c>
      <c r="HB10">
        <v>54.142208031438003</v>
      </c>
      <c r="HC10">
        <v>54.540480640854497</v>
      </c>
      <c r="HD10">
        <v>66.421997009470005</v>
      </c>
      <c r="HE10">
        <v>51.787241379310302</v>
      </c>
      <c r="HF10">
        <v>64.185587828492402</v>
      </c>
      <c r="HG10">
        <v>68.9175030229746</v>
      </c>
      <c r="HH10">
        <v>55.117253921345799</v>
      </c>
      <c r="HI10">
        <v>61.860504494314299</v>
      </c>
      <c r="HJ10">
        <v>2935.2</v>
      </c>
      <c r="HK10">
        <v>36831</v>
      </c>
      <c r="HL10">
        <v>2768.1</v>
      </c>
      <c r="HM10">
        <v>2723.5</v>
      </c>
      <c r="HN10">
        <v>26.970927367694902</v>
      </c>
      <c r="HO10">
        <v>8.7251404355967299</v>
      </c>
      <c r="HP10">
        <v>3546.8</v>
      </c>
      <c r="HQ10" t="e">
        <v>#N/A</v>
      </c>
      <c r="HR10" t="e">
        <v>#N/A</v>
      </c>
      <c r="HS10">
        <v>27116.7</v>
      </c>
      <c r="HT10">
        <v>1671.3641002315601</v>
      </c>
      <c r="HU10">
        <v>1201.2665505759301</v>
      </c>
      <c r="HV10">
        <v>411451.453425213</v>
      </c>
      <c r="HW10">
        <v>372.57243313201002</v>
      </c>
      <c r="HX10">
        <v>107730</v>
      </c>
      <c r="HY10">
        <v>5.61</v>
      </c>
      <c r="HZ10">
        <v>5.75</v>
      </c>
      <c r="IA10">
        <v>38148.729092334797</v>
      </c>
      <c r="IB10">
        <v>82672.863919609401</v>
      </c>
      <c r="IC10">
        <v>194.91803278688499</v>
      </c>
      <c r="ID10">
        <v>2481.1948013146098</v>
      </c>
      <c r="IE10">
        <v>1680.417997558</v>
      </c>
      <c r="IF10">
        <v>82.815483870967697</v>
      </c>
      <c r="IG10">
        <v>41775.709785320403</v>
      </c>
      <c r="IH10">
        <v>423.42707629216699</v>
      </c>
      <c r="II10">
        <v>186763.23466520401</v>
      </c>
      <c r="IJ10">
        <v>51228.765321532803</v>
      </c>
      <c r="IK10">
        <v>21067.1</v>
      </c>
      <c r="IL10">
        <v>68.526663896769406</v>
      </c>
      <c r="IM10">
        <v>216.5</v>
      </c>
      <c r="IN10">
        <v>43552722.299999997</v>
      </c>
      <c r="IO10">
        <v>66.264375032123297</v>
      </c>
      <c r="IP10">
        <v>27.281634105152701</v>
      </c>
    </row>
    <row r="11" spans="1:250">
      <c r="A11" t="s">
        <v>302</v>
      </c>
      <c r="B11">
        <v>12897788.785488401</v>
      </c>
      <c r="C11">
        <v>2335708.6691469299</v>
      </c>
      <c r="D11">
        <v>4601514</v>
      </c>
      <c r="E11">
        <v>6243934</v>
      </c>
      <c r="F11">
        <v>8934654.2182136495</v>
      </c>
      <c r="G11">
        <v>1371424.41761646</v>
      </c>
      <c r="H11">
        <v>3232511</v>
      </c>
      <c r="I11">
        <v>4412089.5999999996</v>
      </c>
      <c r="J11">
        <v>14427700</v>
      </c>
      <c r="K11">
        <v>8149010</v>
      </c>
      <c r="L11">
        <v>1612110</v>
      </c>
      <c r="M11">
        <v>4183590</v>
      </c>
      <c r="N11">
        <v>3968630</v>
      </c>
      <c r="O11">
        <v>3917890</v>
      </c>
      <c r="P11">
        <v>9920330</v>
      </c>
      <c r="Q11">
        <v>5537120</v>
      </c>
      <c r="R11">
        <v>1031440</v>
      </c>
      <c r="S11">
        <v>3241270</v>
      </c>
      <c r="T11">
        <v>2255210</v>
      </c>
      <c r="U11">
        <v>2636960</v>
      </c>
      <c r="V11">
        <v>-16016</v>
      </c>
      <c r="W11">
        <v>10250</v>
      </c>
      <c r="X11">
        <v>-5766</v>
      </c>
      <c r="Y11">
        <v>7879</v>
      </c>
      <c r="Z11">
        <v>2270</v>
      </c>
      <c r="AA11">
        <v>48348.2</v>
      </c>
      <c r="AB11">
        <v>55980.7</v>
      </c>
      <c r="AC11">
        <v>-2038</v>
      </c>
      <c r="AD11">
        <v>5838</v>
      </c>
      <c r="AE11">
        <v>213938.53784774599</v>
      </c>
      <c r="AF11">
        <v>6450</v>
      </c>
      <c r="AG11">
        <v>522525</v>
      </c>
      <c r="AH11">
        <v>2477088</v>
      </c>
      <c r="AI11">
        <v>325386</v>
      </c>
      <c r="AJ11">
        <v>1276515</v>
      </c>
      <c r="AK11">
        <v>2389717</v>
      </c>
      <c r="AL11">
        <v>2181072</v>
      </c>
      <c r="AM11">
        <v>1673145</v>
      </c>
      <c r="AN11">
        <v>319904</v>
      </c>
      <c r="AO11">
        <v>1832952</v>
      </c>
      <c r="AP11">
        <v>242346</v>
      </c>
      <c r="AQ11">
        <v>837309</v>
      </c>
      <c r="AR11">
        <v>1719669.6</v>
      </c>
      <c r="AS11">
        <v>1575079</v>
      </c>
      <c r="AT11">
        <v>1117341</v>
      </c>
      <c r="AU11">
        <v>5833096.9000000004</v>
      </c>
      <c r="AV11">
        <v>278261.09999999998</v>
      </c>
      <c r="AW11">
        <v>70000</v>
      </c>
      <c r="AX11">
        <v>16546370.1</v>
      </c>
      <c r="AY11">
        <v>196108.7</v>
      </c>
      <c r="AZ11">
        <v>11185963.9</v>
      </c>
      <c r="BA11">
        <v>8833485</v>
      </c>
      <c r="BB11">
        <v>29.31</v>
      </c>
      <c r="BC11">
        <v>21.95</v>
      </c>
      <c r="BD11">
        <v>43.74</v>
      </c>
      <c r="BE11" t="e">
        <v>#N/A</v>
      </c>
      <c r="BF11">
        <v>10508495.800000001</v>
      </c>
      <c r="BG11">
        <v>8975817.4000000004</v>
      </c>
      <c r="BH11" t="e">
        <v>#N/A</v>
      </c>
      <c r="BI11">
        <v>29416570</v>
      </c>
      <c r="BJ11">
        <v>259690</v>
      </c>
      <c r="BK11">
        <v>332771</v>
      </c>
      <c r="BL11">
        <v>65174</v>
      </c>
      <c r="BM11">
        <v>939610</v>
      </c>
      <c r="BN11">
        <v>5.0314465408805003</v>
      </c>
      <c r="BO11">
        <v>156.34872100000001</v>
      </c>
      <c r="BP11">
        <v>142.961985</v>
      </c>
      <c r="BQ11">
        <v>176.81457399999999</v>
      </c>
      <c r="BR11">
        <v>107.741935483871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>
        <v>15826.7</v>
      </c>
      <c r="BY11">
        <v>6450</v>
      </c>
      <c r="BZ11">
        <v>6716</v>
      </c>
      <c r="CA11">
        <v>-2038</v>
      </c>
      <c r="CB11">
        <v>5838</v>
      </c>
      <c r="CC11" t="e">
        <v>#N/A</v>
      </c>
      <c r="CD11">
        <v>2116</v>
      </c>
      <c r="CE11">
        <v>1690</v>
      </c>
      <c r="CF11">
        <v>-2270</v>
      </c>
      <c r="CG11">
        <v>5515.9</v>
      </c>
      <c r="CH11">
        <v>186.014621225676</v>
      </c>
      <c r="CI11">
        <v>1114</v>
      </c>
      <c r="CJ11">
        <v>2808.5</v>
      </c>
      <c r="CK11">
        <v>1</v>
      </c>
      <c r="CL11">
        <v>85.263333333333307</v>
      </c>
      <c r="CM11">
        <v>5.4330343750000001</v>
      </c>
      <c r="CN11">
        <v>90.822653333333307</v>
      </c>
      <c r="CO11">
        <v>72.914851930985805</v>
      </c>
      <c r="CP11">
        <v>0</v>
      </c>
      <c r="CQ11">
        <v>97.656244388276704</v>
      </c>
      <c r="CR11">
        <v>965888</v>
      </c>
      <c r="CS11">
        <v>11679.07</v>
      </c>
      <c r="CT11">
        <v>109.285521805342</v>
      </c>
      <c r="CU11">
        <v>138.11301385219701</v>
      </c>
      <c r="CV11">
        <v>125.73229831480801</v>
      </c>
      <c r="CW11">
        <v>128.77013714210199</v>
      </c>
      <c r="CX11">
        <v>251.53085123231801</v>
      </c>
      <c r="CY11">
        <v>140.056421855118</v>
      </c>
      <c r="CZ11">
        <v>5.0081428571428601</v>
      </c>
      <c r="DA11">
        <v>579039</v>
      </c>
      <c r="DB11">
        <v>1.4180333333333299</v>
      </c>
      <c r="DC11">
        <v>137.20327841410699</v>
      </c>
      <c r="DD11">
        <v>32.113039622391703</v>
      </c>
      <c r="DE11" t="e">
        <v>#N/A</v>
      </c>
      <c r="DF11" s="4">
        <v>31932.2</v>
      </c>
      <c r="DG11">
        <v>5515.9</v>
      </c>
      <c r="DH11">
        <v>26416.3</v>
      </c>
      <c r="DI11">
        <v>46014.7</v>
      </c>
      <c r="DJ11">
        <v>15826.7</v>
      </c>
      <c r="DK11">
        <v>30188</v>
      </c>
      <c r="DL11">
        <v>16280333.4</v>
      </c>
      <c r="DM11">
        <v>6051870</v>
      </c>
      <c r="DN11">
        <v>29416570</v>
      </c>
      <c r="DO11">
        <v>7974930</v>
      </c>
      <c r="DP11">
        <v>18476820</v>
      </c>
      <c r="DQ11">
        <v>8044750</v>
      </c>
      <c r="DR11">
        <v>79000</v>
      </c>
      <c r="DS11">
        <v>5158930</v>
      </c>
      <c r="DT11">
        <v>4343120</v>
      </c>
      <c r="DU11">
        <v>4136480</v>
      </c>
      <c r="DV11">
        <v>8479600</v>
      </c>
      <c r="DW11">
        <v>50410</v>
      </c>
      <c r="DX11">
        <v>8530010</v>
      </c>
      <c r="DY11">
        <v>20936960</v>
      </c>
      <c r="DZ11">
        <v>29676260</v>
      </c>
      <c r="EA11">
        <v>8</v>
      </c>
      <c r="EB11">
        <v>7</v>
      </c>
      <c r="EC11">
        <v>7.5133333333333301</v>
      </c>
      <c r="ED11">
        <v>6.3247</v>
      </c>
      <c r="EE11">
        <v>7.5</v>
      </c>
      <c r="EF11">
        <v>46.37</v>
      </c>
      <c r="EG11">
        <v>86.95</v>
      </c>
      <c r="EH11">
        <v>59.12</v>
      </c>
      <c r="EI11">
        <v>1.2749622600819499</v>
      </c>
      <c r="EJ11">
        <v>0.3992</v>
      </c>
      <c r="EK11">
        <v>116.15731462925901</v>
      </c>
      <c r="EL11">
        <v>158340</v>
      </c>
      <c r="EM11">
        <v>71</v>
      </c>
      <c r="EN11">
        <v>72.2</v>
      </c>
      <c r="EO11">
        <v>69.099999999999994</v>
      </c>
      <c r="EP11">
        <v>74.2</v>
      </c>
      <c r="EQ11">
        <v>71.281204684885694</v>
      </c>
      <c r="ER11">
        <v>63.888131576720298</v>
      </c>
      <c r="ES11">
        <v>88.928888888888906</v>
      </c>
      <c r="ET11">
        <v>81.867494265281394</v>
      </c>
      <c r="EU11">
        <v>69.077354071020295</v>
      </c>
      <c r="EV11">
        <v>90.349550433218894</v>
      </c>
      <c r="EW11">
        <v>66.9304347826087</v>
      </c>
      <c r="EX11">
        <v>88.023226950354598</v>
      </c>
      <c r="EY11">
        <v>61.713255360623798</v>
      </c>
      <c r="EZ11">
        <v>85.596335078533997</v>
      </c>
      <c r="FA11">
        <v>102.496326530612</v>
      </c>
      <c r="FB11">
        <v>66.084123222748801</v>
      </c>
      <c r="FC11">
        <v>63.619726678550201</v>
      </c>
      <c r="FD11">
        <v>74.283491204330204</v>
      </c>
      <c r="FE11">
        <v>82967</v>
      </c>
      <c r="FF11">
        <v>1916482</v>
      </c>
      <c r="FG11">
        <v>1596677</v>
      </c>
      <c r="FH11">
        <v>224392</v>
      </c>
      <c r="FI11">
        <v>1204740</v>
      </c>
      <c r="FJ11">
        <v>1204740</v>
      </c>
      <c r="FK11">
        <v>1103980</v>
      </c>
      <c r="FL11">
        <v>349510</v>
      </c>
      <c r="FM11">
        <v>87210</v>
      </c>
      <c r="FN11">
        <v>343890</v>
      </c>
      <c r="FO11">
        <v>87210</v>
      </c>
      <c r="FP11">
        <v>128480</v>
      </c>
      <c r="FQ11">
        <v>3.0377000000000001</v>
      </c>
      <c r="FR11">
        <v>0.35959999999999998</v>
      </c>
      <c r="FS11">
        <v>2.6781000000000001</v>
      </c>
      <c r="FT11">
        <v>12454.42</v>
      </c>
      <c r="FU11">
        <v>71.900000000000006</v>
      </c>
      <c r="FV11">
        <v>78</v>
      </c>
      <c r="FW11">
        <v>73.7</v>
      </c>
      <c r="FX11">
        <v>59.229112271540501</v>
      </c>
      <c r="FY11">
        <v>124.3</v>
      </c>
      <c r="FZ11">
        <v>47.5</v>
      </c>
      <c r="GA11">
        <v>32.5</v>
      </c>
      <c r="GB11">
        <v>621.5</v>
      </c>
      <c r="GC11">
        <v>69.599999999999994</v>
      </c>
      <c r="GD11">
        <v>21563.1</v>
      </c>
      <c r="GE11">
        <v>168470</v>
      </c>
      <c r="GF11">
        <v>27779</v>
      </c>
      <c r="GG11">
        <v>2236</v>
      </c>
      <c r="GH11">
        <v>9612</v>
      </c>
      <c r="GI11">
        <v>16416</v>
      </c>
      <c r="GJ11">
        <v>9966</v>
      </c>
      <c r="GK11">
        <v>702652</v>
      </c>
      <c r="GL11">
        <v>707408</v>
      </c>
      <c r="GM11" t="e">
        <v>#N/A</v>
      </c>
      <c r="GN11" t="e">
        <v>#N/A</v>
      </c>
      <c r="GO11" t="e">
        <v>#N/A</v>
      </c>
      <c r="GP11">
        <v>243100</v>
      </c>
      <c r="GQ11">
        <v>162809.29999999999</v>
      </c>
      <c r="GR11">
        <v>69.8</v>
      </c>
      <c r="GS11">
        <v>26471.200000000001</v>
      </c>
      <c r="GT11">
        <v>3.6901999999999999</v>
      </c>
      <c r="GU11">
        <v>908</v>
      </c>
      <c r="GV11">
        <v>71115.399999999994</v>
      </c>
      <c r="GW11">
        <v>77160.800000000003</v>
      </c>
      <c r="GX11">
        <v>8932.2999999999993</v>
      </c>
      <c r="GY11">
        <v>494</v>
      </c>
      <c r="GZ11" t="e">
        <v>#N/A</v>
      </c>
      <c r="HA11" t="e">
        <v>#N/A</v>
      </c>
      <c r="HB11">
        <v>56.262777846002699</v>
      </c>
      <c r="HC11">
        <v>55.208518024032003</v>
      </c>
      <c r="HD11">
        <v>66.421997009470005</v>
      </c>
      <c r="HE11">
        <v>53.050344827586201</v>
      </c>
      <c r="HF11">
        <v>64.989792531120301</v>
      </c>
      <c r="HG11">
        <v>70.031771463119696</v>
      </c>
      <c r="HH11">
        <v>57.852852921118398</v>
      </c>
      <c r="HI11">
        <v>64.408279194703496</v>
      </c>
      <c r="HJ11">
        <v>3716.8</v>
      </c>
      <c r="HK11">
        <v>37810</v>
      </c>
      <c r="HL11">
        <v>2808.5</v>
      </c>
      <c r="HM11">
        <v>3011.6</v>
      </c>
      <c r="HN11">
        <v>31.150015745551901</v>
      </c>
      <c r="HO11">
        <v>10.856361202960199</v>
      </c>
      <c r="HP11">
        <v>4176.6000000000004</v>
      </c>
      <c r="HQ11">
        <v>104340</v>
      </c>
      <c r="HR11">
        <v>2016790</v>
      </c>
      <c r="HS11">
        <v>29594.400000000001</v>
      </c>
      <c r="HT11">
        <v>1219.20880747602</v>
      </c>
      <c r="HU11">
        <v>1737.4469706513801</v>
      </c>
      <c r="HV11">
        <v>162587.47041894801</v>
      </c>
      <c r="HW11">
        <v>555.76966733774304</v>
      </c>
      <c r="HX11">
        <v>107111</v>
      </c>
      <c r="HY11">
        <v>5.98</v>
      </c>
      <c r="HZ11">
        <v>6</v>
      </c>
      <c r="IA11">
        <v>44973.299235443999</v>
      </c>
      <c r="IB11">
        <v>87072.297667115403</v>
      </c>
      <c r="IC11">
        <v>189.21875</v>
      </c>
      <c r="ID11">
        <v>3298.5037346877798</v>
      </c>
      <c r="IE11">
        <v>864.84246642246603</v>
      </c>
      <c r="IF11">
        <v>87.154838709677406</v>
      </c>
      <c r="IG11">
        <v>25057.211209920199</v>
      </c>
      <c r="IH11">
        <v>354.40351604774497</v>
      </c>
      <c r="II11">
        <v>174441.26352002501</v>
      </c>
      <c r="IJ11">
        <v>50918.8435299665</v>
      </c>
      <c r="IK11">
        <v>22239.7</v>
      </c>
      <c r="IL11">
        <v>70.198478675661306</v>
      </c>
      <c r="IM11">
        <v>736.8</v>
      </c>
      <c r="IN11">
        <v>45234957.899999999</v>
      </c>
      <c r="IO11">
        <v>67.249138740488803</v>
      </c>
      <c r="IP11">
        <v>27.667737813262999</v>
      </c>
    </row>
    <row r="12" spans="1:250">
      <c r="A12" t="s">
        <v>303</v>
      </c>
      <c r="B12">
        <v>14622068.9644992</v>
      </c>
      <c r="C12">
        <v>3858841.4944993001</v>
      </c>
      <c r="D12">
        <v>4896151</v>
      </c>
      <c r="E12">
        <v>6470908</v>
      </c>
      <c r="F12">
        <v>10270551.7778621</v>
      </c>
      <c r="G12">
        <v>2300634.9640917401</v>
      </c>
      <c r="H12">
        <v>3456633</v>
      </c>
      <c r="I12">
        <v>4615507</v>
      </c>
      <c r="J12">
        <v>15656670</v>
      </c>
      <c r="K12">
        <v>8989260</v>
      </c>
      <c r="L12">
        <v>1019360</v>
      </c>
      <c r="M12">
        <v>4600050</v>
      </c>
      <c r="N12">
        <v>3106970</v>
      </c>
      <c r="O12">
        <v>3661410</v>
      </c>
      <c r="P12">
        <v>10929110</v>
      </c>
      <c r="Q12">
        <v>6566840</v>
      </c>
      <c r="R12">
        <v>842710</v>
      </c>
      <c r="S12">
        <v>3610370</v>
      </c>
      <c r="T12">
        <v>2172930</v>
      </c>
      <c r="U12">
        <v>2622030</v>
      </c>
      <c r="V12">
        <v>-16433</v>
      </c>
      <c r="W12">
        <v>12631</v>
      </c>
      <c r="X12">
        <v>-3802</v>
      </c>
      <c r="Y12">
        <v>11013</v>
      </c>
      <c r="Z12">
        <v>7505</v>
      </c>
      <c r="AA12">
        <v>48671.199999999997</v>
      </c>
      <c r="AB12">
        <v>59188</v>
      </c>
      <c r="AC12">
        <v>-1879</v>
      </c>
      <c r="AD12">
        <v>8430</v>
      </c>
      <c r="AE12">
        <v>243031.13186568799</v>
      </c>
      <c r="AF12">
        <v>6080</v>
      </c>
      <c r="AG12">
        <v>590200</v>
      </c>
      <c r="AH12">
        <v>2588274</v>
      </c>
      <c r="AI12">
        <v>334116</v>
      </c>
      <c r="AJ12">
        <v>1383561</v>
      </c>
      <c r="AK12">
        <v>2568808</v>
      </c>
      <c r="AL12">
        <v>2261040</v>
      </c>
      <c r="AM12">
        <v>1641060</v>
      </c>
      <c r="AN12">
        <v>358215</v>
      </c>
      <c r="AO12">
        <v>1927956</v>
      </c>
      <c r="AP12">
        <v>254800</v>
      </c>
      <c r="AQ12">
        <v>915662</v>
      </c>
      <c r="AR12">
        <v>1864548</v>
      </c>
      <c r="AS12">
        <v>1639693</v>
      </c>
      <c r="AT12">
        <v>1111266</v>
      </c>
      <c r="AU12">
        <v>4694277.2</v>
      </c>
      <c r="AV12">
        <v>561019.69999999995</v>
      </c>
      <c r="AW12">
        <v>20887.3</v>
      </c>
      <c r="AX12">
        <v>19848193.699999999</v>
      </c>
      <c r="AY12">
        <v>100216.8</v>
      </c>
      <c r="AZ12">
        <v>11938489</v>
      </c>
      <c r="BA12">
        <v>11202972.6</v>
      </c>
      <c r="BB12">
        <v>24.04</v>
      </c>
      <c r="BC12">
        <v>18.14</v>
      </c>
      <c r="BD12">
        <v>67.88</v>
      </c>
      <c r="BE12" t="e">
        <v>#N/A</v>
      </c>
      <c r="BF12">
        <v>11016007.699999999</v>
      </c>
      <c r="BG12">
        <v>11553312.4</v>
      </c>
      <c r="BH12" t="e">
        <v>#N/A</v>
      </c>
      <c r="BI12">
        <v>30058300</v>
      </c>
      <c r="BJ12">
        <v>259690</v>
      </c>
      <c r="BK12">
        <v>336136</v>
      </c>
      <c r="BL12">
        <v>70320</v>
      </c>
      <c r="BM12">
        <v>1375383</v>
      </c>
      <c r="BN12">
        <v>5.0314465408805003</v>
      </c>
      <c r="BO12">
        <v>144.87871999999999</v>
      </c>
      <c r="BP12">
        <v>143.941776</v>
      </c>
      <c r="BQ12">
        <v>174.813444</v>
      </c>
      <c r="BR12">
        <v>107.741935483871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>
        <v>14284.1</v>
      </c>
      <c r="BY12">
        <v>6080</v>
      </c>
      <c r="BZ12">
        <v>6918</v>
      </c>
      <c r="CA12">
        <v>-1879</v>
      </c>
      <c r="CB12">
        <v>8430</v>
      </c>
      <c r="CC12" t="e">
        <v>#N/A</v>
      </c>
      <c r="CD12">
        <v>2898</v>
      </c>
      <c r="CE12">
        <v>3362</v>
      </c>
      <c r="CF12">
        <v>-7505</v>
      </c>
      <c r="CG12">
        <v>4360.6000000000004</v>
      </c>
      <c r="CH12">
        <v>196.608508294453</v>
      </c>
      <c r="CI12">
        <v>1118</v>
      </c>
      <c r="CJ12">
        <v>3014.3</v>
      </c>
      <c r="CK12">
        <v>0</v>
      </c>
      <c r="CL12">
        <v>83.796666666666695</v>
      </c>
      <c r="CM12">
        <v>5.3688668253968297</v>
      </c>
      <c r="CN12">
        <v>90.990710000000007</v>
      </c>
      <c r="CO12">
        <v>76.979905676156804</v>
      </c>
      <c r="CP12">
        <v>0</v>
      </c>
      <c r="CQ12">
        <v>101.50981084513801</v>
      </c>
      <c r="CR12">
        <v>906118</v>
      </c>
      <c r="CS12">
        <v>12463.15</v>
      </c>
      <c r="CT12">
        <v>110.72912472545801</v>
      </c>
      <c r="CU12">
        <v>139.28955059530799</v>
      </c>
      <c r="CV12">
        <v>127.189311848785</v>
      </c>
      <c r="CW12">
        <v>130.287556427395</v>
      </c>
      <c r="CX12">
        <v>259.50810438828898</v>
      </c>
      <c r="CY12">
        <v>141.993079174055</v>
      </c>
      <c r="CZ12">
        <v>5.0077301587301601</v>
      </c>
      <c r="DA12">
        <v>562927</v>
      </c>
      <c r="DB12">
        <v>1.8259666666666701</v>
      </c>
      <c r="DC12">
        <v>139.12325993125</v>
      </c>
      <c r="DD12">
        <v>32.503051237605497</v>
      </c>
      <c r="DE12" t="e">
        <v>#N/A</v>
      </c>
      <c r="DF12" s="4">
        <v>30220.2</v>
      </c>
      <c r="DG12">
        <v>4360.6000000000004</v>
      </c>
      <c r="DH12">
        <v>25859.599999999999</v>
      </c>
      <c r="DI12">
        <v>46817</v>
      </c>
      <c r="DJ12">
        <v>14284.1</v>
      </c>
      <c r="DK12">
        <v>32532.9</v>
      </c>
      <c r="DL12">
        <v>17278541.100000001</v>
      </c>
      <c r="DM12">
        <v>6193900</v>
      </c>
      <c r="DN12">
        <v>30058300</v>
      </c>
      <c r="DO12">
        <v>7842430</v>
      </c>
      <c r="DP12">
        <v>19270360</v>
      </c>
      <c r="DQ12">
        <v>8476360</v>
      </c>
      <c r="DR12">
        <v>80270</v>
      </c>
      <c r="DS12">
        <v>5611130</v>
      </c>
      <c r="DT12">
        <v>4617840</v>
      </c>
      <c r="DU12">
        <v>4052050</v>
      </c>
      <c r="DV12">
        <v>8669890</v>
      </c>
      <c r="DW12">
        <v>50410</v>
      </c>
      <c r="DX12">
        <v>8720300</v>
      </c>
      <c r="DY12">
        <v>21388400</v>
      </c>
      <c r="DZ12">
        <v>30317990</v>
      </c>
      <c r="EA12">
        <v>8</v>
      </c>
      <c r="EB12">
        <v>7.25</v>
      </c>
      <c r="EC12">
        <v>7.5133333333333301</v>
      </c>
      <c r="ED12">
        <v>6.7293000000000003</v>
      </c>
      <c r="EE12">
        <v>7.47</v>
      </c>
      <c r="EF12">
        <v>44.97</v>
      </c>
      <c r="EG12">
        <v>86.22</v>
      </c>
      <c r="EH12">
        <v>58.04</v>
      </c>
      <c r="EI12">
        <v>1.2906382032466099</v>
      </c>
      <c r="EJ12">
        <v>0.38229999999999997</v>
      </c>
      <c r="EK12">
        <v>117.630133403087</v>
      </c>
      <c r="EL12">
        <v>170187</v>
      </c>
      <c r="EM12">
        <v>74.3</v>
      </c>
      <c r="EN12">
        <v>81.900000000000006</v>
      </c>
      <c r="EO12">
        <v>72.5</v>
      </c>
      <c r="EP12">
        <v>76.599999999999994</v>
      </c>
      <c r="EQ12">
        <v>76.539654210819904</v>
      </c>
      <c r="ER12">
        <v>68.728719198062294</v>
      </c>
      <c r="ES12">
        <v>91.497777777777799</v>
      </c>
      <c r="ET12">
        <v>89.644906220483094</v>
      </c>
      <c r="EU12">
        <v>71.863506043286804</v>
      </c>
      <c r="EV12">
        <v>101.459440902403</v>
      </c>
      <c r="EW12">
        <v>82.283399209486205</v>
      </c>
      <c r="EX12">
        <v>91.058510638297903</v>
      </c>
      <c r="EY12">
        <v>68.934307992202704</v>
      </c>
      <c r="EZ12">
        <v>88.447045624532507</v>
      </c>
      <c r="FA12">
        <v>106.512040816327</v>
      </c>
      <c r="FB12">
        <v>71.658175355450197</v>
      </c>
      <c r="FC12">
        <v>69.697682709447406</v>
      </c>
      <c r="FD12">
        <v>76.627875507442496</v>
      </c>
      <c r="FE12">
        <v>93677</v>
      </c>
      <c r="FF12">
        <v>2097996</v>
      </c>
      <c r="FG12">
        <v>1754367</v>
      </c>
      <c r="FH12">
        <v>244074</v>
      </c>
      <c r="FI12">
        <v>1317770</v>
      </c>
      <c r="FJ12">
        <v>1317770</v>
      </c>
      <c r="FK12">
        <v>1270500</v>
      </c>
      <c r="FL12">
        <v>295920</v>
      </c>
      <c r="FM12">
        <v>83930</v>
      </c>
      <c r="FN12">
        <v>286310</v>
      </c>
      <c r="FO12">
        <v>83930</v>
      </c>
      <c r="FP12">
        <v>147680</v>
      </c>
      <c r="FQ12">
        <v>3.6315</v>
      </c>
      <c r="FR12">
        <v>0.52629999999999999</v>
      </c>
      <c r="FS12">
        <v>2.8227000000000002</v>
      </c>
      <c r="FT12">
        <v>13786.91</v>
      </c>
      <c r="FU12">
        <v>71.599999999999994</v>
      </c>
      <c r="FV12">
        <v>77.5</v>
      </c>
      <c r="FW12">
        <v>71.2</v>
      </c>
      <c r="FX12">
        <v>60.515665796344599</v>
      </c>
      <c r="FY12">
        <v>127</v>
      </c>
      <c r="FZ12">
        <v>46.6</v>
      </c>
      <c r="GA12">
        <v>32</v>
      </c>
      <c r="GB12">
        <v>614.4</v>
      </c>
      <c r="GC12">
        <v>59.7</v>
      </c>
      <c r="GD12">
        <v>25212.7</v>
      </c>
      <c r="GE12">
        <v>183380</v>
      </c>
      <c r="GF12">
        <v>30301</v>
      </c>
      <c r="GG12">
        <v>2306</v>
      </c>
      <c r="GH12">
        <v>11077</v>
      </c>
      <c r="GI12">
        <v>18451</v>
      </c>
      <c r="GJ12">
        <v>12371</v>
      </c>
      <c r="GK12">
        <v>829552</v>
      </c>
      <c r="GL12">
        <v>834142</v>
      </c>
      <c r="GM12" t="e">
        <v>#N/A</v>
      </c>
      <c r="GN12" t="e">
        <v>#N/A</v>
      </c>
      <c r="GO12" t="e">
        <v>#N/A</v>
      </c>
      <c r="GP12">
        <v>245130</v>
      </c>
      <c r="GQ12">
        <v>168063.3</v>
      </c>
      <c r="GR12">
        <v>70.8</v>
      </c>
      <c r="GS12">
        <v>28649.3</v>
      </c>
      <c r="GT12">
        <v>6.9424000000000001</v>
      </c>
      <c r="GU12">
        <v>1464</v>
      </c>
      <c r="GV12">
        <v>26867.3</v>
      </c>
      <c r="GW12">
        <v>301187</v>
      </c>
      <c r="GX12">
        <v>10103.5</v>
      </c>
      <c r="GY12">
        <v>967</v>
      </c>
      <c r="GZ12" t="e">
        <v>#N/A</v>
      </c>
      <c r="HA12" t="e">
        <v>#N/A</v>
      </c>
      <c r="HB12">
        <v>58.202873633795903</v>
      </c>
      <c r="HC12">
        <v>55.494819759679601</v>
      </c>
      <c r="HD12">
        <v>66.833460707758803</v>
      </c>
      <c r="HE12">
        <v>53.050344827586201</v>
      </c>
      <c r="HF12">
        <v>65.6934716459198</v>
      </c>
      <c r="HG12">
        <v>70.366051995163204</v>
      </c>
      <c r="HH12">
        <v>59.473948624687402</v>
      </c>
      <c r="HI12">
        <v>66.041176450741403</v>
      </c>
      <c r="HJ12">
        <v>3883.6</v>
      </c>
      <c r="HK12">
        <v>40208</v>
      </c>
      <c r="HL12">
        <v>3014.3</v>
      </c>
      <c r="HM12">
        <v>3016</v>
      </c>
      <c r="HN12">
        <v>32.775980358413101</v>
      </c>
      <c r="HO12">
        <v>10.005736444781</v>
      </c>
      <c r="HP12">
        <v>3786.9</v>
      </c>
      <c r="HQ12">
        <v>119130</v>
      </c>
      <c r="HR12">
        <v>2178290</v>
      </c>
      <c r="HS12">
        <v>29498.3</v>
      </c>
      <c r="HT12">
        <v>1325.9643069798201</v>
      </c>
      <c r="HU12">
        <v>1075.77839005447</v>
      </c>
      <c r="HV12">
        <v>144326.386803715</v>
      </c>
      <c r="HW12">
        <v>448.50622663215398</v>
      </c>
      <c r="HX12">
        <v>122060</v>
      </c>
      <c r="HY12">
        <v>7.26</v>
      </c>
      <c r="HZ12">
        <v>6</v>
      </c>
      <c r="IA12">
        <v>30494.262968045499</v>
      </c>
      <c r="IB12">
        <v>94629.1845446691</v>
      </c>
      <c r="IC12">
        <v>97.377049180327901</v>
      </c>
      <c r="ID12">
        <v>3659.96354944727</v>
      </c>
      <c r="IE12">
        <v>1220.0986202686199</v>
      </c>
      <c r="IF12">
        <v>87.007741935483907</v>
      </c>
      <c r="IG12">
        <v>5868.4941487825299</v>
      </c>
      <c r="IH12">
        <v>274.48139893861702</v>
      </c>
      <c r="II12">
        <v>157473.80731308801</v>
      </c>
      <c r="IJ12">
        <v>38910.873600116502</v>
      </c>
      <c r="IK12">
        <v>22072.7</v>
      </c>
      <c r="IL12">
        <v>70.803558081903901</v>
      </c>
      <c r="IM12">
        <v>105.5</v>
      </c>
      <c r="IN12">
        <v>50654170.899999999</v>
      </c>
      <c r="IO12">
        <v>67.655820495127301</v>
      </c>
      <c r="IP12">
        <v>28.009617777024602</v>
      </c>
    </row>
    <row r="13" spans="1:250">
      <c r="A13" t="s">
        <v>304</v>
      </c>
      <c r="B13">
        <v>15171522.7974924</v>
      </c>
      <c r="C13">
        <v>3280341.81856198</v>
      </c>
      <c r="D13">
        <v>5279014</v>
      </c>
      <c r="E13">
        <v>7069289</v>
      </c>
      <c r="F13">
        <v>10621600.033775</v>
      </c>
      <c r="G13">
        <v>1967781.9260648701</v>
      </c>
      <c r="H13">
        <v>3731160</v>
      </c>
      <c r="I13">
        <v>5013257.4000000004</v>
      </c>
      <c r="J13">
        <v>16583350</v>
      </c>
      <c r="K13">
        <v>8810050</v>
      </c>
      <c r="L13">
        <v>1835820</v>
      </c>
      <c r="M13">
        <v>5489380</v>
      </c>
      <c r="N13">
        <v>3597190</v>
      </c>
      <c r="O13">
        <v>3588690</v>
      </c>
      <c r="P13">
        <v>11700910</v>
      </c>
      <c r="Q13">
        <v>6590860</v>
      </c>
      <c r="R13">
        <v>1397880</v>
      </c>
      <c r="S13">
        <v>4082830</v>
      </c>
      <c r="T13">
        <v>2565330</v>
      </c>
      <c r="U13">
        <v>2641850</v>
      </c>
      <c r="V13">
        <v>-12383</v>
      </c>
      <c r="W13">
        <v>16556</v>
      </c>
      <c r="X13">
        <v>4173</v>
      </c>
      <c r="Y13">
        <v>15853</v>
      </c>
      <c r="Z13">
        <v>20452</v>
      </c>
      <c r="AA13">
        <v>57163.199999999997</v>
      </c>
      <c r="AB13">
        <v>58425.2</v>
      </c>
      <c r="AC13">
        <v>-1479</v>
      </c>
      <c r="AD13">
        <v>8663</v>
      </c>
      <c r="AE13">
        <v>264906.27122481301</v>
      </c>
      <c r="AF13">
        <v>9372</v>
      </c>
      <c r="AG13">
        <v>647050</v>
      </c>
      <c r="AH13">
        <v>2827620</v>
      </c>
      <c r="AI13">
        <v>336024</v>
      </c>
      <c r="AJ13">
        <v>1468320</v>
      </c>
      <c r="AK13">
        <v>2762254</v>
      </c>
      <c r="AL13">
        <v>2398960</v>
      </c>
      <c r="AM13">
        <v>1908075</v>
      </c>
      <c r="AN13">
        <v>379236</v>
      </c>
      <c r="AO13">
        <v>2125440</v>
      </c>
      <c r="AP13">
        <v>253864</v>
      </c>
      <c r="AQ13">
        <v>972620</v>
      </c>
      <c r="AR13">
        <v>1990778.4</v>
      </c>
      <c r="AS13">
        <v>1728441</v>
      </c>
      <c r="AT13">
        <v>1294038</v>
      </c>
      <c r="AU13">
        <v>4298901.5</v>
      </c>
      <c r="AV13">
        <v>807414.4</v>
      </c>
      <c r="AW13">
        <v>668.3</v>
      </c>
      <c r="AX13">
        <v>21308425.699999999</v>
      </c>
      <c r="AY13">
        <v>147867</v>
      </c>
      <c r="AZ13">
        <v>12658554</v>
      </c>
      <c r="BA13">
        <v>12303493.6</v>
      </c>
      <c r="BB13">
        <v>18.829999999999998</v>
      </c>
      <c r="BC13">
        <v>32.619999999999997</v>
      </c>
      <c r="BD13">
        <v>21.39</v>
      </c>
      <c r="BE13" t="e">
        <v>#N/A</v>
      </c>
      <c r="BF13">
        <v>11706518.800000001</v>
      </c>
      <c r="BG13">
        <v>12655842.300000001</v>
      </c>
      <c r="BH13" t="e">
        <v>#N/A</v>
      </c>
      <c r="BI13">
        <v>33100380</v>
      </c>
      <c r="BJ13">
        <v>259690</v>
      </c>
      <c r="BK13">
        <v>402345</v>
      </c>
      <c r="BL13">
        <v>83229</v>
      </c>
      <c r="BM13">
        <v>1509817</v>
      </c>
      <c r="BN13">
        <v>0.87548638132295398</v>
      </c>
      <c r="BO13">
        <v>142.215744</v>
      </c>
      <c r="BP13">
        <v>154.17075</v>
      </c>
      <c r="BQ13">
        <v>138.433156</v>
      </c>
      <c r="BR13">
        <v>103.081510934394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>
        <v>13133.2</v>
      </c>
      <c r="BY13">
        <v>9372</v>
      </c>
      <c r="BZ13">
        <v>8775</v>
      </c>
      <c r="CA13">
        <v>-1479</v>
      </c>
      <c r="CB13">
        <v>8663</v>
      </c>
      <c r="CC13" t="e">
        <v>#N/A</v>
      </c>
      <c r="CD13">
        <v>941</v>
      </c>
      <c r="CE13">
        <v>-1</v>
      </c>
      <c r="CF13">
        <v>-20452</v>
      </c>
      <c r="CG13">
        <v>4345</v>
      </c>
      <c r="CH13">
        <v>185.45334621250299</v>
      </c>
      <c r="CI13">
        <v>1122</v>
      </c>
      <c r="CJ13">
        <v>3886.8</v>
      </c>
      <c r="CK13">
        <v>0</v>
      </c>
      <c r="CL13">
        <v>83.53</v>
      </c>
      <c r="CM13">
        <v>5.3553996875000101</v>
      </c>
      <c r="CN13">
        <v>91.746963333333298</v>
      </c>
      <c r="CO13">
        <v>79.498565302235306</v>
      </c>
      <c r="CP13">
        <v>0</v>
      </c>
      <c r="CQ13">
        <v>100.035806191804</v>
      </c>
      <c r="CR13">
        <v>890557</v>
      </c>
      <c r="CS13">
        <v>12354.35</v>
      </c>
      <c r="CT13">
        <v>111.459443578422</v>
      </c>
      <c r="CU13">
        <v>139.617567885732</v>
      </c>
      <c r="CV13">
        <v>127.983100344034</v>
      </c>
      <c r="CW13">
        <v>132.72257437606399</v>
      </c>
      <c r="CX13">
        <v>268.72029110936199</v>
      </c>
      <c r="CY13">
        <v>144.29875388361799</v>
      </c>
      <c r="CZ13">
        <v>5.08590322580645</v>
      </c>
      <c r="DA13">
        <v>543598</v>
      </c>
      <c r="DB13">
        <v>2.37496666666667</v>
      </c>
      <c r="DC13">
        <v>141.03057026327701</v>
      </c>
      <c r="DD13">
        <v>32.685362399730401</v>
      </c>
      <c r="DE13" t="e">
        <v>#N/A</v>
      </c>
      <c r="DF13" s="4">
        <v>34292.199999999997</v>
      </c>
      <c r="DG13">
        <v>4345</v>
      </c>
      <c r="DH13">
        <v>29947.200000000001</v>
      </c>
      <c r="DI13">
        <v>44926.2</v>
      </c>
      <c r="DJ13">
        <v>13133.2</v>
      </c>
      <c r="DK13">
        <v>31793</v>
      </c>
      <c r="DL13">
        <v>18228163.600000001</v>
      </c>
      <c r="DM13">
        <v>7088600</v>
      </c>
      <c r="DN13">
        <v>33100380</v>
      </c>
      <c r="DO13">
        <v>8276260</v>
      </c>
      <c r="DP13">
        <v>21288620</v>
      </c>
      <c r="DQ13">
        <v>9131790</v>
      </c>
      <c r="DR13">
        <v>81610</v>
      </c>
      <c r="DS13">
        <v>5677900</v>
      </c>
      <c r="DT13">
        <v>4828540</v>
      </c>
      <c r="DU13">
        <v>4850710</v>
      </c>
      <c r="DV13">
        <v>9679250</v>
      </c>
      <c r="DW13">
        <v>50410</v>
      </c>
      <c r="DX13">
        <v>9729660</v>
      </c>
      <c r="DY13">
        <v>23421130</v>
      </c>
      <c r="DZ13">
        <v>33360070</v>
      </c>
      <c r="EA13">
        <v>9</v>
      </c>
      <c r="EB13">
        <v>7.75</v>
      </c>
      <c r="EC13">
        <v>8.1666666666666696</v>
      </c>
      <c r="ED13">
        <v>7.3582999999999998</v>
      </c>
      <c r="EE13">
        <v>7.74</v>
      </c>
      <c r="EF13">
        <v>44.17</v>
      </c>
      <c r="EG13">
        <v>86.31</v>
      </c>
      <c r="EH13">
        <v>57.9</v>
      </c>
      <c r="EI13">
        <v>1.3108444645687101</v>
      </c>
      <c r="EJ13">
        <v>0.37030000000000002</v>
      </c>
      <c r="EK13">
        <v>119.28166351606799</v>
      </c>
      <c r="EL13">
        <v>191924</v>
      </c>
      <c r="EM13">
        <v>75.400000000000006</v>
      </c>
      <c r="EN13">
        <v>89.1</v>
      </c>
      <c r="EO13">
        <v>74.099999999999994</v>
      </c>
      <c r="EP13">
        <v>77.2</v>
      </c>
      <c r="EQ13">
        <v>80.759397657557201</v>
      </c>
      <c r="ER13">
        <v>77.2559826228578</v>
      </c>
      <c r="ES13">
        <v>93.688888888888897</v>
      </c>
      <c r="ET13">
        <v>102.12969909593799</v>
      </c>
      <c r="EU13">
        <v>76.427030825447403</v>
      </c>
      <c r="EV13">
        <v>119.18625143044</v>
      </c>
      <c r="EW13">
        <v>97.565612648221304</v>
      </c>
      <c r="EX13">
        <v>89.273049645390103</v>
      </c>
      <c r="EY13">
        <v>67.864522417154006</v>
      </c>
      <c r="EZ13">
        <v>91.072700074794298</v>
      </c>
      <c r="FA13">
        <v>99.627959183673497</v>
      </c>
      <c r="FB13">
        <v>75.623222748815195</v>
      </c>
      <c r="FC13">
        <v>75.093998811645804</v>
      </c>
      <c r="FD13">
        <v>77.163734776725306</v>
      </c>
      <c r="FE13">
        <v>89700</v>
      </c>
      <c r="FF13">
        <v>1946317</v>
      </c>
      <c r="FG13">
        <v>1583590</v>
      </c>
      <c r="FH13">
        <v>255001</v>
      </c>
      <c r="FI13">
        <v>1996650</v>
      </c>
      <c r="FJ13">
        <v>1996650</v>
      </c>
      <c r="FK13">
        <v>1669840</v>
      </c>
      <c r="FL13">
        <v>806540</v>
      </c>
      <c r="FM13">
        <v>477190</v>
      </c>
      <c r="FN13">
        <v>576380</v>
      </c>
      <c r="FO13">
        <v>477190</v>
      </c>
      <c r="FP13">
        <v>327490</v>
      </c>
      <c r="FQ13">
        <v>1.6725000000000001</v>
      </c>
      <c r="FR13">
        <v>0.11360000000000001</v>
      </c>
      <c r="FS13">
        <v>1.6372</v>
      </c>
      <c r="FT13">
        <v>13072.1</v>
      </c>
      <c r="FU13">
        <v>70.5</v>
      </c>
      <c r="FV13">
        <v>77.3</v>
      </c>
      <c r="FW13">
        <v>67.400000000000006</v>
      </c>
      <c r="FX13">
        <v>60.658616187989601</v>
      </c>
      <c r="FY13">
        <v>127.3</v>
      </c>
      <c r="FZ13">
        <v>43.9</v>
      </c>
      <c r="GA13">
        <v>30.8</v>
      </c>
      <c r="GB13">
        <v>650.29999999999995</v>
      </c>
      <c r="GC13">
        <v>57.8</v>
      </c>
      <c r="GD13">
        <v>27109.3</v>
      </c>
      <c r="GE13">
        <v>199840</v>
      </c>
      <c r="GF13">
        <v>32127</v>
      </c>
      <c r="GG13">
        <v>2399</v>
      </c>
      <c r="GH13">
        <v>11188</v>
      </c>
      <c r="GI13">
        <v>22871</v>
      </c>
      <c r="GJ13">
        <v>13499</v>
      </c>
      <c r="GK13">
        <v>933062</v>
      </c>
      <c r="GL13">
        <v>934946</v>
      </c>
      <c r="GM13" t="e">
        <v>#N/A</v>
      </c>
      <c r="GN13" t="e">
        <v>#N/A</v>
      </c>
      <c r="GO13" t="e">
        <v>#N/A</v>
      </c>
      <c r="GP13">
        <v>471340</v>
      </c>
      <c r="GQ13">
        <v>169174.1</v>
      </c>
      <c r="GR13">
        <v>71.900000000000006</v>
      </c>
      <c r="GS13">
        <v>27915.7</v>
      </c>
      <c r="GT13">
        <v>7.3089000000000004</v>
      </c>
      <c r="GU13">
        <v>648</v>
      </c>
      <c r="GV13">
        <v>54532.7</v>
      </c>
      <c r="GW13">
        <v>146257.1</v>
      </c>
      <c r="GX13">
        <v>10559.1</v>
      </c>
      <c r="GY13">
        <v>1280</v>
      </c>
      <c r="GZ13" t="e">
        <v>#N/A</v>
      </c>
      <c r="HA13" t="e">
        <v>#N/A</v>
      </c>
      <c r="HB13">
        <v>58.067518113717298</v>
      </c>
      <c r="HC13">
        <v>56.449158878504697</v>
      </c>
      <c r="HD13">
        <v>68.009071274298094</v>
      </c>
      <c r="HE13">
        <v>53.892413793103401</v>
      </c>
      <c r="HF13">
        <v>65.9950484094053</v>
      </c>
      <c r="HG13">
        <v>70.756045949213998</v>
      </c>
      <c r="HH13">
        <v>59.2206524210048</v>
      </c>
      <c r="HI13">
        <v>65.925721467627298</v>
      </c>
      <c r="HJ13">
        <v>3877.3</v>
      </c>
      <c r="HK13">
        <v>41240</v>
      </c>
      <c r="HL13">
        <v>3886.8</v>
      </c>
      <c r="HM13">
        <v>3357.7</v>
      </c>
      <c r="HN13">
        <v>31.125752476655499</v>
      </c>
      <c r="HO13">
        <v>10.297672654879801</v>
      </c>
      <c r="HP13">
        <v>4473.7</v>
      </c>
      <c r="HQ13">
        <v>204250</v>
      </c>
      <c r="HR13">
        <v>2362000</v>
      </c>
      <c r="HS13">
        <v>30755</v>
      </c>
      <c r="HT13">
        <v>1927.0892739000999</v>
      </c>
      <c r="HU13">
        <v>1401.7862126405601</v>
      </c>
      <c r="HV13">
        <v>378612.00395445502</v>
      </c>
      <c r="HW13">
        <v>380.02997315693602</v>
      </c>
      <c r="HX13">
        <v>127081</v>
      </c>
      <c r="HY13">
        <v>9.3800000000000008</v>
      </c>
      <c r="HZ13">
        <v>6</v>
      </c>
      <c r="IA13">
        <v>29505.45073515</v>
      </c>
      <c r="IB13">
        <v>93605.535727636598</v>
      </c>
      <c r="IC13">
        <v>-129.13793103448299</v>
      </c>
      <c r="ID13">
        <v>4437.02898117717</v>
      </c>
      <c r="IE13">
        <v>2230.96115995116</v>
      </c>
      <c r="IF13">
        <v>86.64</v>
      </c>
      <c r="IG13">
        <v>10389.218467413401</v>
      </c>
      <c r="IH13">
        <v>291.24241815028</v>
      </c>
      <c r="II13">
        <v>157101.643434228</v>
      </c>
      <c r="IJ13">
        <v>48846.997724864697</v>
      </c>
      <c r="IK13">
        <v>25473.5</v>
      </c>
      <c r="IL13">
        <v>70.868938398428</v>
      </c>
      <c r="IM13">
        <v>64.400000000000006</v>
      </c>
      <c r="IN13">
        <v>61986898</v>
      </c>
      <c r="IO13">
        <v>68.390292405290893</v>
      </c>
      <c r="IP13">
        <v>28.171301088527098</v>
      </c>
    </row>
    <row r="14" spans="1:250">
      <c r="A14" t="s">
        <v>305</v>
      </c>
      <c r="B14">
        <v>14237337.270631701</v>
      </c>
      <c r="C14">
        <v>3022538.47601067</v>
      </c>
      <c r="D14">
        <v>5025500</v>
      </c>
      <c r="E14">
        <v>6622327</v>
      </c>
      <c r="F14">
        <v>10308415.5722194</v>
      </c>
      <c r="G14">
        <v>1905473.6692331</v>
      </c>
      <c r="H14">
        <v>3688690</v>
      </c>
      <c r="I14">
        <v>4846221.5999999996</v>
      </c>
      <c r="J14">
        <v>15753870</v>
      </c>
      <c r="K14">
        <v>9002270</v>
      </c>
      <c r="L14">
        <v>1638890</v>
      </c>
      <c r="M14">
        <v>4730400</v>
      </c>
      <c r="N14">
        <v>3045150</v>
      </c>
      <c r="O14">
        <v>3484720</v>
      </c>
      <c r="P14">
        <v>11273760</v>
      </c>
      <c r="Q14">
        <v>6693410</v>
      </c>
      <c r="R14">
        <v>1076590</v>
      </c>
      <c r="S14">
        <v>3816170</v>
      </c>
      <c r="T14">
        <v>2265350</v>
      </c>
      <c r="U14">
        <v>2687620</v>
      </c>
      <c r="V14">
        <v>-19747</v>
      </c>
      <c r="W14">
        <v>15226</v>
      </c>
      <c r="X14">
        <v>-4521</v>
      </c>
      <c r="Y14">
        <v>15685</v>
      </c>
      <c r="Z14">
        <v>11200</v>
      </c>
      <c r="AA14">
        <v>53969.3</v>
      </c>
      <c r="AB14">
        <v>66370.8</v>
      </c>
      <c r="AC14">
        <v>-1987</v>
      </c>
      <c r="AD14">
        <v>8208</v>
      </c>
      <c r="AE14">
        <v>273634.95145631098</v>
      </c>
      <c r="AF14">
        <v>9005</v>
      </c>
      <c r="AG14">
        <v>559775</v>
      </c>
      <c r="AH14">
        <v>2676708</v>
      </c>
      <c r="AI14">
        <v>357120</v>
      </c>
      <c r="AJ14">
        <v>1431897</v>
      </c>
      <c r="AK14">
        <v>2578477</v>
      </c>
      <c r="AL14">
        <v>2407200</v>
      </c>
      <c r="AM14">
        <v>1636650</v>
      </c>
      <c r="AN14">
        <v>365651</v>
      </c>
      <c r="AO14">
        <v>2046588</v>
      </c>
      <c r="AP14">
        <v>272272</v>
      </c>
      <c r="AQ14">
        <v>1004179</v>
      </c>
      <c r="AR14">
        <v>1903053.6</v>
      </c>
      <c r="AS14">
        <v>1804506</v>
      </c>
      <c r="AT14">
        <v>1138662</v>
      </c>
      <c r="AU14">
        <v>4688307.3</v>
      </c>
      <c r="AV14">
        <v>415976.9</v>
      </c>
      <c r="AW14">
        <v>8000</v>
      </c>
      <c r="AX14">
        <v>22946442.199999999</v>
      </c>
      <c r="AY14">
        <v>107141.9</v>
      </c>
      <c r="AZ14">
        <v>13112251.699999999</v>
      </c>
      <c r="BA14">
        <v>13815837.9</v>
      </c>
      <c r="BB14">
        <v>16.89</v>
      </c>
      <c r="BC14">
        <v>21.36</v>
      </c>
      <c r="BD14">
        <v>38.119999999999997</v>
      </c>
      <c r="BE14" t="e">
        <v>#N/A</v>
      </c>
      <c r="BF14">
        <v>12162738.5</v>
      </c>
      <c r="BG14">
        <v>14172113</v>
      </c>
      <c r="BH14" t="e">
        <v>#N/A</v>
      </c>
      <c r="BI14">
        <v>33811450</v>
      </c>
      <c r="BJ14">
        <v>259690</v>
      </c>
      <c r="BK14">
        <v>348937</v>
      </c>
      <c r="BL14">
        <v>55427</v>
      </c>
      <c r="BM14">
        <v>937931</v>
      </c>
      <c r="BN14">
        <v>0.87548638132295398</v>
      </c>
      <c r="BO14">
        <v>175.44395901350001</v>
      </c>
      <c r="BP14">
        <v>169.149480608</v>
      </c>
      <c r="BQ14">
        <v>227.93262668400001</v>
      </c>
      <c r="BR14">
        <v>115.607580824972</v>
      </c>
      <c r="BS14">
        <v>17697840</v>
      </c>
      <c r="BT14">
        <v>6697570</v>
      </c>
      <c r="BU14">
        <v>4698890</v>
      </c>
      <c r="BV14">
        <v>4072690</v>
      </c>
      <c r="BW14" t="e">
        <v>#N/A</v>
      </c>
      <c r="BX14">
        <v>17003.599999999999</v>
      </c>
      <c r="BY14">
        <v>9005</v>
      </c>
      <c r="BZ14">
        <v>8157</v>
      </c>
      <c r="CA14">
        <v>-1987</v>
      </c>
      <c r="CB14">
        <v>8208</v>
      </c>
      <c r="CC14" t="e">
        <v>#N/A</v>
      </c>
      <c r="CD14">
        <v>2874</v>
      </c>
      <c r="CE14">
        <v>7226</v>
      </c>
      <c r="CF14">
        <v>-11200</v>
      </c>
      <c r="CG14">
        <v>6430</v>
      </c>
      <c r="CH14">
        <v>315.79712901529501</v>
      </c>
      <c r="CI14">
        <v>1126</v>
      </c>
      <c r="CJ14">
        <v>2925.9</v>
      </c>
      <c r="CK14">
        <v>0</v>
      </c>
      <c r="CL14">
        <v>81.746666666666698</v>
      </c>
      <c r="CM14">
        <v>5.3579954098360698</v>
      </c>
      <c r="CN14">
        <v>92.841283333333294</v>
      </c>
      <c r="CO14">
        <v>86.937837748663895</v>
      </c>
      <c r="CP14">
        <v>0</v>
      </c>
      <c r="CQ14">
        <v>113.593316104084</v>
      </c>
      <c r="CR14">
        <v>925420</v>
      </c>
      <c r="CS14">
        <v>13408.62</v>
      </c>
      <c r="CT14">
        <v>111.525215602138</v>
      </c>
      <c r="CU14">
        <v>140.4173983977</v>
      </c>
      <c r="CV14">
        <v>128.90210987250501</v>
      </c>
      <c r="CW14">
        <v>134.95526911974</v>
      </c>
      <c r="CX14">
        <v>278.259497999551</v>
      </c>
      <c r="CY14">
        <v>145.48129577040899</v>
      </c>
      <c r="CZ14">
        <v>4.8324687500000003</v>
      </c>
      <c r="DA14">
        <v>586593</v>
      </c>
      <c r="DB14">
        <v>2.53833333333333</v>
      </c>
      <c r="DC14">
        <v>142.83913219327701</v>
      </c>
      <c r="DD14">
        <v>32.881350134704597</v>
      </c>
      <c r="DE14">
        <v>3149850</v>
      </c>
      <c r="DF14" s="4">
        <v>35038.300000000003</v>
      </c>
      <c r="DG14">
        <v>6430</v>
      </c>
      <c r="DH14">
        <v>28608.2</v>
      </c>
      <c r="DI14">
        <v>56444.800000000003</v>
      </c>
      <c r="DJ14">
        <v>17003.599999999999</v>
      </c>
      <c r="DK14">
        <v>39441.199999999997</v>
      </c>
      <c r="DL14">
        <v>18746692.600000001</v>
      </c>
      <c r="DM14">
        <v>7206210</v>
      </c>
      <c r="DN14">
        <v>33811450</v>
      </c>
      <c r="DO14">
        <v>8552710</v>
      </c>
      <c r="DP14">
        <v>20969580</v>
      </c>
      <c r="DQ14">
        <v>8952350</v>
      </c>
      <c r="DR14">
        <v>84270</v>
      </c>
      <c r="DS14">
        <v>4747450</v>
      </c>
      <c r="DT14">
        <v>5014030</v>
      </c>
      <c r="DU14">
        <v>4395990</v>
      </c>
      <c r="DV14">
        <v>9410020</v>
      </c>
      <c r="DW14">
        <v>50410</v>
      </c>
      <c r="DX14">
        <v>9460430</v>
      </c>
      <c r="DY14">
        <v>24401430</v>
      </c>
      <c r="DZ14">
        <v>34071140</v>
      </c>
      <c r="EA14">
        <v>9.6</v>
      </c>
      <c r="EB14">
        <v>7.75</v>
      </c>
      <c r="EC14">
        <v>8.6566666666666698</v>
      </c>
      <c r="ED14">
        <v>7.2750000000000004</v>
      </c>
      <c r="EE14">
        <v>8.2100000000000009</v>
      </c>
      <c r="EF14">
        <v>41.2</v>
      </c>
      <c r="EG14">
        <v>81.84</v>
      </c>
      <c r="EH14">
        <v>55.57</v>
      </c>
      <c r="EI14">
        <v>1.34878640776699</v>
      </c>
      <c r="EJ14">
        <v>0.3412</v>
      </c>
      <c r="EK14">
        <v>120.750293083236</v>
      </c>
      <c r="EL14">
        <v>206114</v>
      </c>
      <c r="EM14">
        <v>79.8</v>
      </c>
      <c r="EN14">
        <v>83.6</v>
      </c>
      <c r="EO14">
        <v>79.099999999999994</v>
      </c>
      <c r="EP14">
        <v>80.400000000000006</v>
      </c>
      <c r="EQ14">
        <v>79.720691578360302</v>
      </c>
      <c r="ER14">
        <v>65.309776180625093</v>
      </c>
      <c r="ES14">
        <v>93.688888888888897</v>
      </c>
      <c r="ET14">
        <v>97.558763999460297</v>
      </c>
      <c r="EU14">
        <v>84.257078609575601</v>
      </c>
      <c r="EV14">
        <v>106.279172797123</v>
      </c>
      <c r="EW14">
        <v>73.085770750988104</v>
      </c>
      <c r="EX14">
        <v>88.112499999999997</v>
      </c>
      <c r="EY14">
        <v>65.457504873294397</v>
      </c>
      <c r="EZ14">
        <v>91.522812266267806</v>
      </c>
      <c r="FA14">
        <v>83.469489795918406</v>
      </c>
      <c r="FB14">
        <v>70.049170616113699</v>
      </c>
      <c r="FC14">
        <v>75.207605466429001</v>
      </c>
      <c r="FD14">
        <v>80.244925575101504</v>
      </c>
      <c r="FE14">
        <v>85502</v>
      </c>
      <c r="FF14">
        <v>1740828</v>
      </c>
      <c r="FG14">
        <v>1378768</v>
      </c>
      <c r="FH14">
        <v>256176</v>
      </c>
      <c r="FI14">
        <v>1799000</v>
      </c>
      <c r="FJ14">
        <v>1799000</v>
      </c>
      <c r="FK14">
        <v>884950</v>
      </c>
      <c r="FL14">
        <v>1224300</v>
      </c>
      <c r="FM14">
        <v>1124040</v>
      </c>
      <c r="FN14">
        <v>342740</v>
      </c>
      <c r="FO14">
        <v>1124040</v>
      </c>
      <c r="FP14">
        <v>468260</v>
      </c>
      <c r="FQ14">
        <v>4.5841000000000003</v>
      </c>
      <c r="FR14">
        <v>0.37680000000000002</v>
      </c>
      <c r="FS14">
        <v>4.2073</v>
      </c>
      <c r="FT14">
        <v>14650.51</v>
      </c>
      <c r="FU14">
        <v>75.2</v>
      </c>
      <c r="FV14">
        <v>81.400000000000006</v>
      </c>
      <c r="FW14">
        <v>74.099999999999994</v>
      </c>
      <c r="FX14">
        <v>61.468668407310702</v>
      </c>
      <c r="FY14">
        <v>129</v>
      </c>
      <c r="FZ14">
        <v>43</v>
      </c>
      <c r="GA14">
        <v>30.3</v>
      </c>
      <c r="GB14">
        <v>667.2</v>
      </c>
      <c r="GC14">
        <v>68.599999999999994</v>
      </c>
      <c r="GD14">
        <v>28795.4</v>
      </c>
      <c r="GE14">
        <v>185520</v>
      </c>
      <c r="GF14">
        <v>32318</v>
      </c>
      <c r="GG14">
        <v>2590</v>
      </c>
      <c r="GH14">
        <v>12016</v>
      </c>
      <c r="GI14">
        <v>18931</v>
      </c>
      <c r="GJ14">
        <v>9926</v>
      </c>
      <c r="GK14">
        <v>1238742</v>
      </c>
      <c r="GL14">
        <v>1236507</v>
      </c>
      <c r="GM14" t="e">
        <v>#N/A</v>
      </c>
      <c r="GN14">
        <v>10770260</v>
      </c>
      <c r="GO14">
        <v>4698890</v>
      </c>
      <c r="GP14">
        <v>306070</v>
      </c>
      <c r="GQ14">
        <v>175930.2</v>
      </c>
      <c r="GR14">
        <v>73.900000000000006</v>
      </c>
      <c r="GS14">
        <v>32667.200000000001</v>
      </c>
      <c r="GT14">
        <v>7.2270000000000003</v>
      </c>
      <c r="GU14">
        <v>-446</v>
      </c>
      <c r="GV14">
        <v>29156.6</v>
      </c>
      <c r="GW14">
        <v>300677.2</v>
      </c>
      <c r="GX14">
        <v>11554.6</v>
      </c>
      <c r="GY14">
        <v>1284</v>
      </c>
      <c r="GZ14" t="e">
        <v>#N/A</v>
      </c>
      <c r="HA14">
        <v>2228680</v>
      </c>
      <c r="HB14">
        <v>59.240599287731797</v>
      </c>
      <c r="HC14">
        <v>59.646194926568803</v>
      </c>
      <c r="HD14">
        <v>68.949559727529504</v>
      </c>
      <c r="HE14">
        <v>53.892413793103401</v>
      </c>
      <c r="HF14">
        <v>65.8442600276625</v>
      </c>
      <c r="HG14">
        <v>71.4803204353084</v>
      </c>
      <c r="HH14">
        <v>61.297681291202501</v>
      </c>
      <c r="HI14">
        <v>67.007939772942194</v>
      </c>
      <c r="HJ14">
        <v>6774</v>
      </c>
      <c r="HK14">
        <v>42603</v>
      </c>
      <c r="HL14">
        <v>2925.9</v>
      </c>
      <c r="HM14">
        <v>3367.7</v>
      </c>
      <c r="HN14">
        <v>33.954231399017502</v>
      </c>
      <c r="HO14">
        <v>12.839969647350101</v>
      </c>
      <c r="HP14">
        <v>4503.7</v>
      </c>
      <c r="HQ14">
        <v>204250</v>
      </c>
      <c r="HR14">
        <v>2362000</v>
      </c>
      <c r="HS14">
        <v>31875</v>
      </c>
      <c r="HT14">
        <v>2164.51350479656</v>
      </c>
      <c r="HU14">
        <v>1653.1807653150499</v>
      </c>
      <c r="HV14">
        <v>573566.34605393198</v>
      </c>
      <c r="HW14">
        <v>431.92137378966498</v>
      </c>
      <c r="HX14">
        <v>122530</v>
      </c>
      <c r="HY14">
        <v>5.93</v>
      </c>
      <c r="HZ14">
        <v>6</v>
      </c>
      <c r="IA14">
        <v>20765.056890805699</v>
      </c>
      <c r="IB14">
        <v>93186.555587942901</v>
      </c>
      <c r="IC14">
        <v>297.70491803278702</v>
      </c>
      <c r="ID14">
        <v>3557.5255452644201</v>
      </c>
      <c r="IE14">
        <v>2001.84023199023</v>
      </c>
      <c r="IF14">
        <v>89.140645161290294</v>
      </c>
      <c r="IG14">
        <v>77427.505994453793</v>
      </c>
      <c r="IH14">
        <v>269.30472690509401</v>
      </c>
      <c r="II14">
        <v>167428.570208146</v>
      </c>
      <c r="IJ14">
        <v>62803.360052868302</v>
      </c>
      <c r="IK14">
        <v>24104.6</v>
      </c>
      <c r="IL14">
        <v>72.185213784961206</v>
      </c>
      <c r="IM14">
        <v>227.8</v>
      </c>
      <c r="IN14">
        <v>66508050.5</v>
      </c>
      <c r="IO14">
        <v>69.783833711599797</v>
      </c>
      <c r="IP14">
        <v>28.3776027488124</v>
      </c>
    </row>
    <row r="15" spans="1:250">
      <c r="A15" t="s">
        <v>306</v>
      </c>
      <c r="B15">
        <v>14126856.146883201</v>
      </c>
      <c r="C15">
        <v>2444977.5014291001</v>
      </c>
      <c r="D15">
        <v>5092952</v>
      </c>
      <c r="E15">
        <v>6876419</v>
      </c>
      <c r="F15">
        <v>10302018.6711866</v>
      </c>
      <c r="G15">
        <v>1575543.2138526</v>
      </c>
      <c r="H15">
        <v>3768072</v>
      </c>
      <c r="I15">
        <v>5071721.2</v>
      </c>
      <c r="J15">
        <v>15746460</v>
      </c>
      <c r="K15">
        <v>8826550</v>
      </c>
      <c r="L15">
        <v>1810540</v>
      </c>
      <c r="M15">
        <v>5030650</v>
      </c>
      <c r="N15">
        <v>3979150</v>
      </c>
      <c r="O15">
        <v>3964740</v>
      </c>
      <c r="P15">
        <v>11369120</v>
      </c>
      <c r="Q15">
        <v>6321900</v>
      </c>
      <c r="R15">
        <v>1224580</v>
      </c>
      <c r="S15">
        <v>4081970</v>
      </c>
      <c r="T15">
        <v>2386140</v>
      </c>
      <c r="U15">
        <v>2814290</v>
      </c>
      <c r="V15">
        <v>-21475</v>
      </c>
      <c r="W15">
        <v>17172</v>
      </c>
      <c r="X15">
        <v>-4303</v>
      </c>
      <c r="Y15">
        <v>33269</v>
      </c>
      <c r="Z15">
        <v>29236</v>
      </c>
      <c r="AA15">
        <v>58535.199999999997</v>
      </c>
      <c r="AB15">
        <v>66637.600000000006</v>
      </c>
      <c r="AC15">
        <v>-1500</v>
      </c>
      <c r="AD15">
        <v>9254</v>
      </c>
      <c r="AE15">
        <v>280511.22625215899</v>
      </c>
      <c r="AF15">
        <v>9418</v>
      </c>
      <c r="AG15">
        <v>545925</v>
      </c>
      <c r="AH15">
        <v>2738394</v>
      </c>
      <c r="AI15">
        <v>354240</v>
      </c>
      <c r="AJ15">
        <v>1454393</v>
      </c>
      <c r="AK15">
        <v>2628208</v>
      </c>
      <c r="AL15">
        <v>2455216</v>
      </c>
      <c r="AM15">
        <v>1792995</v>
      </c>
      <c r="AN15">
        <v>362661</v>
      </c>
      <c r="AO15">
        <v>2104392</v>
      </c>
      <c r="AP15">
        <v>270088</v>
      </c>
      <c r="AQ15">
        <v>1030931</v>
      </c>
      <c r="AR15">
        <v>1949191.2</v>
      </c>
      <c r="AS15">
        <v>1853566</v>
      </c>
      <c r="AT15">
        <v>1268964</v>
      </c>
      <c r="AU15">
        <v>6052472.2999999998</v>
      </c>
      <c r="AV15">
        <v>411919.1</v>
      </c>
      <c r="AW15">
        <v>40000</v>
      </c>
      <c r="AX15">
        <v>24759367.600000001</v>
      </c>
      <c r="AY15">
        <v>41570.6</v>
      </c>
      <c r="AZ15">
        <v>13535922.9</v>
      </c>
      <c r="BA15">
        <v>15453967</v>
      </c>
      <c r="BB15">
        <v>13.12</v>
      </c>
      <c r="BC15">
        <v>17.690000000000001</v>
      </c>
      <c r="BD15">
        <v>21.18</v>
      </c>
      <c r="BE15" t="e">
        <v>#N/A</v>
      </c>
      <c r="BF15">
        <v>12583027.699999999</v>
      </c>
      <c r="BG15">
        <v>15670837.1</v>
      </c>
      <c r="BH15" t="e">
        <v>#N/A</v>
      </c>
      <c r="BI15">
        <v>35850090</v>
      </c>
      <c r="BJ15">
        <v>259690</v>
      </c>
      <c r="BK15">
        <v>375427</v>
      </c>
      <c r="BL15">
        <v>61477</v>
      </c>
      <c r="BM15">
        <v>1060204</v>
      </c>
      <c r="BN15">
        <v>0.399201596806398</v>
      </c>
      <c r="BO15">
        <v>176.86167319520001</v>
      </c>
      <c r="BP15">
        <v>168.25196014650001</v>
      </c>
      <c r="BQ15">
        <v>214.26390077319999</v>
      </c>
      <c r="BR15">
        <v>108.172043010753</v>
      </c>
      <c r="BS15">
        <v>19010570</v>
      </c>
      <c r="BT15">
        <v>7282980</v>
      </c>
      <c r="BU15">
        <v>4937900</v>
      </c>
      <c r="BV15">
        <v>4490490</v>
      </c>
      <c r="BW15" t="e">
        <v>#N/A</v>
      </c>
      <c r="BX15">
        <v>17591.099999999999</v>
      </c>
      <c r="BY15">
        <v>9418</v>
      </c>
      <c r="BZ15">
        <v>8249</v>
      </c>
      <c r="CA15">
        <v>-1500</v>
      </c>
      <c r="CB15">
        <v>9254</v>
      </c>
      <c r="CC15" t="e">
        <v>#N/A</v>
      </c>
      <c r="CD15">
        <v>2266</v>
      </c>
      <c r="CE15">
        <v>8422</v>
      </c>
      <c r="CF15">
        <v>-29236</v>
      </c>
      <c r="CG15">
        <v>6271.8</v>
      </c>
      <c r="CH15">
        <v>179.268144820164</v>
      </c>
      <c r="CI15">
        <v>1130</v>
      </c>
      <c r="CJ15">
        <v>3708.8</v>
      </c>
      <c r="CK15">
        <v>1</v>
      </c>
      <c r="CL15">
        <v>79.676666666666705</v>
      </c>
      <c r="CM15">
        <v>5.44391765625</v>
      </c>
      <c r="CN15">
        <v>93.465106666666699</v>
      </c>
      <c r="CO15">
        <v>99.748050809083594</v>
      </c>
      <c r="CP15">
        <v>0</v>
      </c>
      <c r="CQ15">
        <v>108.245003364933</v>
      </c>
      <c r="CR15">
        <v>937125</v>
      </c>
      <c r="CS15">
        <v>13895.63</v>
      </c>
      <c r="CT15">
        <v>110.93677579628201</v>
      </c>
      <c r="CU15">
        <v>141.18024586131401</v>
      </c>
      <c r="CV15">
        <v>129.47378299566299</v>
      </c>
      <c r="CW15">
        <v>136.351656149061</v>
      </c>
      <c r="CX15">
        <v>288.13733383256402</v>
      </c>
      <c r="CY15">
        <v>147.18623540514801</v>
      </c>
      <c r="CZ15">
        <v>4.31820634920635</v>
      </c>
      <c r="DA15">
        <v>606693</v>
      </c>
      <c r="DB15">
        <v>1.8033666666666699</v>
      </c>
      <c r="DC15">
        <v>144.35101298797599</v>
      </c>
      <c r="DD15">
        <v>33.496409301959098</v>
      </c>
      <c r="DE15">
        <v>3305980</v>
      </c>
      <c r="DF15" s="4">
        <v>37519.199999999997</v>
      </c>
      <c r="DG15">
        <v>6271.8</v>
      </c>
      <c r="DH15">
        <v>31247.4</v>
      </c>
      <c r="DI15">
        <v>55039.6</v>
      </c>
      <c r="DJ15">
        <v>17591.099999999999</v>
      </c>
      <c r="DK15">
        <v>37448.5</v>
      </c>
      <c r="DL15">
        <v>20004715.5</v>
      </c>
      <c r="DM15">
        <v>7813080</v>
      </c>
      <c r="DN15">
        <v>35850090</v>
      </c>
      <c r="DO15">
        <v>8713660</v>
      </c>
      <c r="DP15">
        <v>22452480</v>
      </c>
      <c r="DQ15">
        <v>10134840</v>
      </c>
      <c r="DR15">
        <v>86800</v>
      </c>
      <c r="DS15">
        <v>5537700</v>
      </c>
      <c r="DT15">
        <v>4865010</v>
      </c>
      <c r="DU15">
        <v>4970090</v>
      </c>
      <c r="DV15">
        <v>9835110</v>
      </c>
      <c r="DW15">
        <v>50410</v>
      </c>
      <c r="DX15">
        <v>9885520</v>
      </c>
      <c r="DY15">
        <v>26014980</v>
      </c>
      <c r="DZ15">
        <v>36109780</v>
      </c>
      <c r="EA15">
        <v>9.5</v>
      </c>
      <c r="EB15">
        <v>7.75</v>
      </c>
      <c r="EC15">
        <v>8.6566666666666698</v>
      </c>
      <c r="ED15">
        <v>6.1067</v>
      </c>
      <c r="EE15">
        <v>7.9</v>
      </c>
      <c r="EF15">
        <v>40.53</v>
      </c>
      <c r="EG15">
        <v>81.92</v>
      </c>
      <c r="EH15">
        <v>55.69</v>
      </c>
      <c r="EI15">
        <v>1.3740439180853701</v>
      </c>
      <c r="EJ15">
        <v>0.34379999999999999</v>
      </c>
      <c r="EK15">
        <v>117.88830715532301</v>
      </c>
      <c r="EL15">
        <v>239955</v>
      </c>
      <c r="EM15">
        <v>82.2</v>
      </c>
      <c r="EN15">
        <v>76.599999999999994</v>
      </c>
      <c r="EO15">
        <v>81.7</v>
      </c>
      <c r="EP15">
        <v>79.5</v>
      </c>
      <c r="EQ15">
        <v>78.227551589514803</v>
      </c>
      <c r="ER15">
        <v>71.148924954149393</v>
      </c>
      <c r="ES15">
        <v>95.653333333333293</v>
      </c>
      <c r="ET15">
        <v>95.170962083389597</v>
      </c>
      <c r="EU15">
        <v>87.283416096692605</v>
      </c>
      <c r="EV15">
        <v>100.234085335949</v>
      </c>
      <c r="EW15">
        <v>70.326482213438695</v>
      </c>
      <c r="EX15">
        <v>89.987234042553197</v>
      </c>
      <c r="EY15">
        <v>68.131968810916206</v>
      </c>
      <c r="EZ15">
        <v>91.222737471952101</v>
      </c>
      <c r="FA15">
        <v>97.524489795918399</v>
      </c>
      <c r="FB15">
        <v>73.324644549762994</v>
      </c>
      <c r="FC15">
        <v>70.152109328579897</v>
      </c>
      <c r="FD15">
        <v>79.441136671177304</v>
      </c>
      <c r="FE15">
        <v>78415</v>
      </c>
      <c r="FF15">
        <v>1724961</v>
      </c>
      <c r="FG15">
        <v>1342522</v>
      </c>
      <c r="FH15">
        <v>274254</v>
      </c>
      <c r="FI15">
        <v>1379920</v>
      </c>
      <c r="FJ15">
        <v>1379920</v>
      </c>
      <c r="FK15">
        <v>1349960</v>
      </c>
      <c r="FL15">
        <v>349620</v>
      </c>
      <c r="FM15">
        <v>-312040</v>
      </c>
      <c r="FN15">
        <v>385460</v>
      </c>
      <c r="FO15">
        <v>-312040</v>
      </c>
      <c r="FP15">
        <v>119860</v>
      </c>
      <c r="FQ15">
        <v>7.9763999999999999</v>
      </c>
      <c r="FR15">
        <v>0.51459999999999995</v>
      </c>
      <c r="FS15">
        <v>7.4618000000000002</v>
      </c>
      <c r="FT15">
        <v>17291.099999999999</v>
      </c>
      <c r="FU15">
        <v>74.7</v>
      </c>
      <c r="FV15">
        <v>81.099999999999994</v>
      </c>
      <c r="FW15">
        <v>71.5</v>
      </c>
      <c r="FX15">
        <v>63.231723237597897</v>
      </c>
      <c r="FY15">
        <v>132.69999999999999</v>
      </c>
      <c r="FZ15">
        <v>43.5</v>
      </c>
      <c r="GA15">
        <v>30.5</v>
      </c>
      <c r="GB15">
        <v>681.1</v>
      </c>
      <c r="GC15">
        <v>75</v>
      </c>
      <c r="GD15">
        <v>27415.5</v>
      </c>
      <c r="GE15">
        <v>184740</v>
      </c>
      <c r="GF15">
        <v>29323</v>
      </c>
      <c r="GG15">
        <v>2503</v>
      </c>
      <c r="GH15">
        <v>10350</v>
      </c>
      <c r="GI15">
        <v>21016</v>
      </c>
      <c r="GJ15">
        <v>11598</v>
      </c>
      <c r="GK15">
        <v>1573598</v>
      </c>
      <c r="GL15">
        <v>1585750</v>
      </c>
      <c r="GM15" t="e">
        <v>#N/A</v>
      </c>
      <c r="GN15">
        <v>11773470</v>
      </c>
      <c r="GO15">
        <v>4937900</v>
      </c>
      <c r="GP15">
        <v>312440</v>
      </c>
      <c r="GQ15">
        <v>174220.5</v>
      </c>
      <c r="GR15">
        <v>75.8</v>
      </c>
      <c r="GS15">
        <v>33523</v>
      </c>
      <c r="GT15">
        <v>4.4004000000000003</v>
      </c>
      <c r="GU15">
        <v>368</v>
      </c>
      <c r="GV15">
        <v>56413.2</v>
      </c>
      <c r="GW15">
        <v>502874</v>
      </c>
      <c r="GX15">
        <v>11640.4</v>
      </c>
      <c r="GY15">
        <v>612</v>
      </c>
      <c r="GZ15" t="e">
        <v>#N/A</v>
      </c>
      <c r="HA15">
        <v>2299200</v>
      </c>
      <c r="HB15">
        <v>61.676998649146498</v>
      </c>
      <c r="HC15">
        <v>60.934552736982603</v>
      </c>
      <c r="HD15">
        <v>69.537365010799107</v>
      </c>
      <c r="HE15">
        <v>55.1555172413793</v>
      </c>
      <c r="HF15">
        <v>65.9950484094053</v>
      </c>
      <c r="HG15">
        <v>72.427448609431707</v>
      </c>
      <c r="HH15">
        <v>63.2733916799273</v>
      </c>
      <c r="HI15">
        <v>68.612626309124096</v>
      </c>
      <c r="HJ15">
        <v>3925.5</v>
      </c>
      <c r="HK15">
        <v>43679</v>
      </c>
      <c r="HL15">
        <v>3708.8</v>
      </c>
      <c r="HM15">
        <v>3597.5</v>
      </c>
      <c r="HN15">
        <v>32.129863013698603</v>
      </c>
      <c r="HO15">
        <v>11.4553424657534</v>
      </c>
      <c r="HP15">
        <v>5051.1000000000004</v>
      </c>
      <c r="HQ15">
        <v>224740</v>
      </c>
      <c r="HR15">
        <v>2465170</v>
      </c>
      <c r="HS15">
        <v>32400</v>
      </c>
      <c r="HT15">
        <v>1453.2168623883599</v>
      </c>
      <c r="HU15">
        <v>1738.1885849552</v>
      </c>
      <c r="HV15">
        <v>230209.39836251701</v>
      </c>
      <c r="HW15">
        <v>595.62624868181399</v>
      </c>
      <c r="HX15">
        <v>121070</v>
      </c>
      <c r="HY15">
        <v>4.45</v>
      </c>
      <c r="HZ15">
        <v>6</v>
      </c>
      <c r="IA15">
        <v>27713.2285630269</v>
      </c>
      <c r="IB15">
        <v>93904.3333740745</v>
      </c>
      <c r="IC15">
        <v>451.96721311475397</v>
      </c>
      <c r="ID15">
        <v>3237.7726322079502</v>
      </c>
      <c r="IE15">
        <v>2360.6578510378499</v>
      </c>
      <c r="IF15">
        <v>92.597419354838706</v>
      </c>
      <c r="IG15">
        <v>58541.933214669101</v>
      </c>
      <c r="IH15">
        <v>292.952144693462</v>
      </c>
      <c r="II15">
        <v>161603.44272769499</v>
      </c>
      <c r="IJ15">
        <v>56594.349170752997</v>
      </c>
      <c r="IK15">
        <v>26196.3</v>
      </c>
      <c r="IL15">
        <v>72.921852574399594</v>
      </c>
      <c r="IM15">
        <v>751.4</v>
      </c>
      <c r="IN15">
        <v>70125227.200000003</v>
      </c>
      <c r="IO15">
        <v>70.062401452558603</v>
      </c>
      <c r="IP15">
        <v>28.982347990755802</v>
      </c>
    </row>
    <row r="16" spans="1:250">
      <c r="A16" t="s">
        <v>307</v>
      </c>
      <c r="B16">
        <v>16021137.3199571</v>
      </c>
      <c r="C16">
        <v>4227131.9838583199</v>
      </c>
      <c r="D16">
        <v>5343785</v>
      </c>
      <c r="E16">
        <v>7097728</v>
      </c>
      <c r="F16">
        <v>11840751.708009999</v>
      </c>
      <c r="G16">
        <v>2733368.01730107</v>
      </c>
      <c r="H16">
        <v>3978877</v>
      </c>
      <c r="I16">
        <v>5262485.4000000004</v>
      </c>
      <c r="J16">
        <v>17308010</v>
      </c>
      <c r="K16">
        <v>9899840</v>
      </c>
      <c r="L16">
        <v>1061420</v>
      </c>
      <c r="M16">
        <v>5295730</v>
      </c>
      <c r="N16">
        <v>3524950</v>
      </c>
      <c r="O16">
        <v>4098340</v>
      </c>
      <c r="P16">
        <v>12678210</v>
      </c>
      <c r="Q16">
        <v>7536560</v>
      </c>
      <c r="R16">
        <v>917950</v>
      </c>
      <c r="S16">
        <v>4344580</v>
      </c>
      <c r="T16">
        <v>2599040</v>
      </c>
      <c r="U16">
        <v>3095170</v>
      </c>
      <c r="V16">
        <v>-24240</v>
      </c>
      <c r="W16">
        <v>20656</v>
      </c>
      <c r="X16">
        <v>-3584</v>
      </c>
      <c r="Y16">
        <v>29715</v>
      </c>
      <c r="Z16">
        <v>26738</v>
      </c>
      <c r="AA16">
        <v>64284.6</v>
      </c>
      <c r="AB16">
        <v>72644.2</v>
      </c>
      <c r="AC16">
        <v>-1551</v>
      </c>
      <c r="AD16">
        <v>10861</v>
      </c>
      <c r="AE16">
        <v>321211.299721307</v>
      </c>
      <c r="AF16">
        <v>11346</v>
      </c>
      <c r="AG16">
        <v>615500</v>
      </c>
      <c r="AH16">
        <v>2844252</v>
      </c>
      <c r="AI16">
        <v>356832</v>
      </c>
      <c r="AJ16">
        <v>1527201</v>
      </c>
      <c r="AK16">
        <v>2834073</v>
      </c>
      <c r="AL16">
        <v>2533360</v>
      </c>
      <c r="AM16">
        <v>1730295</v>
      </c>
      <c r="AN16">
        <v>414128</v>
      </c>
      <c r="AO16">
        <v>2203608</v>
      </c>
      <c r="AP16">
        <v>272064</v>
      </c>
      <c r="AQ16">
        <v>1089077</v>
      </c>
      <c r="AR16">
        <v>2115338.4</v>
      </c>
      <c r="AS16">
        <v>1913175</v>
      </c>
      <c r="AT16">
        <v>1233972</v>
      </c>
      <c r="AU16">
        <v>4388709.8</v>
      </c>
      <c r="AV16">
        <v>581948.69999999995</v>
      </c>
      <c r="AW16">
        <v>18000</v>
      </c>
      <c r="AX16">
        <v>27671476.5</v>
      </c>
      <c r="AY16">
        <v>237257.60000000001</v>
      </c>
      <c r="AZ16">
        <v>15052761.4</v>
      </c>
      <c r="BA16">
        <v>16647030.199999999</v>
      </c>
      <c r="BB16">
        <v>17.97</v>
      </c>
      <c r="BC16">
        <v>19.239999999999998</v>
      </c>
      <c r="BD16">
        <v>21.63</v>
      </c>
      <c r="BE16" t="e">
        <v>#N/A</v>
      </c>
      <c r="BF16">
        <v>14129437.800000001</v>
      </c>
      <c r="BG16">
        <v>16875754</v>
      </c>
      <c r="BH16" t="e">
        <v>#N/A</v>
      </c>
      <c r="BI16">
        <v>37055140</v>
      </c>
      <c r="BJ16">
        <v>259690</v>
      </c>
      <c r="BK16">
        <v>385103</v>
      </c>
      <c r="BL16">
        <v>69801</v>
      </c>
      <c r="BM16">
        <v>1573552</v>
      </c>
      <c r="BN16">
        <v>0.399201596806398</v>
      </c>
      <c r="BO16">
        <v>170.91342598400001</v>
      </c>
      <c r="BP16">
        <v>171.63617370239999</v>
      </c>
      <c r="BQ16">
        <v>212.6255919372</v>
      </c>
      <c r="BR16">
        <v>108.172043010753</v>
      </c>
      <c r="BS16">
        <v>19750350</v>
      </c>
      <c r="BT16">
        <v>7666660</v>
      </c>
      <c r="BU16">
        <v>5026500</v>
      </c>
      <c r="BV16">
        <v>4695250</v>
      </c>
      <c r="BW16" t="e">
        <v>#N/A</v>
      </c>
      <c r="BX16">
        <v>19823.2</v>
      </c>
      <c r="BY16">
        <v>11346</v>
      </c>
      <c r="BZ16">
        <v>8756</v>
      </c>
      <c r="CA16">
        <v>-1551</v>
      </c>
      <c r="CB16">
        <v>10861</v>
      </c>
      <c r="CC16" t="e">
        <v>#N/A</v>
      </c>
      <c r="CD16">
        <v>2121</v>
      </c>
      <c r="CE16">
        <v>9254</v>
      </c>
      <c r="CF16">
        <v>-26738</v>
      </c>
      <c r="CG16">
        <v>6834.4</v>
      </c>
      <c r="CH16">
        <v>93.990918772766406</v>
      </c>
      <c r="CI16">
        <v>1134</v>
      </c>
      <c r="CJ16">
        <v>5135.2</v>
      </c>
      <c r="CK16">
        <v>0</v>
      </c>
      <c r="CL16">
        <v>76.4433333333333</v>
      </c>
      <c r="CM16">
        <v>5.0335068749999996</v>
      </c>
      <c r="CN16">
        <v>94.539656666666701</v>
      </c>
      <c r="CO16">
        <v>110.799127557381</v>
      </c>
      <c r="CP16">
        <v>0</v>
      </c>
      <c r="CQ16">
        <v>110.62377645862</v>
      </c>
      <c r="CR16">
        <v>908302</v>
      </c>
      <c r="CS16">
        <v>13264.82</v>
      </c>
      <c r="CT16">
        <v>111.373255175021</v>
      </c>
      <c r="CU16">
        <v>142.038398568536</v>
      </c>
      <c r="CV16">
        <v>130.16434565938599</v>
      </c>
      <c r="CW16">
        <v>138.399649589707</v>
      </c>
      <c r="CX16">
        <v>298.36581947787602</v>
      </c>
      <c r="CY16">
        <v>149.27163872581201</v>
      </c>
      <c r="CZ16">
        <v>3.3988870967741902</v>
      </c>
      <c r="DA16">
        <v>622037</v>
      </c>
      <c r="DB16">
        <v>3.7673000000000001</v>
      </c>
      <c r="DC16">
        <v>146.33233168694599</v>
      </c>
      <c r="DD16">
        <v>33.840059504577098</v>
      </c>
      <c r="DE16">
        <v>3336260</v>
      </c>
      <c r="DF16" s="4">
        <v>40175.599999999999</v>
      </c>
      <c r="DG16">
        <v>6834.4</v>
      </c>
      <c r="DH16">
        <v>33341.199999999997</v>
      </c>
      <c r="DI16">
        <v>59881.2</v>
      </c>
      <c r="DJ16">
        <v>19823.2</v>
      </c>
      <c r="DK16">
        <v>40058.1</v>
      </c>
      <c r="DL16">
        <v>21082744.399999999</v>
      </c>
      <c r="DM16">
        <v>8078010</v>
      </c>
      <c r="DN16">
        <v>37055140</v>
      </c>
      <c r="DO16">
        <v>8354290</v>
      </c>
      <c r="DP16">
        <v>23350020</v>
      </c>
      <c r="DQ16">
        <v>11076890</v>
      </c>
      <c r="DR16">
        <v>89920</v>
      </c>
      <c r="DS16">
        <v>5815980</v>
      </c>
      <c r="DT16">
        <v>5341050</v>
      </c>
      <c r="DU16">
        <v>4898500</v>
      </c>
      <c r="DV16">
        <v>10239560</v>
      </c>
      <c r="DW16">
        <v>50410</v>
      </c>
      <c r="DX16">
        <v>10289970</v>
      </c>
      <c r="DY16">
        <v>26815590</v>
      </c>
      <c r="DZ16">
        <v>37314830</v>
      </c>
      <c r="EA16">
        <v>9</v>
      </c>
      <c r="EB16">
        <v>7.75</v>
      </c>
      <c r="EC16">
        <v>8.6566666666666698</v>
      </c>
      <c r="ED16">
        <v>7.1573000000000002</v>
      </c>
      <c r="EE16">
        <v>7.87</v>
      </c>
      <c r="EF16">
        <v>39.47</v>
      </c>
      <c r="EG16">
        <v>80.77</v>
      </c>
      <c r="EH16">
        <v>57.19</v>
      </c>
      <c r="EI16">
        <v>1.4489485685330601</v>
      </c>
      <c r="EJ16">
        <v>0.34920000000000001</v>
      </c>
      <c r="EK16">
        <v>113.029782359679</v>
      </c>
      <c r="EL16">
        <v>266553</v>
      </c>
      <c r="EM16">
        <v>84.8</v>
      </c>
      <c r="EN16">
        <v>85.7</v>
      </c>
      <c r="EO16">
        <v>84.8</v>
      </c>
      <c r="EP16">
        <v>80.2</v>
      </c>
      <c r="EQ16">
        <v>82.6420524261015</v>
      </c>
      <c r="ER16">
        <v>77.101836903607705</v>
      </c>
      <c r="ES16">
        <v>96.106666666666698</v>
      </c>
      <c r="ET16">
        <v>103.28948859803</v>
      </c>
      <c r="EU16">
        <v>97.611393235266604</v>
      </c>
      <c r="EV16">
        <v>106.932695765898</v>
      </c>
      <c r="EW16">
        <v>89.075494071146295</v>
      </c>
      <c r="EX16">
        <v>90.701418439716306</v>
      </c>
      <c r="EY16">
        <v>71.341325536062399</v>
      </c>
      <c r="EZ16">
        <v>91.297756170531002</v>
      </c>
      <c r="FA16">
        <v>100.870918367347</v>
      </c>
      <c r="FB16">
        <v>76.370260663507096</v>
      </c>
      <c r="FC16">
        <v>73.673915626856797</v>
      </c>
      <c r="FD16">
        <v>80.177943166441096</v>
      </c>
      <c r="FE16">
        <v>94464</v>
      </c>
      <c r="FF16">
        <v>2004086</v>
      </c>
      <c r="FG16">
        <v>1634352</v>
      </c>
      <c r="FH16">
        <v>265324</v>
      </c>
      <c r="FI16">
        <v>1563610</v>
      </c>
      <c r="FJ16">
        <v>1563610</v>
      </c>
      <c r="FK16">
        <v>1658540</v>
      </c>
      <c r="FL16">
        <v>208670</v>
      </c>
      <c r="FM16">
        <v>-36220</v>
      </c>
      <c r="FN16">
        <v>389440</v>
      </c>
      <c r="FO16">
        <v>-36220</v>
      </c>
      <c r="FP16">
        <v>205850</v>
      </c>
      <c r="FQ16">
        <v>5.8091999999999997</v>
      </c>
      <c r="FR16">
        <v>1.3322000000000001</v>
      </c>
      <c r="FS16">
        <v>4.4770000000000003</v>
      </c>
      <c r="FT16">
        <v>20286.990000000002</v>
      </c>
      <c r="FU16">
        <v>74.2</v>
      </c>
      <c r="FV16">
        <v>80.7</v>
      </c>
      <c r="FW16">
        <v>70.5</v>
      </c>
      <c r="FX16">
        <v>63.851174934725798</v>
      </c>
      <c r="FY16">
        <v>134</v>
      </c>
      <c r="FZ16">
        <v>43.5</v>
      </c>
      <c r="GA16">
        <v>30.5</v>
      </c>
      <c r="GB16">
        <v>788.7</v>
      </c>
      <c r="GC16">
        <v>88.6</v>
      </c>
      <c r="GD16">
        <v>30396.400000000001</v>
      </c>
      <c r="GE16">
        <v>202000</v>
      </c>
      <c r="GF16">
        <v>32786</v>
      </c>
      <c r="GG16">
        <v>2595</v>
      </c>
      <c r="GH16">
        <v>12468</v>
      </c>
      <c r="GI16">
        <v>24109</v>
      </c>
      <c r="GJ16">
        <v>12763</v>
      </c>
      <c r="GK16">
        <v>1611813</v>
      </c>
      <c r="GL16">
        <v>1625307</v>
      </c>
      <c r="GM16" t="e">
        <v>#N/A</v>
      </c>
      <c r="GN16">
        <v>12361910</v>
      </c>
      <c r="GO16">
        <v>5026500</v>
      </c>
      <c r="GP16">
        <v>298060</v>
      </c>
      <c r="GQ16">
        <v>175784.6</v>
      </c>
      <c r="GR16">
        <v>77</v>
      </c>
      <c r="GS16">
        <v>37674.699999999997</v>
      </c>
      <c r="GT16">
        <v>6.8582999999999998</v>
      </c>
      <c r="GU16">
        <v>-853</v>
      </c>
      <c r="GV16">
        <v>52484.800000000003</v>
      </c>
      <c r="GW16">
        <v>329825.09999999998</v>
      </c>
      <c r="GX16">
        <v>14393</v>
      </c>
      <c r="GY16">
        <v>1137</v>
      </c>
      <c r="GZ16" t="e">
        <v>#N/A</v>
      </c>
      <c r="HA16">
        <v>2361940</v>
      </c>
      <c r="HB16">
        <v>62.263539236153697</v>
      </c>
      <c r="HC16">
        <v>61.220854472630201</v>
      </c>
      <c r="HD16">
        <v>69.537365010799107</v>
      </c>
      <c r="HE16">
        <v>55.1555172413793</v>
      </c>
      <c r="HF16">
        <v>66.849515905947499</v>
      </c>
      <c r="HG16">
        <v>73.708857315598607</v>
      </c>
      <c r="HH16">
        <v>63.070754716981099</v>
      </c>
      <c r="HI16">
        <v>68.440749886298207</v>
      </c>
      <c r="HJ16">
        <v>2383.3000000000002</v>
      </c>
      <c r="HK16">
        <v>43034</v>
      </c>
      <c r="HL16">
        <v>5135.2</v>
      </c>
      <c r="HM16">
        <v>3929.2</v>
      </c>
      <c r="HN16">
        <v>30.649061504684699</v>
      </c>
      <c r="HO16">
        <v>10.566807879031501</v>
      </c>
      <c r="HP16">
        <v>5025.8999999999996</v>
      </c>
      <c r="HQ16">
        <v>250730</v>
      </c>
      <c r="HR16">
        <v>2533900</v>
      </c>
      <c r="HS16">
        <v>34066.699999999997</v>
      </c>
      <c r="HT16">
        <v>1772.019285478</v>
      </c>
      <c r="HU16">
        <v>1694.4841262999</v>
      </c>
      <c r="HV16">
        <v>260066.52424872699</v>
      </c>
      <c r="HW16">
        <v>612.44560924168297</v>
      </c>
      <c r="HX16">
        <v>134642</v>
      </c>
      <c r="HY16">
        <v>6.82</v>
      </c>
      <c r="HZ16">
        <v>6</v>
      </c>
      <c r="IA16">
        <v>32092.254165849801</v>
      </c>
      <c r="IB16">
        <v>97548.622352699196</v>
      </c>
      <c r="IC16">
        <v>199.03225806451599</v>
      </c>
      <c r="ID16">
        <v>4008.98446369884</v>
      </c>
      <c r="IE16">
        <v>2691.5773260073302</v>
      </c>
      <c r="IF16">
        <v>91.641290322580602</v>
      </c>
      <c r="IG16">
        <v>13684.8940089033</v>
      </c>
      <c r="IH16">
        <v>311.17403025146501</v>
      </c>
      <c r="II16">
        <v>152593.93114618101</v>
      </c>
      <c r="IJ16">
        <v>50891.793024162398</v>
      </c>
      <c r="IK16">
        <v>28315.3</v>
      </c>
      <c r="IL16">
        <v>73.377917289773706</v>
      </c>
      <c r="IM16">
        <v>104.5</v>
      </c>
      <c r="IN16">
        <v>76912072.900000006</v>
      </c>
      <c r="IO16">
        <v>70.612207463528904</v>
      </c>
      <c r="IP16">
        <v>29.267552616610299</v>
      </c>
    </row>
    <row r="17" spans="1:250">
      <c r="A17" t="s">
        <v>308</v>
      </c>
      <c r="B17">
        <v>16471979.643853899</v>
      </c>
      <c r="C17">
        <v>3388851.7008118499</v>
      </c>
      <c r="D17">
        <v>5685129</v>
      </c>
      <c r="E17">
        <v>7816969</v>
      </c>
      <c r="F17">
        <v>12298652.626823099</v>
      </c>
      <c r="G17">
        <v>2186955.5380635601</v>
      </c>
      <c r="H17">
        <v>4347348</v>
      </c>
      <c r="I17">
        <v>5870113.5999999996</v>
      </c>
      <c r="J17">
        <v>18046920</v>
      </c>
      <c r="K17">
        <v>9685750</v>
      </c>
      <c r="L17">
        <v>2221650</v>
      </c>
      <c r="M17">
        <v>6126410</v>
      </c>
      <c r="N17">
        <v>3855720</v>
      </c>
      <c r="O17">
        <v>4506340</v>
      </c>
      <c r="P17">
        <v>13547100</v>
      </c>
      <c r="Q17">
        <v>7570370</v>
      </c>
      <c r="R17">
        <v>1791180</v>
      </c>
      <c r="S17">
        <v>4802900</v>
      </c>
      <c r="T17">
        <v>2937200</v>
      </c>
      <c r="U17">
        <v>3538320</v>
      </c>
      <c r="V17">
        <v>-26005</v>
      </c>
      <c r="W17">
        <v>22436</v>
      </c>
      <c r="X17">
        <v>-3569</v>
      </c>
      <c r="Y17">
        <v>28153</v>
      </c>
      <c r="Z17">
        <v>24990</v>
      </c>
      <c r="AA17">
        <v>73455.100000000006</v>
      </c>
      <c r="AB17">
        <v>83260.800000000003</v>
      </c>
      <c r="AC17">
        <v>-32</v>
      </c>
      <c r="AD17">
        <v>13385</v>
      </c>
      <c r="AE17">
        <v>340550.52790346899</v>
      </c>
      <c r="AF17">
        <v>9083</v>
      </c>
      <c r="AG17">
        <v>678725</v>
      </c>
      <c r="AH17">
        <v>3063942</v>
      </c>
      <c r="AI17">
        <v>361548</v>
      </c>
      <c r="AJ17">
        <v>1580914</v>
      </c>
      <c r="AK17">
        <v>3063962</v>
      </c>
      <c r="AL17">
        <v>2654192</v>
      </c>
      <c r="AM17">
        <v>2098815</v>
      </c>
      <c r="AN17">
        <v>480116</v>
      </c>
      <c r="AO17">
        <v>2438052</v>
      </c>
      <c r="AP17">
        <v>275379</v>
      </c>
      <c r="AQ17">
        <v>1153801</v>
      </c>
      <c r="AR17">
        <v>2312733.6</v>
      </c>
      <c r="AS17">
        <v>2034868</v>
      </c>
      <c r="AT17">
        <v>1522512</v>
      </c>
      <c r="AU17">
        <v>4801137.5</v>
      </c>
      <c r="AV17">
        <v>833418.8</v>
      </c>
      <c r="AW17">
        <v>246336.7</v>
      </c>
      <c r="AX17">
        <v>31282081</v>
      </c>
      <c r="AY17">
        <v>305838.09999999998</v>
      </c>
      <c r="AZ17">
        <v>15799457.9</v>
      </c>
      <c r="BA17">
        <v>19652491.699999999</v>
      </c>
      <c r="BB17">
        <v>24.28</v>
      </c>
      <c r="BC17">
        <v>12.83</v>
      </c>
      <c r="BD17">
        <v>9.52</v>
      </c>
      <c r="BE17" t="e">
        <v>#N/A</v>
      </c>
      <c r="BF17">
        <v>14823329</v>
      </c>
      <c r="BG17">
        <v>19927218.899999999</v>
      </c>
      <c r="BH17" t="e">
        <v>#N/A</v>
      </c>
      <c r="BI17">
        <v>40178550</v>
      </c>
      <c r="BJ17">
        <v>259690</v>
      </c>
      <c r="BK17">
        <v>440415</v>
      </c>
      <c r="BL17">
        <v>87513</v>
      </c>
      <c r="BM17">
        <v>1603039</v>
      </c>
      <c r="BN17">
        <v>2.3143683702989502</v>
      </c>
      <c r="BO17">
        <v>176.74572664319999</v>
      </c>
      <c r="BP17">
        <v>173.95085722499999</v>
      </c>
      <c r="BQ17">
        <v>151.6119924512</v>
      </c>
      <c r="BR17">
        <v>105.467196819085</v>
      </c>
      <c r="BS17">
        <v>22048010</v>
      </c>
      <c r="BT17">
        <v>8583440</v>
      </c>
      <c r="BU17">
        <v>5217990</v>
      </c>
      <c r="BV17">
        <v>5493150</v>
      </c>
      <c r="BW17" t="e">
        <v>#N/A</v>
      </c>
      <c r="BX17">
        <v>25311.3</v>
      </c>
      <c r="BY17">
        <v>9083</v>
      </c>
      <c r="BZ17">
        <v>11780</v>
      </c>
      <c r="CA17">
        <v>-32</v>
      </c>
      <c r="CB17">
        <v>13385</v>
      </c>
      <c r="CC17" t="e">
        <v>#N/A</v>
      </c>
      <c r="CD17">
        <v>8632</v>
      </c>
      <c r="CE17">
        <v>-4115</v>
      </c>
      <c r="CF17">
        <v>-24990</v>
      </c>
      <c r="CG17">
        <v>7378.4</v>
      </c>
      <c r="CH17">
        <v>112.623512331264</v>
      </c>
      <c r="CI17">
        <v>1138</v>
      </c>
      <c r="CJ17">
        <v>6532.4</v>
      </c>
      <c r="CK17">
        <v>1</v>
      </c>
      <c r="CL17">
        <v>73.733333333333306</v>
      </c>
      <c r="CM17">
        <v>3.2886301612903202</v>
      </c>
      <c r="CN17">
        <v>95.871646666666706</v>
      </c>
      <c r="CO17">
        <v>126.690898943256</v>
      </c>
      <c r="CP17">
        <v>1</v>
      </c>
      <c r="CQ17">
        <v>117.823511779269</v>
      </c>
      <c r="CR17">
        <v>890687</v>
      </c>
      <c r="CS17">
        <v>12262.89</v>
      </c>
      <c r="CT17">
        <v>111.779765168567</v>
      </c>
      <c r="CU17">
        <v>141.22210411070199</v>
      </c>
      <c r="CV17">
        <v>130.74209572731701</v>
      </c>
      <c r="CW17">
        <v>140.10933431502701</v>
      </c>
      <c r="CX17">
        <v>305.54224321117499</v>
      </c>
      <c r="CY17">
        <v>149.89889570458899</v>
      </c>
      <c r="CZ17">
        <v>2.0029672131147498</v>
      </c>
      <c r="DA17">
        <v>609050</v>
      </c>
      <c r="DB17">
        <v>5.1071666666666697</v>
      </c>
      <c r="DC17">
        <v>147.32099681952201</v>
      </c>
      <c r="DD17">
        <v>34.272652220117799</v>
      </c>
      <c r="DE17">
        <v>3394600</v>
      </c>
      <c r="DF17" s="4">
        <v>47169.1</v>
      </c>
      <c r="DG17">
        <v>7378.4</v>
      </c>
      <c r="DH17">
        <v>39790.699999999997</v>
      </c>
      <c r="DI17">
        <v>66057.8</v>
      </c>
      <c r="DJ17">
        <v>25311.3</v>
      </c>
      <c r="DK17">
        <v>40746.5</v>
      </c>
      <c r="DL17">
        <v>23175145.899999999</v>
      </c>
      <c r="DM17">
        <v>9282700</v>
      </c>
      <c r="DN17">
        <v>40178550</v>
      </c>
      <c r="DO17">
        <v>8995180</v>
      </c>
      <c r="DP17">
        <v>25789900</v>
      </c>
      <c r="DQ17">
        <v>12951320</v>
      </c>
      <c r="DR17">
        <v>92240</v>
      </c>
      <c r="DS17">
        <v>7650080</v>
      </c>
      <c r="DT17">
        <v>5684100</v>
      </c>
      <c r="DU17">
        <v>5873990</v>
      </c>
      <c r="DV17">
        <v>11558100</v>
      </c>
      <c r="DW17">
        <v>50410</v>
      </c>
      <c r="DX17">
        <v>11608510</v>
      </c>
      <c r="DY17">
        <v>28620460</v>
      </c>
      <c r="DZ17">
        <v>40438240</v>
      </c>
      <c r="EA17">
        <v>9</v>
      </c>
      <c r="EB17">
        <v>7.75</v>
      </c>
      <c r="EC17">
        <v>8.33</v>
      </c>
      <c r="ED17">
        <v>7.1505000000000001</v>
      </c>
      <c r="EE17">
        <v>7.57</v>
      </c>
      <c r="EF17">
        <v>39.78</v>
      </c>
      <c r="EG17">
        <v>78.67</v>
      </c>
      <c r="EH17">
        <v>59.52</v>
      </c>
      <c r="EI17">
        <v>1.49622926093514</v>
      </c>
      <c r="EJ17">
        <v>0.37719999999999998</v>
      </c>
      <c r="EK17">
        <v>105.461293743372</v>
      </c>
      <c r="EL17">
        <v>299230</v>
      </c>
      <c r="EM17">
        <v>85.8</v>
      </c>
      <c r="EN17">
        <v>93.8</v>
      </c>
      <c r="EO17">
        <v>86</v>
      </c>
      <c r="EP17">
        <v>81.400000000000006</v>
      </c>
      <c r="EQ17">
        <v>86.342442833240398</v>
      </c>
      <c r="ER17">
        <v>87.161219133581298</v>
      </c>
      <c r="ES17">
        <v>99.96</v>
      </c>
      <c r="ET17">
        <v>116.66117932802599</v>
      </c>
      <c r="EU17">
        <v>103.23173428277001</v>
      </c>
      <c r="EV17">
        <v>125.476410004904</v>
      </c>
      <c r="EW17">
        <v>106.833992094862</v>
      </c>
      <c r="EX17">
        <v>89.808687943262399</v>
      </c>
      <c r="EY17">
        <v>67.998245614035099</v>
      </c>
      <c r="EZ17">
        <v>94.448541510845203</v>
      </c>
      <c r="FA17">
        <v>83.469489795918406</v>
      </c>
      <c r="FB17">
        <v>76.485189573459706</v>
      </c>
      <c r="FC17">
        <v>82.024004753416506</v>
      </c>
      <c r="FD17">
        <v>81.450608930987798</v>
      </c>
      <c r="FE17">
        <v>88127</v>
      </c>
      <c r="FF17">
        <v>1779510</v>
      </c>
      <c r="FG17">
        <v>1412700</v>
      </c>
      <c r="FH17">
        <v>254462</v>
      </c>
      <c r="FI17">
        <v>2384790</v>
      </c>
      <c r="FJ17">
        <v>2384790</v>
      </c>
      <c r="FK17">
        <v>2038020</v>
      </c>
      <c r="FL17">
        <v>949260</v>
      </c>
      <c r="FM17">
        <v>493340</v>
      </c>
      <c r="FN17">
        <v>592660</v>
      </c>
      <c r="FO17">
        <v>493340</v>
      </c>
      <c r="FP17">
        <v>388410</v>
      </c>
      <c r="FQ17">
        <v>-2.1819999999999999</v>
      </c>
      <c r="FR17">
        <v>0.91149999999999998</v>
      </c>
      <c r="FS17">
        <v>-3.0935000000000001</v>
      </c>
      <c r="FT17">
        <v>15644.44</v>
      </c>
      <c r="FU17">
        <v>74.7</v>
      </c>
      <c r="FV17">
        <v>81.900000000000006</v>
      </c>
      <c r="FW17">
        <v>70.400000000000006</v>
      </c>
      <c r="FX17">
        <v>64.470626631853804</v>
      </c>
      <c r="FY17">
        <v>135.30000000000001</v>
      </c>
      <c r="FZ17">
        <v>44.5</v>
      </c>
      <c r="GA17">
        <v>31.1</v>
      </c>
      <c r="GB17">
        <v>926.8</v>
      </c>
      <c r="GC17">
        <v>96.9</v>
      </c>
      <c r="GD17">
        <v>30275</v>
      </c>
      <c r="GE17">
        <v>221550</v>
      </c>
      <c r="GF17">
        <v>34519</v>
      </c>
      <c r="GG17">
        <v>2644</v>
      </c>
      <c r="GH17">
        <v>12835</v>
      </c>
      <c r="GI17">
        <v>26286</v>
      </c>
      <c r="GJ17">
        <v>17203</v>
      </c>
      <c r="GK17">
        <v>1749763</v>
      </c>
      <c r="GL17">
        <v>1749129</v>
      </c>
      <c r="GM17" t="e">
        <v>#N/A</v>
      </c>
      <c r="GN17">
        <v>14076590</v>
      </c>
      <c r="GO17">
        <v>5217990</v>
      </c>
      <c r="GP17">
        <v>701430</v>
      </c>
      <c r="GQ17">
        <v>178533.8</v>
      </c>
      <c r="GR17">
        <v>78.2</v>
      </c>
      <c r="GS17">
        <v>37390.699999999997</v>
      </c>
      <c r="GT17">
        <v>6.4847000000000001</v>
      </c>
      <c r="GU17">
        <v>1110</v>
      </c>
      <c r="GV17">
        <v>141442.6</v>
      </c>
      <c r="GW17">
        <v>357716.7</v>
      </c>
      <c r="GX17">
        <v>16542.5</v>
      </c>
      <c r="GY17">
        <v>1473</v>
      </c>
      <c r="GZ17" t="e">
        <v>#N/A</v>
      </c>
      <c r="HA17">
        <v>2753430</v>
      </c>
      <c r="HB17">
        <v>62.579368783003801</v>
      </c>
      <c r="HC17">
        <v>62.986381842456602</v>
      </c>
      <c r="HD17">
        <v>70.125170294068795</v>
      </c>
      <c r="HE17">
        <v>56.418620689655199</v>
      </c>
      <c r="HF17">
        <v>68.005560165975098</v>
      </c>
      <c r="HG17">
        <v>74.823125755743703</v>
      </c>
      <c r="HH17">
        <v>63.324050920663801</v>
      </c>
      <c r="HI17">
        <v>68.748218237051205</v>
      </c>
      <c r="HJ17">
        <v>3355.8</v>
      </c>
      <c r="HK17">
        <v>43672</v>
      </c>
      <c r="HL17">
        <v>6532.4</v>
      </c>
      <c r="HM17">
        <v>4435.5</v>
      </c>
      <c r="HN17">
        <v>35.782263878875298</v>
      </c>
      <c r="HO17">
        <v>10.4307505265985</v>
      </c>
      <c r="HP17">
        <v>5198.2</v>
      </c>
      <c r="HQ17">
        <v>267290</v>
      </c>
      <c r="HR17">
        <v>2603060</v>
      </c>
      <c r="HS17">
        <v>37305</v>
      </c>
      <c r="HT17">
        <v>2101.07023652001</v>
      </c>
      <c r="HU17">
        <v>1631.3767073092499</v>
      </c>
      <c r="HV17">
        <v>640051.07485288905</v>
      </c>
      <c r="HW17">
        <v>491.85512414917099</v>
      </c>
      <c r="HX17">
        <v>140507</v>
      </c>
      <c r="HY17">
        <v>6.88</v>
      </c>
      <c r="HZ17">
        <v>6</v>
      </c>
      <c r="IA17">
        <v>44143.403254263903</v>
      </c>
      <c r="IB17">
        <v>97238.507291120506</v>
      </c>
      <c r="IC17">
        <v>198.70967741935499</v>
      </c>
      <c r="ID17">
        <v>4770.6841948013098</v>
      </c>
      <c r="IE17">
        <v>3151.00633699634</v>
      </c>
      <c r="IF17">
        <v>93.112258064516098</v>
      </c>
      <c r="IG17">
        <v>5756.0829945342202</v>
      </c>
      <c r="IH17">
        <v>314.07106689407902</v>
      </c>
      <c r="II17">
        <v>162857.58887809399</v>
      </c>
      <c r="IJ17">
        <v>53338.036726690603</v>
      </c>
      <c r="IK17">
        <v>34592.5</v>
      </c>
      <c r="IL17">
        <v>75.112833330320299</v>
      </c>
      <c r="IM17">
        <v>70.400000000000006</v>
      </c>
      <c r="IN17">
        <v>97171368.099999994</v>
      </c>
      <c r="IO17">
        <v>72.491322123589498</v>
      </c>
      <c r="IP17">
        <v>29.621071904765099</v>
      </c>
    </row>
    <row r="18" spans="1:250">
      <c r="A18" t="s">
        <v>309</v>
      </c>
      <c r="B18">
        <v>15632704.180467799</v>
      </c>
      <c r="C18">
        <v>3110376.9560649502</v>
      </c>
      <c r="D18">
        <v>5512769</v>
      </c>
      <c r="E18">
        <v>7390387</v>
      </c>
      <c r="F18">
        <v>12374136.0590098</v>
      </c>
      <c r="G18">
        <v>2190249.7205653</v>
      </c>
      <c r="H18">
        <v>4430705</v>
      </c>
      <c r="I18">
        <v>5898651</v>
      </c>
      <c r="J18">
        <v>17027430</v>
      </c>
      <c r="K18">
        <v>9907400</v>
      </c>
      <c r="L18">
        <v>1608660</v>
      </c>
      <c r="M18">
        <v>5388460</v>
      </c>
      <c r="N18">
        <v>3919720</v>
      </c>
      <c r="O18">
        <v>4671110</v>
      </c>
      <c r="P18">
        <v>13345230</v>
      </c>
      <c r="Q18">
        <v>7721050</v>
      </c>
      <c r="R18">
        <v>1133190</v>
      </c>
      <c r="S18">
        <v>4649160</v>
      </c>
      <c r="T18">
        <v>3337810</v>
      </c>
      <c r="U18">
        <v>3905130</v>
      </c>
      <c r="V18">
        <v>-25201</v>
      </c>
      <c r="W18">
        <v>21760</v>
      </c>
      <c r="X18">
        <v>-3441</v>
      </c>
      <c r="Y18">
        <v>5269</v>
      </c>
      <c r="Z18">
        <v>2235</v>
      </c>
      <c r="AA18">
        <v>79907</v>
      </c>
      <c r="AB18">
        <v>100913.2</v>
      </c>
      <c r="AC18">
        <v>-1614</v>
      </c>
      <c r="AD18">
        <v>12102</v>
      </c>
      <c r="AE18">
        <v>320029.49640287802</v>
      </c>
      <c r="AF18">
        <v>11272</v>
      </c>
      <c r="AG18">
        <v>576800</v>
      </c>
      <c r="AH18">
        <v>3000438</v>
      </c>
      <c r="AI18">
        <v>371052</v>
      </c>
      <c r="AJ18">
        <v>1564479</v>
      </c>
      <c r="AK18">
        <v>2927639</v>
      </c>
      <c r="AL18">
        <v>2680928</v>
      </c>
      <c r="AM18">
        <v>1781820</v>
      </c>
      <c r="AN18">
        <v>437229</v>
      </c>
      <c r="AO18">
        <v>2479800</v>
      </c>
      <c r="AP18">
        <v>294216</v>
      </c>
      <c r="AQ18">
        <v>1219460</v>
      </c>
      <c r="AR18">
        <v>2326392</v>
      </c>
      <c r="AS18">
        <v>2220405</v>
      </c>
      <c r="AT18">
        <v>1351854</v>
      </c>
      <c r="AU18">
        <v>4935081.5999999996</v>
      </c>
      <c r="AV18">
        <v>521636.6</v>
      </c>
      <c r="AW18">
        <v>2460</v>
      </c>
      <c r="AX18">
        <v>33761890.700000003</v>
      </c>
      <c r="AY18">
        <v>195035.1</v>
      </c>
      <c r="AZ18">
        <v>16511873.4</v>
      </c>
      <c r="BA18">
        <v>21617711.100000001</v>
      </c>
      <c r="BB18">
        <v>36.08</v>
      </c>
      <c r="BC18">
        <v>24.48</v>
      </c>
      <c r="BD18">
        <v>3.56</v>
      </c>
      <c r="BE18">
        <v>73.7</v>
      </c>
      <c r="BF18">
        <v>15339480.9</v>
      </c>
      <c r="BG18">
        <v>21993763.199999999</v>
      </c>
      <c r="BH18" t="e">
        <v>#N/A</v>
      </c>
      <c r="BI18">
        <v>41071330</v>
      </c>
      <c r="BJ18">
        <v>259690</v>
      </c>
      <c r="BK18">
        <v>401475</v>
      </c>
      <c r="BL18">
        <v>61147</v>
      </c>
      <c r="BM18">
        <v>1007001</v>
      </c>
      <c r="BN18">
        <v>2.3143683702989502</v>
      </c>
      <c r="BO18">
        <v>238.74413942557101</v>
      </c>
      <c r="BP18">
        <v>210.55727346083799</v>
      </c>
      <c r="BQ18">
        <v>236.04702819395001</v>
      </c>
      <c r="BR18">
        <v>118.283166109253</v>
      </c>
      <c r="BS18">
        <v>22324370</v>
      </c>
      <c r="BT18">
        <v>8842430</v>
      </c>
      <c r="BU18">
        <v>5393430</v>
      </c>
      <c r="BV18">
        <v>5431040</v>
      </c>
      <c r="BW18" t="e">
        <v>#N/A</v>
      </c>
      <c r="BX18">
        <v>29564.9</v>
      </c>
      <c r="BY18">
        <v>11272</v>
      </c>
      <c r="BZ18">
        <v>11237</v>
      </c>
      <c r="CA18">
        <v>-1614</v>
      </c>
      <c r="CB18">
        <v>12102</v>
      </c>
      <c r="CC18" t="e">
        <v>#N/A</v>
      </c>
      <c r="CD18">
        <v>8944</v>
      </c>
      <c r="CE18">
        <v>-5207</v>
      </c>
      <c r="CF18">
        <v>-2235</v>
      </c>
      <c r="CG18">
        <v>9169.1</v>
      </c>
      <c r="CH18">
        <v>219.48594756720701</v>
      </c>
      <c r="CI18">
        <v>1142</v>
      </c>
      <c r="CJ18">
        <v>5738</v>
      </c>
      <c r="CK18">
        <v>1</v>
      </c>
      <c r="CL18">
        <v>72.823333333333295</v>
      </c>
      <c r="CM18">
        <v>2.7524326984126999</v>
      </c>
      <c r="CN18">
        <v>97.554133333333297</v>
      </c>
      <c r="CO18">
        <v>130.96508976223001</v>
      </c>
      <c r="CP18">
        <v>1</v>
      </c>
      <c r="CQ18">
        <v>121.581508816561</v>
      </c>
      <c r="CR18">
        <v>899485</v>
      </c>
      <c r="CS18">
        <v>11350.01</v>
      </c>
      <c r="CT18">
        <v>111.152162264834</v>
      </c>
      <c r="CU18">
        <v>141.95135683726599</v>
      </c>
      <c r="CV18">
        <v>130.32284766378999</v>
      </c>
      <c r="CW18">
        <v>143.07025161715899</v>
      </c>
      <c r="CX18">
        <v>312.89127739191002</v>
      </c>
      <c r="CY18">
        <v>151.728962888415</v>
      </c>
      <c r="CZ18">
        <v>1.64215625</v>
      </c>
      <c r="DA18">
        <v>669937</v>
      </c>
      <c r="DB18">
        <v>5.8575333333333299</v>
      </c>
      <c r="DC18">
        <v>148.08149726930401</v>
      </c>
      <c r="DD18">
        <v>34.643957875545802</v>
      </c>
      <c r="DE18">
        <v>3541140</v>
      </c>
      <c r="DF18" s="4">
        <v>56291</v>
      </c>
      <c r="DG18">
        <v>9169.1</v>
      </c>
      <c r="DH18">
        <v>47121.9</v>
      </c>
      <c r="DI18">
        <v>88569.2</v>
      </c>
      <c r="DJ18">
        <v>29564.9</v>
      </c>
      <c r="DK18">
        <v>59004.4</v>
      </c>
      <c r="DL18">
        <v>23633887.800000001</v>
      </c>
      <c r="DM18">
        <v>9317180</v>
      </c>
      <c r="DN18">
        <v>41071330</v>
      </c>
      <c r="DO18">
        <v>9356420</v>
      </c>
      <c r="DP18">
        <v>26098000</v>
      </c>
      <c r="DQ18">
        <v>13619860</v>
      </c>
      <c r="DR18">
        <v>94490</v>
      </c>
      <c r="DS18">
        <v>8097440</v>
      </c>
      <c r="DT18">
        <v>6041820</v>
      </c>
      <c r="DU18">
        <v>5039590</v>
      </c>
      <c r="DV18">
        <v>11081410</v>
      </c>
      <c r="DW18">
        <v>50410</v>
      </c>
      <c r="DX18">
        <v>11131820</v>
      </c>
      <c r="DY18">
        <v>29989920</v>
      </c>
      <c r="DZ18">
        <v>41331020</v>
      </c>
      <c r="EA18">
        <v>9</v>
      </c>
      <c r="EB18">
        <v>8.5</v>
      </c>
      <c r="EC18">
        <v>8.33</v>
      </c>
      <c r="ED18">
        <v>7.4842000000000004</v>
      </c>
      <c r="EE18">
        <v>8.09</v>
      </c>
      <c r="EF18">
        <v>41.7</v>
      </c>
      <c r="EG18">
        <v>82.12</v>
      </c>
      <c r="EH18">
        <v>65.12</v>
      </c>
      <c r="EI18">
        <v>1.5616306954436501</v>
      </c>
      <c r="EJ18">
        <v>0.3982</v>
      </c>
      <c r="EK18">
        <v>104.721245605224</v>
      </c>
      <c r="EL18">
        <v>302340</v>
      </c>
      <c r="EM18">
        <v>86.8</v>
      </c>
      <c r="EN18">
        <v>86.6</v>
      </c>
      <c r="EO18">
        <v>87.4</v>
      </c>
      <c r="EP18">
        <v>82</v>
      </c>
      <c r="EQ18">
        <v>81.408588957055201</v>
      </c>
      <c r="ER18">
        <v>71.252916790293298</v>
      </c>
      <c r="ES18">
        <v>97.617777777777803</v>
      </c>
      <c r="ET18">
        <v>106.973525839968</v>
      </c>
      <c r="EU18">
        <v>107.410962241169</v>
      </c>
      <c r="EV18">
        <v>106.442553539317</v>
      </c>
      <c r="EW18">
        <v>79.241106719367593</v>
      </c>
      <c r="EX18">
        <v>87.933953900709199</v>
      </c>
      <c r="EY18">
        <v>69.937231968810906</v>
      </c>
      <c r="EZ18">
        <v>94.523560209424105</v>
      </c>
      <c r="FA18">
        <v>83.469489795918406</v>
      </c>
      <c r="FB18">
        <v>76.140402843601905</v>
      </c>
      <c r="FC18">
        <v>79.581461675579305</v>
      </c>
      <c r="FD18">
        <v>81.785520974289597</v>
      </c>
      <c r="FE18">
        <v>95933</v>
      </c>
      <c r="FF18">
        <v>1865767</v>
      </c>
      <c r="FG18">
        <v>1488700</v>
      </c>
      <c r="FH18">
        <v>268214</v>
      </c>
      <c r="FI18">
        <v>1689390</v>
      </c>
      <c r="FJ18">
        <v>1689390</v>
      </c>
      <c r="FK18">
        <v>1136320</v>
      </c>
      <c r="FL18">
        <v>942040</v>
      </c>
      <c r="FM18">
        <v>861260</v>
      </c>
      <c r="FN18">
        <v>359120</v>
      </c>
      <c r="FO18">
        <v>861260</v>
      </c>
      <c r="FP18">
        <v>100670</v>
      </c>
      <c r="FQ18">
        <v>-3.9767999999999999</v>
      </c>
      <c r="FR18">
        <v>-0.65449999999999997</v>
      </c>
      <c r="FS18">
        <v>-3.3222999999999998</v>
      </c>
      <c r="FT18">
        <v>13461.6</v>
      </c>
      <c r="FU18">
        <v>81.900000000000006</v>
      </c>
      <c r="FV18">
        <v>87.2</v>
      </c>
      <c r="FW18">
        <v>83.7</v>
      </c>
      <c r="FX18">
        <v>66.233681462141007</v>
      </c>
      <c r="FY18">
        <v>139</v>
      </c>
      <c r="FZ18">
        <v>47</v>
      </c>
      <c r="GA18">
        <v>32.6</v>
      </c>
      <c r="GB18">
        <v>896</v>
      </c>
      <c r="GC18">
        <v>121.4</v>
      </c>
      <c r="GD18">
        <v>30265.9</v>
      </c>
      <c r="GE18">
        <v>203000</v>
      </c>
      <c r="GF18">
        <v>33654</v>
      </c>
      <c r="GG18">
        <v>2800</v>
      </c>
      <c r="GH18">
        <v>13386</v>
      </c>
      <c r="GI18">
        <v>23616</v>
      </c>
      <c r="GJ18">
        <v>12344</v>
      </c>
      <c r="GK18">
        <v>1535409</v>
      </c>
      <c r="GL18">
        <v>1505619</v>
      </c>
      <c r="GM18" t="e">
        <v>#N/A</v>
      </c>
      <c r="GN18">
        <v>14273470</v>
      </c>
      <c r="GO18">
        <v>5393430</v>
      </c>
      <c r="GP18">
        <v>384550</v>
      </c>
      <c r="GQ18">
        <v>179377.4</v>
      </c>
      <c r="GR18">
        <v>79.8</v>
      </c>
      <c r="GS18">
        <v>52681.7</v>
      </c>
      <c r="GT18">
        <v>3.5440999999999998</v>
      </c>
      <c r="GU18">
        <v>813</v>
      </c>
      <c r="GV18">
        <v>79942.2</v>
      </c>
      <c r="GW18">
        <v>95499.9</v>
      </c>
      <c r="GX18">
        <v>20752</v>
      </c>
      <c r="GY18">
        <v>1329</v>
      </c>
      <c r="GZ18" t="e">
        <v>#N/A</v>
      </c>
      <c r="HA18">
        <v>2657470</v>
      </c>
      <c r="HB18">
        <v>65.557190224732906</v>
      </c>
      <c r="HC18">
        <v>64.083871829105505</v>
      </c>
      <c r="HD18">
        <v>70.948097690646307</v>
      </c>
      <c r="HE18">
        <v>56.418620689655199</v>
      </c>
      <c r="HF18">
        <v>69.362655601659796</v>
      </c>
      <c r="HG18">
        <v>75.770253929866996</v>
      </c>
      <c r="HH18">
        <v>68.339315753580394</v>
      </c>
      <c r="HI18">
        <v>71.899863817858105</v>
      </c>
      <c r="HJ18">
        <v>6322.6</v>
      </c>
      <c r="HK18">
        <v>42612</v>
      </c>
      <c r="HL18">
        <v>5738</v>
      </c>
      <c r="HM18">
        <v>4624.5</v>
      </c>
      <c r="HN18">
        <v>33.3606779355013</v>
      </c>
      <c r="HO18">
        <v>10.3463022725734</v>
      </c>
      <c r="HP18">
        <v>9096.7999999999993</v>
      </c>
      <c r="HQ18">
        <v>278720</v>
      </c>
      <c r="HR18">
        <v>2655790</v>
      </c>
      <c r="HS18">
        <v>41233.300000000003</v>
      </c>
      <c r="HT18">
        <v>2414.9924082037701</v>
      </c>
      <c r="HU18">
        <v>1747.6622782521099</v>
      </c>
      <c r="HV18">
        <v>650131.47919106297</v>
      </c>
      <c r="HW18">
        <v>497.98346275524898</v>
      </c>
      <c r="HX18">
        <v>134675</v>
      </c>
      <c r="HY18">
        <v>6.76</v>
      </c>
      <c r="HZ18">
        <v>6</v>
      </c>
      <c r="IA18">
        <v>60308.717525975298</v>
      </c>
      <c r="IB18">
        <v>98190.373451343694</v>
      </c>
      <c r="IC18">
        <v>211.833333333333</v>
      </c>
      <c r="ID18">
        <v>4903.8536002390201</v>
      </c>
      <c r="IE18">
        <v>2616.7865567765598</v>
      </c>
      <c r="IF18">
        <v>91.273548387096795</v>
      </c>
      <c r="IG18">
        <v>101527.393217677</v>
      </c>
      <c r="IH18">
        <v>287.632995448006</v>
      </c>
      <c r="II18">
        <v>180402.981175272</v>
      </c>
      <c r="IJ18">
        <v>60674.409069871101</v>
      </c>
      <c r="IK18">
        <v>38025.1</v>
      </c>
      <c r="IL18">
        <v>78.691742594905605</v>
      </c>
      <c r="IM18">
        <v>234.2</v>
      </c>
      <c r="IN18">
        <v>83173405.799999997</v>
      </c>
      <c r="IO18">
        <v>74.632249739409303</v>
      </c>
      <c r="IP18">
        <v>29.8995522323922</v>
      </c>
    </row>
    <row r="19" spans="1:250">
      <c r="A19" t="s">
        <v>310</v>
      </c>
      <c r="B19">
        <v>15330528.780088199</v>
      </c>
      <c r="C19">
        <v>2472179.86837633</v>
      </c>
      <c r="D19">
        <v>5462109</v>
      </c>
      <c r="E19">
        <v>7619882</v>
      </c>
      <c r="F19">
        <v>12405905.706428999</v>
      </c>
      <c r="G19">
        <v>1808315.3719103099</v>
      </c>
      <c r="H19">
        <v>4485343</v>
      </c>
      <c r="I19">
        <v>6232750.4000000004</v>
      </c>
      <c r="J19">
        <v>16807050</v>
      </c>
      <c r="K19">
        <v>9512390</v>
      </c>
      <c r="L19">
        <v>1842090</v>
      </c>
      <c r="M19">
        <v>5563760</v>
      </c>
      <c r="N19">
        <v>5139780</v>
      </c>
      <c r="O19">
        <v>5806460</v>
      </c>
      <c r="P19">
        <v>13496920</v>
      </c>
      <c r="Q19">
        <v>7264020</v>
      </c>
      <c r="R19">
        <v>1352230</v>
      </c>
      <c r="S19">
        <v>4886850</v>
      </c>
      <c r="T19">
        <v>3579970</v>
      </c>
      <c r="U19">
        <v>4530640</v>
      </c>
      <c r="V19">
        <v>-39122</v>
      </c>
      <c r="W19">
        <v>26903</v>
      </c>
      <c r="X19">
        <v>-12219</v>
      </c>
      <c r="Y19">
        <v>6734</v>
      </c>
      <c r="Z19">
        <v>-4734</v>
      </c>
      <c r="AA19">
        <v>81507.8</v>
      </c>
      <c r="AB19">
        <v>109818.2</v>
      </c>
      <c r="AC19">
        <v>-1561</v>
      </c>
      <c r="AD19">
        <v>12988</v>
      </c>
      <c r="AE19">
        <v>308501.02857142902</v>
      </c>
      <c r="AF19">
        <v>15476</v>
      </c>
      <c r="AG19">
        <v>558225</v>
      </c>
      <c r="AH19">
        <v>2981574</v>
      </c>
      <c r="AI19">
        <v>371682</v>
      </c>
      <c r="AJ19">
        <v>1550628</v>
      </c>
      <c r="AK19">
        <v>2926484</v>
      </c>
      <c r="AL19">
        <v>2724048</v>
      </c>
      <c r="AM19">
        <v>1969350</v>
      </c>
      <c r="AN19">
        <v>440245</v>
      </c>
      <c r="AO19">
        <v>2505936</v>
      </c>
      <c r="AP19">
        <v>294710</v>
      </c>
      <c r="AQ19">
        <v>1244452</v>
      </c>
      <c r="AR19">
        <v>2374790.4</v>
      </c>
      <c r="AS19">
        <v>2314631</v>
      </c>
      <c r="AT19">
        <v>1543329</v>
      </c>
      <c r="AU19">
        <v>5522776.9000000004</v>
      </c>
      <c r="AV19">
        <v>483777</v>
      </c>
      <c r="AW19">
        <v>31.5</v>
      </c>
      <c r="AX19">
        <v>36762133.200000003</v>
      </c>
      <c r="AY19">
        <v>330021</v>
      </c>
      <c r="AZ19">
        <v>17858164.100000001</v>
      </c>
      <c r="BA19">
        <v>23999184.399999999</v>
      </c>
      <c r="BB19">
        <v>34.659999999999997</v>
      </c>
      <c r="BC19">
        <v>23.88</v>
      </c>
      <c r="BD19">
        <v>-25.98</v>
      </c>
      <c r="BE19">
        <v>77.3</v>
      </c>
      <c r="BF19">
        <v>16519751.5</v>
      </c>
      <c r="BG19">
        <v>24528910.199999999</v>
      </c>
      <c r="BH19" t="e">
        <v>#N/A</v>
      </c>
      <c r="BI19">
        <v>42835140</v>
      </c>
      <c r="BJ19">
        <v>259690</v>
      </c>
      <c r="BK19">
        <v>377742</v>
      </c>
      <c r="BL19">
        <v>55130</v>
      </c>
      <c r="BM19">
        <v>1156963</v>
      </c>
      <c r="BN19">
        <v>13.618290258449299</v>
      </c>
      <c r="BO19">
        <v>238.16192912465601</v>
      </c>
      <c r="BP19">
        <v>208.430528229484</v>
      </c>
      <c r="BQ19">
        <v>158.59813935232299</v>
      </c>
      <c r="BR19">
        <v>122.903225806452</v>
      </c>
      <c r="BS19">
        <v>23905410</v>
      </c>
      <c r="BT19">
        <v>9798360</v>
      </c>
      <c r="BU19">
        <v>5529100</v>
      </c>
      <c r="BV19">
        <v>5825940</v>
      </c>
      <c r="BW19" t="e">
        <v>#N/A</v>
      </c>
      <c r="BX19">
        <v>33656.800000000003</v>
      </c>
      <c r="BY19">
        <v>15476</v>
      </c>
      <c r="BZ19">
        <v>11435</v>
      </c>
      <c r="CA19">
        <v>-1561</v>
      </c>
      <c r="CB19">
        <v>12988</v>
      </c>
      <c r="CC19" t="e">
        <v>#N/A</v>
      </c>
      <c r="CD19">
        <v>6159</v>
      </c>
      <c r="CE19">
        <v>-1446</v>
      </c>
      <c r="CF19">
        <v>4734</v>
      </c>
      <c r="CG19">
        <v>9529.2999999999993</v>
      </c>
      <c r="CH19">
        <v>289.83848422112902</v>
      </c>
      <c r="CI19">
        <v>1146</v>
      </c>
      <c r="CJ19">
        <v>4628.3</v>
      </c>
      <c r="CK19">
        <v>0</v>
      </c>
      <c r="CL19">
        <v>76.760000000000005</v>
      </c>
      <c r="CM19">
        <v>2.9080884615384601</v>
      </c>
      <c r="CN19">
        <v>98.623653333333294</v>
      </c>
      <c r="CO19">
        <v>121.310271144917</v>
      </c>
      <c r="CP19">
        <v>1</v>
      </c>
      <c r="CQ19">
        <v>108.945031713673</v>
      </c>
      <c r="CR19">
        <v>887537</v>
      </c>
      <c r="CS19">
        <v>10850.66</v>
      </c>
      <c r="CT19">
        <v>109.78576538620899</v>
      </c>
      <c r="CU19">
        <v>141.18289523052701</v>
      </c>
      <c r="CV19">
        <v>129.66125981793999</v>
      </c>
      <c r="CW19">
        <v>145.31931544751299</v>
      </c>
      <c r="CX19">
        <v>320.417073721218</v>
      </c>
      <c r="CY19">
        <v>152.09155918788599</v>
      </c>
      <c r="CZ19">
        <v>1.4851875000000001</v>
      </c>
      <c r="DA19">
        <v>692078</v>
      </c>
      <c r="DB19">
        <v>7.3176666666666703</v>
      </c>
      <c r="DC19">
        <v>148.075011299723</v>
      </c>
      <c r="DD19">
        <v>35.806142355239302</v>
      </c>
      <c r="DE19">
        <v>3569450</v>
      </c>
      <c r="DF19" s="4">
        <v>52506.8</v>
      </c>
      <c r="DG19">
        <v>9529.2999999999993</v>
      </c>
      <c r="DH19">
        <v>42977.4</v>
      </c>
      <c r="DI19">
        <v>96293.2</v>
      </c>
      <c r="DJ19">
        <v>33656.800000000003</v>
      </c>
      <c r="DK19">
        <v>62636.4</v>
      </c>
      <c r="DL19">
        <v>25058508.399999999</v>
      </c>
      <c r="DM19">
        <v>9569360</v>
      </c>
      <c r="DN19">
        <v>42835140</v>
      </c>
      <c r="DO19">
        <v>9672960</v>
      </c>
      <c r="DP19">
        <v>27729380</v>
      </c>
      <c r="DQ19">
        <v>13692580</v>
      </c>
      <c r="DR19">
        <v>96550</v>
      </c>
      <c r="DS19">
        <v>8356330</v>
      </c>
      <c r="DT19">
        <v>5861460</v>
      </c>
      <c r="DU19">
        <v>5572450</v>
      </c>
      <c r="DV19">
        <v>11433910</v>
      </c>
      <c r="DW19">
        <v>50410</v>
      </c>
      <c r="DX19">
        <v>11484320</v>
      </c>
      <c r="DY19">
        <v>31401230</v>
      </c>
      <c r="DZ19">
        <v>43094830</v>
      </c>
      <c r="EA19">
        <v>10</v>
      </c>
      <c r="EB19">
        <v>9</v>
      </c>
      <c r="EC19">
        <v>9.1466666666666701</v>
      </c>
      <c r="ED19">
        <v>8.8109999999999999</v>
      </c>
      <c r="EE19">
        <v>8.7899999999999991</v>
      </c>
      <c r="EF19">
        <v>43.75</v>
      </c>
      <c r="EG19">
        <v>83</v>
      </c>
      <c r="EH19">
        <v>65.959999999999994</v>
      </c>
      <c r="EI19">
        <v>1.5076571428571399</v>
      </c>
      <c r="EJ19">
        <v>0.4073</v>
      </c>
      <c r="EK19">
        <v>107.414682052541</v>
      </c>
      <c r="EL19">
        <v>277300</v>
      </c>
      <c r="EM19">
        <v>88.2</v>
      </c>
      <c r="EN19">
        <v>79.2</v>
      </c>
      <c r="EO19">
        <v>88.5</v>
      </c>
      <c r="EP19">
        <v>82</v>
      </c>
      <c r="EQ19">
        <v>81.668265476854401</v>
      </c>
      <c r="ER19">
        <v>74.430823456481804</v>
      </c>
      <c r="ES19">
        <v>97.6933333333333</v>
      </c>
      <c r="ET19">
        <v>101.311024153286</v>
      </c>
      <c r="EU19">
        <v>107.69918485898999</v>
      </c>
      <c r="EV19">
        <v>96.721399378780404</v>
      </c>
      <c r="EW19">
        <v>75.562055335968395</v>
      </c>
      <c r="EX19">
        <v>88.558865248226994</v>
      </c>
      <c r="EY19">
        <v>69.937231968810906</v>
      </c>
      <c r="EZ19">
        <v>96.399027673896796</v>
      </c>
      <c r="FA19">
        <v>92.074591836734697</v>
      </c>
      <c r="FB19">
        <v>76.370260663507096</v>
      </c>
      <c r="FC19">
        <v>73.787522281639895</v>
      </c>
      <c r="FD19">
        <v>81.986468200270593</v>
      </c>
      <c r="FE19">
        <v>83884</v>
      </c>
      <c r="FF19">
        <v>1998676</v>
      </c>
      <c r="FG19">
        <v>1574817</v>
      </c>
      <c r="FH19">
        <v>300095</v>
      </c>
      <c r="FI19">
        <v>1801420</v>
      </c>
      <c r="FJ19">
        <v>1799620</v>
      </c>
      <c r="FK19">
        <v>1665090</v>
      </c>
      <c r="FL19">
        <v>524530</v>
      </c>
      <c r="FM19">
        <v>165280</v>
      </c>
      <c r="FN19">
        <v>501490</v>
      </c>
      <c r="FO19">
        <v>165280</v>
      </c>
      <c r="FP19">
        <v>158030</v>
      </c>
      <c r="FQ19">
        <v>-0.65239999999999998</v>
      </c>
      <c r="FR19">
        <v>1.7759</v>
      </c>
      <c r="FS19">
        <v>-2.4283000000000001</v>
      </c>
      <c r="FT19">
        <v>12860.43</v>
      </c>
      <c r="FU19">
        <v>83</v>
      </c>
      <c r="FV19">
        <v>87.9</v>
      </c>
      <c r="FW19">
        <v>86.5</v>
      </c>
      <c r="FX19">
        <v>68.949738903394206</v>
      </c>
      <c r="FY19">
        <v>144.69999999999999</v>
      </c>
      <c r="FZ19">
        <v>50.6</v>
      </c>
      <c r="GA19">
        <v>34.799999999999997</v>
      </c>
      <c r="GB19">
        <v>869.6</v>
      </c>
      <c r="GC19">
        <v>114.4</v>
      </c>
      <c r="GD19">
        <v>24449.9</v>
      </c>
      <c r="GE19">
        <v>198890</v>
      </c>
      <c r="GF19">
        <v>31289</v>
      </c>
      <c r="GG19">
        <v>2706</v>
      </c>
      <c r="GH19">
        <v>11647</v>
      </c>
      <c r="GI19">
        <v>29001</v>
      </c>
      <c r="GJ19">
        <v>13525</v>
      </c>
      <c r="GK19">
        <v>1790640</v>
      </c>
      <c r="GL19">
        <v>1789493</v>
      </c>
      <c r="GM19" t="e">
        <v>#N/A</v>
      </c>
      <c r="GN19">
        <v>15624300</v>
      </c>
      <c r="GO19">
        <v>5529100</v>
      </c>
      <c r="GP19">
        <v>383060</v>
      </c>
      <c r="GQ19">
        <v>179749.6</v>
      </c>
      <c r="GR19">
        <v>84.4</v>
      </c>
      <c r="GS19">
        <v>54533.2</v>
      </c>
      <c r="GT19">
        <v>6.6756000000000002</v>
      </c>
      <c r="GU19">
        <v>259</v>
      </c>
      <c r="GV19">
        <v>145960.9</v>
      </c>
      <c r="GW19">
        <v>116397.5</v>
      </c>
      <c r="GX19">
        <v>18158.599999999999</v>
      </c>
      <c r="GY19">
        <v>641</v>
      </c>
      <c r="GZ19" t="e">
        <v>#N/A</v>
      </c>
      <c r="HA19">
        <v>2752010</v>
      </c>
      <c r="HB19">
        <v>68.895959720004896</v>
      </c>
      <c r="HC19">
        <v>65.038210947930594</v>
      </c>
      <c r="HD19">
        <v>71.535902973915896</v>
      </c>
      <c r="HE19">
        <v>57.260689655172399</v>
      </c>
      <c r="HF19">
        <v>72.227634854771793</v>
      </c>
      <c r="HG19">
        <v>77.998790810157203</v>
      </c>
      <c r="HH19">
        <v>70.669640827460796</v>
      </c>
      <c r="HI19">
        <v>74.257928551135294</v>
      </c>
      <c r="HJ19">
        <v>8103.2</v>
      </c>
      <c r="HK19">
        <v>40622</v>
      </c>
      <c r="HL19">
        <v>4628.3</v>
      </c>
      <c r="HM19">
        <v>4761.3999999999996</v>
      </c>
      <c r="HN19">
        <v>40.301753041479103</v>
      </c>
      <c r="HO19">
        <v>11.4106954689146</v>
      </c>
      <c r="HP19">
        <v>8288.1</v>
      </c>
      <c r="HQ19">
        <v>292850</v>
      </c>
      <c r="HR19">
        <v>2699610</v>
      </c>
      <c r="HS19">
        <v>44425</v>
      </c>
      <c r="HT19">
        <v>1840.58681773073</v>
      </c>
      <c r="HU19">
        <v>2056.8034166113598</v>
      </c>
      <c r="HV19">
        <v>153951.158372028</v>
      </c>
      <c r="HW19">
        <v>716.18073051481201</v>
      </c>
      <c r="HX19">
        <v>128375</v>
      </c>
      <c r="HY19">
        <v>9.2899999999999991</v>
      </c>
      <c r="HZ19">
        <v>6</v>
      </c>
      <c r="IA19">
        <v>56680.129778474802</v>
      </c>
      <c r="IB19">
        <v>96538.1690563374</v>
      </c>
      <c r="IC19">
        <v>59.508196721311499</v>
      </c>
      <c r="ID19">
        <v>4469.2237824917802</v>
      </c>
      <c r="IE19">
        <v>2820.97722832723</v>
      </c>
      <c r="IF19">
        <v>87.154838709677406</v>
      </c>
      <c r="IG19">
        <v>29560.807793510299</v>
      </c>
      <c r="IH19">
        <v>305.58322445525903</v>
      </c>
      <c r="II19">
        <v>189306.53189391401</v>
      </c>
      <c r="IJ19">
        <v>68263.288455457398</v>
      </c>
      <c r="IK19">
        <v>34689.4</v>
      </c>
      <c r="IL19">
        <v>81.014165538449106</v>
      </c>
      <c r="IM19">
        <v>668.8</v>
      </c>
      <c r="IN19">
        <v>81641789.099999994</v>
      </c>
      <c r="IO19">
        <v>75.761882246654096</v>
      </c>
      <c r="IP19">
        <v>30.8657721311729</v>
      </c>
    </row>
    <row r="20" spans="1:250">
      <c r="A20" t="s">
        <v>311</v>
      </c>
      <c r="B20">
        <v>16945327.381847698</v>
      </c>
      <c r="C20">
        <v>4070568.5811421899</v>
      </c>
      <c r="D20">
        <v>5474358</v>
      </c>
      <c r="E20">
        <v>7962333</v>
      </c>
      <c r="F20">
        <v>13641904.1810939</v>
      </c>
      <c r="G20">
        <v>2951487.0891696201</v>
      </c>
      <c r="H20">
        <v>4414262</v>
      </c>
      <c r="I20">
        <v>6409401.5999999996</v>
      </c>
      <c r="J20">
        <v>17573640</v>
      </c>
      <c r="K20">
        <v>10527340</v>
      </c>
      <c r="L20">
        <v>1596920</v>
      </c>
      <c r="M20">
        <v>5406810</v>
      </c>
      <c r="N20">
        <v>3857590</v>
      </c>
      <c r="O20">
        <v>5111120</v>
      </c>
      <c r="P20">
        <v>14056060</v>
      </c>
      <c r="Q20">
        <v>8636380</v>
      </c>
      <c r="R20">
        <v>1514400</v>
      </c>
      <c r="S20">
        <v>4768260</v>
      </c>
      <c r="T20">
        <v>3231800</v>
      </c>
      <c r="U20">
        <v>4147140</v>
      </c>
      <c r="V20">
        <v>-34992</v>
      </c>
      <c r="W20">
        <v>22936</v>
      </c>
      <c r="X20">
        <v>-12056</v>
      </c>
      <c r="Y20">
        <v>-4809</v>
      </c>
      <c r="Z20">
        <v>-17881</v>
      </c>
      <c r="AA20">
        <v>66880.399999999994</v>
      </c>
      <c r="AB20">
        <v>81922.600000000006</v>
      </c>
      <c r="AC20">
        <v>-2157</v>
      </c>
      <c r="AD20">
        <v>9964</v>
      </c>
      <c r="AE20">
        <v>288270.30352748203</v>
      </c>
      <c r="AF20">
        <v>15129</v>
      </c>
      <c r="AG20">
        <v>636700</v>
      </c>
      <c r="AH20">
        <v>2927610</v>
      </c>
      <c r="AI20">
        <v>373518</v>
      </c>
      <c r="AJ20">
        <v>1536530</v>
      </c>
      <c r="AK20">
        <v>2987809</v>
      </c>
      <c r="AL20">
        <v>2833184</v>
      </c>
      <c r="AM20">
        <v>2141340</v>
      </c>
      <c r="AN20">
        <v>470938</v>
      </c>
      <c r="AO20">
        <v>2432868</v>
      </c>
      <c r="AP20">
        <v>296166</v>
      </c>
      <c r="AQ20">
        <v>1214290</v>
      </c>
      <c r="AR20">
        <v>2381313.6</v>
      </c>
      <c r="AS20">
        <v>2350227</v>
      </c>
      <c r="AT20">
        <v>1677861</v>
      </c>
      <c r="AU20">
        <v>3498193.5</v>
      </c>
      <c r="AV20">
        <v>931285.3</v>
      </c>
      <c r="AW20">
        <v>44598.5</v>
      </c>
      <c r="AX20">
        <v>39007316.899999999</v>
      </c>
      <c r="AY20">
        <v>980477.1</v>
      </c>
      <c r="AZ20">
        <v>18481953.600000001</v>
      </c>
      <c r="BA20">
        <v>24848044.5</v>
      </c>
      <c r="BB20">
        <v>11.59</v>
      </c>
      <c r="BC20">
        <v>26.33</v>
      </c>
      <c r="BD20">
        <v>-29.47</v>
      </c>
      <c r="BE20">
        <v>71.5</v>
      </c>
      <c r="BF20">
        <v>17191570.300000001</v>
      </c>
      <c r="BG20">
        <v>25336180.800000001</v>
      </c>
      <c r="BH20" t="e">
        <v>#N/A</v>
      </c>
      <c r="BI20">
        <v>44439930</v>
      </c>
      <c r="BJ20">
        <v>259690</v>
      </c>
      <c r="BK20">
        <v>325782</v>
      </c>
      <c r="BL20">
        <v>27011</v>
      </c>
      <c r="BM20">
        <v>1515600</v>
      </c>
      <c r="BN20">
        <v>13.618290258449299</v>
      </c>
      <c r="BO20">
        <v>190.72229205554601</v>
      </c>
      <c r="BP20">
        <v>216.827978238242</v>
      </c>
      <c r="BQ20">
        <v>149.96482999330701</v>
      </c>
      <c r="BR20">
        <v>122.903225806452</v>
      </c>
      <c r="BS20">
        <v>24698010</v>
      </c>
      <c r="BT20">
        <v>10186100</v>
      </c>
      <c r="BU20">
        <v>5686480</v>
      </c>
      <c r="BV20">
        <v>5932880</v>
      </c>
      <c r="BW20" t="e">
        <v>#N/A</v>
      </c>
      <c r="BX20">
        <v>17821.3</v>
      </c>
      <c r="BY20">
        <v>15129</v>
      </c>
      <c r="BZ20">
        <v>10694</v>
      </c>
      <c r="CA20">
        <v>-2157</v>
      </c>
      <c r="CB20">
        <v>9964</v>
      </c>
      <c r="CC20" t="e">
        <v>#N/A</v>
      </c>
      <c r="CD20">
        <v>2941</v>
      </c>
      <c r="CE20">
        <v>-5828</v>
      </c>
      <c r="CF20">
        <v>17881</v>
      </c>
      <c r="CG20">
        <v>4741.6000000000004</v>
      </c>
      <c r="CH20">
        <v>176.999938229469</v>
      </c>
      <c r="CI20">
        <v>1150</v>
      </c>
      <c r="CJ20">
        <v>3698</v>
      </c>
      <c r="CK20">
        <v>0</v>
      </c>
      <c r="CL20">
        <v>85.063333333333304</v>
      </c>
      <c r="CM20">
        <v>2.7710159375000001</v>
      </c>
      <c r="CN20">
        <v>97.953596666666698</v>
      </c>
      <c r="CO20">
        <v>91.027361640555299</v>
      </c>
      <c r="CP20">
        <v>1</v>
      </c>
      <c r="CQ20">
        <v>60.544788172934503</v>
      </c>
      <c r="CR20">
        <v>902985</v>
      </c>
      <c r="CS20">
        <v>8776.39</v>
      </c>
      <c r="CT20">
        <v>107.028201445308</v>
      </c>
      <c r="CU20">
        <v>138.12796386892401</v>
      </c>
      <c r="CV20">
        <v>127.386437294253</v>
      </c>
      <c r="CW20">
        <v>139.82628719009099</v>
      </c>
      <c r="CX20">
        <v>328.12388375874502</v>
      </c>
      <c r="CY20">
        <v>151.225660911689</v>
      </c>
      <c r="CZ20">
        <v>0.290548387096774</v>
      </c>
      <c r="DA20">
        <v>579274</v>
      </c>
      <c r="DB20">
        <v>6.3542333333333296</v>
      </c>
      <c r="DC20">
        <v>146.04508058481801</v>
      </c>
      <c r="DD20">
        <v>36.159059361819097</v>
      </c>
      <c r="DE20">
        <v>3625710</v>
      </c>
      <c r="DF20" s="4">
        <v>38652.400000000001</v>
      </c>
      <c r="DG20">
        <v>4741.6000000000004</v>
      </c>
      <c r="DH20">
        <v>33910.800000000003</v>
      </c>
      <c r="DI20">
        <v>68823.600000000006</v>
      </c>
      <c r="DJ20">
        <v>17821.3</v>
      </c>
      <c r="DK20">
        <v>51002.3</v>
      </c>
      <c r="DL20">
        <v>25941180.600000001</v>
      </c>
      <c r="DM20">
        <v>8864820</v>
      </c>
      <c r="DN20">
        <v>44439930</v>
      </c>
      <c r="DO20">
        <v>10966310</v>
      </c>
      <c r="DP20">
        <v>28635540</v>
      </c>
      <c r="DQ20">
        <v>12367910</v>
      </c>
      <c r="DR20">
        <v>98410</v>
      </c>
      <c r="DS20">
        <v>7628240</v>
      </c>
      <c r="DT20">
        <v>6265500</v>
      </c>
      <c r="DU20">
        <v>5021240</v>
      </c>
      <c r="DV20">
        <v>11286750</v>
      </c>
      <c r="DW20">
        <v>50410</v>
      </c>
      <c r="DX20">
        <v>11337160</v>
      </c>
      <c r="DY20">
        <v>33153180</v>
      </c>
      <c r="DZ20">
        <v>44699620</v>
      </c>
      <c r="EA20">
        <v>10</v>
      </c>
      <c r="EB20">
        <v>6.5</v>
      </c>
      <c r="EC20">
        <v>8.6566666666666698</v>
      </c>
      <c r="ED20">
        <v>6.6509</v>
      </c>
      <c r="EE20">
        <v>6.91</v>
      </c>
      <c r="EF20">
        <v>48.76</v>
      </c>
      <c r="EG20">
        <v>76.72</v>
      </c>
      <c r="EH20">
        <v>64.38</v>
      </c>
      <c r="EI20">
        <v>1.32034454470878</v>
      </c>
      <c r="EJ20">
        <v>0.50890000000000002</v>
      </c>
      <c r="EK20">
        <v>95.814501866771494</v>
      </c>
      <c r="EL20">
        <v>246603</v>
      </c>
      <c r="EM20">
        <v>85.8</v>
      </c>
      <c r="EN20">
        <v>88</v>
      </c>
      <c r="EO20">
        <v>85.4</v>
      </c>
      <c r="EP20">
        <v>82.5</v>
      </c>
      <c r="EQ20">
        <v>82.8368098159509</v>
      </c>
      <c r="ER20">
        <v>65.988894962983693</v>
      </c>
      <c r="ES20">
        <v>94.368888888888904</v>
      </c>
      <c r="ET20">
        <v>102.67548239104001</v>
      </c>
      <c r="EU20">
        <v>97.419244823386094</v>
      </c>
      <c r="EV20">
        <v>105.95241131273499</v>
      </c>
      <c r="EW20">
        <v>98.485375494071107</v>
      </c>
      <c r="EX20">
        <v>90.701418439716306</v>
      </c>
      <c r="EY20">
        <v>70.538986354775801</v>
      </c>
      <c r="EZ20">
        <v>93.473298429319399</v>
      </c>
      <c r="FA20">
        <v>95.994693877551001</v>
      </c>
      <c r="FB20">
        <v>72.002962085308098</v>
      </c>
      <c r="FC20">
        <v>80.2062982768865</v>
      </c>
      <c r="FD20">
        <v>82.455345060893094</v>
      </c>
      <c r="FE20">
        <v>84566</v>
      </c>
      <c r="FF20">
        <v>1706599</v>
      </c>
      <c r="FG20">
        <v>1302183</v>
      </c>
      <c r="FH20">
        <v>296148</v>
      </c>
      <c r="FI20">
        <v>2481350</v>
      </c>
      <c r="FJ20">
        <v>2481350</v>
      </c>
      <c r="FK20">
        <v>1466540</v>
      </c>
      <c r="FL20">
        <v>1404550</v>
      </c>
      <c r="FM20">
        <v>1156080</v>
      </c>
      <c r="FN20">
        <v>376740</v>
      </c>
      <c r="FO20">
        <v>1156080</v>
      </c>
      <c r="FP20">
        <v>215790</v>
      </c>
      <c r="FQ20">
        <v>-2.6697000000000002</v>
      </c>
      <c r="FR20">
        <v>0.66539999999999999</v>
      </c>
      <c r="FS20">
        <v>-3.3351000000000002</v>
      </c>
      <c r="FT20">
        <v>9647.31</v>
      </c>
      <c r="FU20">
        <v>80.599999999999994</v>
      </c>
      <c r="FV20">
        <v>85.8</v>
      </c>
      <c r="FW20">
        <v>79.400000000000006</v>
      </c>
      <c r="FX20">
        <v>70.379242819843299</v>
      </c>
      <c r="FY20">
        <v>147.69999999999999</v>
      </c>
      <c r="FZ20">
        <v>49.2</v>
      </c>
      <c r="GA20">
        <v>34.299999999999997</v>
      </c>
      <c r="GB20">
        <v>795.6</v>
      </c>
      <c r="GC20">
        <v>54.7</v>
      </c>
      <c r="GD20">
        <v>26899</v>
      </c>
      <c r="GE20">
        <v>204840</v>
      </c>
      <c r="GF20">
        <v>33144</v>
      </c>
      <c r="GG20">
        <v>2782</v>
      </c>
      <c r="GH20">
        <v>13158</v>
      </c>
      <c r="GI20">
        <v>28228</v>
      </c>
      <c r="GJ20">
        <v>13099</v>
      </c>
      <c r="GK20">
        <v>1480814</v>
      </c>
      <c r="GL20">
        <v>1481074</v>
      </c>
      <c r="GM20" t="e">
        <v>#N/A</v>
      </c>
      <c r="GN20">
        <v>16118980</v>
      </c>
      <c r="GO20">
        <v>5686480</v>
      </c>
      <c r="GP20">
        <v>383070</v>
      </c>
      <c r="GQ20">
        <v>180827</v>
      </c>
      <c r="GR20">
        <v>86.7</v>
      </c>
      <c r="GS20">
        <v>46474.9</v>
      </c>
      <c r="GT20">
        <v>4.4969000000000001</v>
      </c>
      <c r="GU20">
        <v>1042</v>
      </c>
      <c r="GV20">
        <v>399689.4</v>
      </c>
      <c r="GW20">
        <v>138970.29999999999</v>
      </c>
      <c r="GX20">
        <v>17302.400000000001</v>
      </c>
      <c r="GY20">
        <v>1127</v>
      </c>
      <c r="GZ20" t="e">
        <v>#N/A</v>
      </c>
      <c r="HA20">
        <v>2892550</v>
      </c>
      <c r="HB20">
        <v>71.151885054648204</v>
      </c>
      <c r="HC20">
        <v>66.803738317756995</v>
      </c>
      <c r="HD20">
        <v>72.123708257185598</v>
      </c>
      <c r="HE20">
        <v>57.260689655172399</v>
      </c>
      <c r="HF20">
        <v>73.232890733056706</v>
      </c>
      <c r="HG20">
        <v>80.060187424425607</v>
      </c>
      <c r="HH20">
        <v>70.872277790406898</v>
      </c>
      <c r="HI20">
        <v>75.716337280656901</v>
      </c>
      <c r="HJ20">
        <v>4527.3999999999996</v>
      </c>
      <c r="HK20">
        <v>40296</v>
      </c>
      <c r="HL20">
        <v>3698</v>
      </c>
      <c r="HM20">
        <v>4381.7</v>
      </c>
      <c r="HN20">
        <v>44.630237159099401</v>
      </c>
      <c r="HO20">
        <v>11.8744834840099</v>
      </c>
      <c r="HP20">
        <v>5391.9</v>
      </c>
      <c r="HQ20">
        <v>293590</v>
      </c>
      <c r="HR20">
        <v>2730710</v>
      </c>
      <c r="HS20">
        <v>44341.7</v>
      </c>
      <c r="HT20">
        <v>1558.8743053258399</v>
      </c>
      <c r="HU20">
        <v>1575.6951403052999</v>
      </c>
      <c r="HV20">
        <v>154888.782832322</v>
      </c>
      <c r="HW20">
        <v>691.43967980059404</v>
      </c>
      <c r="HX20">
        <v>130749</v>
      </c>
      <c r="HY20">
        <v>7.65</v>
      </c>
      <c r="HZ20">
        <v>5</v>
      </c>
      <c r="IA20">
        <v>41459.484336404603</v>
      </c>
      <c r="IB20">
        <v>98860.117265742403</v>
      </c>
      <c r="IC20">
        <v>101.754385964912</v>
      </c>
      <c r="ID20">
        <v>3839.96175679713</v>
      </c>
      <c r="IE20">
        <v>2646.1686446886401</v>
      </c>
      <c r="IF20">
        <v>86.64</v>
      </c>
      <c r="IG20">
        <v>11122.3853003731</v>
      </c>
      <c r="IH20">
        <v>260.08740114118302</v>
      </c>
      <c r="II20">
        <v>141058.74305980501</v>
      </c>
      <c r="IJ20">
        <v>49174.121078678698</v>
      </c>
      <c r="IK20">
        <v>28518.9</v>
      </c>
      <c r="IL20">
        <v>79.700967956932999</v>
      </c>
      <c r="IM20">
        <v>97.6</v>
      </c>
      <c r="IN20">
        <v>77066356.799999997</v>
      </c>
      <c r="IO20">
        <v>74.888126466011101</v>
      </c>
      <c r="IP20">
        <v>31.149929635677999</v>
      </c>
    </row>
    <row r="21" spans="1:250">
      <c r="A21" t="s">
        <v>312</v>
      </c>
      <c r="B21">
        <v>17041252.609733298</v>
      </c>
      <c r="C21">
        <v>3442517.4570432901</v>
      </c>
      <c r="D21">
        <v>5624726</v>
      </c>
      <c r="E21">
        <v>8389292</v>
      </c>
      <c r="F21">
        <v>13374084.002434799</v>
      </c>
      <c r="G21">
        <v>2522761.2884547901</v>
      </c>
      <c r="H21">
        <v>4452591</v>
      </c>
      <c r="I21">
        <v>6531391.2000000002</v>
      </c>
      <c r="J21">
        <v>18089500</v>
      </c>
      <c r="K21">
        <v>10170840</v>
      </c>
      <c r="L21">
        <v>2153870</v>
      </c>
      <c r="M21">
        <v>5521390</v>
      </c>
      <c r="N21">
        <v>3695430</v>
      </c>
      <c r="O21">
        <v>4178690</v>
      </c>
      <c r="P21">
        <v>14298300</v>
      </c>
      <c r="Q21">
        <v>8541630</v>
      </c>
      <c r="R21">
        <v>1884240</v>
      </c>
      <c r="S21">
        <v>4597710</v>
      </c>
      <c r="T21">
        <v>3136480</v>
      </c>
      <c r="U21">
        <v>3485850</v>
      </c>
      <c r="V21">
        <v>-20205</v>
      </c>
      <c r="W21">
        <v>19776</v>
      </c>
      <c r="X21">
        <v>-429</v>
      </c>
      <c r="Y21">
        <v>430</v>
      </c>
      <c r="Z21">
        <v>300</v>
      </c>
      <c r="AA21">
        <v>62867.3</v>
      </c>
      <c r="AB21">
        <v>62964.6</v>
      </c>
      <c r="AC21">
        <v>-1777</v>
      </c>
      <c r="AD21">
        <v>9512</v>
      </c>
      <c r="AE21">
        <v>287345.25723472697</v>
      </c>
      <c r="AF21">
        <v>12041</v>
      </c>
      <c r="AG21">
        <v>679650</v>
      </c>
      <c r="AH21">
        <v>2903814</v>
      </c>
      <c r="AI21">
        <v>378648</v>
      </c>
      <c r="AJ21">
        <v>1662614</v>
      </c>
      <c r="AK21">
        <v>3094443</v>
      </c>
      <c r="AL21">
        <v>3019904</v>
      </c>
      <c r="AM21">
        <v>2274945</v>
      </c>
      <c r="AN21">
        <v>469352</v>
      </c>
      <c r="AO21">
        <v>2401260</v>
      </c>
      <c r="AP21">
        <v>298818</v>
      </c>
      <c r="AQ21">
        <v>1283161</v>
      </c>
      <c r="AR21">
        <v>2355595.2000000002</v>
      </c>
      <c r="AS21">
        <v>2413785</v>
      </c>
      <c r="AT21">
        <v>1762011</v>
      </c>
      <c r="AU21">
        <v>8224558.0999999996</v>
      </c>
      <c r="AV21">
        <v>1109932.1000000001</v>
      </c>
      <c r="AW21">
        <v>101200.2</v>
      </c>
      <c r="AX21">
        <v>43840751.799999997</v>
      </c>
      <c r="AY21">
        <v>1299679.8999999999</v>
      </c>
      <c r="AZ21">
        <v>20619787.800000001</v>
      </c>
      <c r="BA21">
        <v>27752696.399999999</v>
      </c>
      <c r="BB21">
        <v>-0.18</v>
      </c>
      <c r="BC21">
        <v>15.47</v>
      </c>
      <c r="BD21">
        <v>12.54</v>
      </c>
      <c r="BE21">
        <v>75</v>
      </c>
      <c r="BF21">
        <v>19209308</v>
      </c>
      <c r="BG21">
        <v>28299055.399999999</v>
      </c>
      <c r="BH21" t="e">
        <v>#N/A</v>
      </c>
      <c r="BI21">
        <v>47947750</v>
      </c>
      <c r="BJ21">
        <v>259690</v>
      </c>
      <c r="BK21">
        <v>447704</v>
      </c>
      <c r="BL21">
        <v>40965</v>
      </c>
      <c r="BM21">
        <v>1413157</v>
      </c>
      <c r="BN21">
        <v>12.1583411875589</v>
      </c>
      <c r="BO21">
        <v>176.42758433524199</v>
      </c>
      <c r="BP21">
        <v>200.861054837708</v>
      </c>
      <c r="BQ21">
        <v>170.62413630457999</v>
      </c>
      <c r="BR21">
        <v>118.29025844930401</v>
      </c>
      <c r="BS21">
        <v>26018250</v>
      </c>
      <c r="BT21">
        <v>10543900</v>
      </c>
      <c r="BU21">
        <v>5624790</v>
      </c>
      <c r="BV21">
        <v>6462990</v>
      </c>
      <c r="BW21" t="e">
        <v>#N/A</v>
      </c>
      <c r="BX21">
        <v>12567.7</v>
      </c>
      <c r="BY21">
        <v>12041</v>
      </c>
      <c r="BZ21">
        <v>10370</v>
      </c>
      <c r="CA21">
        <v>-1777</v>
      </c>
      <c r="CB21">
        <v>9512</v>
      </c>
      <c r="CC21" t="e">
        <v>#N/A</v>
      </c>
      <c r="CD21">
        <v>4328</v>
      </c>
      <c r="CE21">
        <v>-2713</v>
      </c>
      <c r="CF21">
        <v>-300</v>
      </c>
      <c r="CG21">
        <v>4090.1</v>
      </c>
      <c r="CH21">
        <v>75.249775755052099</v>
      </c>
      <c r="CI21">
        <v>1154</v>
      </c>
      <c r="CJ21">
        <v>3706</v>
      </c>
      <c r="CK21">
        <v>0</v>
      </c>
      <c r="CL21">
        <v>86.8333333333333</v>
      </c>
      <c r="CM21">
        <v>1.24043920634921</v>
      </c>
      <c r="CN21">
        <v>97.854576666666702</v>
      </c>
      <c r="CO21">
        <v>84.858651324780695</v>
      </c>
      <c r="CP21">
        <v>1</v>
      </c>
      <c r="CQ21">
        <v>51.506067760018098</v>
      </c>
      <c r="CR21">
        <v>847925</v>
      </c>
      <c r="CS21">
        <v>7608.92</v>
      </c>
      <c r="CT21">
        <v>101.885049016876</v>
      </c>
      <c r="CU21">
        <v>136.577208060045</v>
      </c>
      <c r="CV21">
        <v>123.385522287646</v>
      </c>
      <c r="CW21">
        <v>137.89039192374199</v>
      </c>
      <c r="CX21">
        <v>335.70033478136901</v>
      </c>
      <c r="CY21">
        <v>148.87336348741701</v>
      </c>
      <c r="CZ21">
        <v>0.20686885245901701</v>
      </c>
      <c r="DA21">
        <v>448653</v>
      </c>
      <c r="DB21">
        <v>4.4165666666666699</v>
      </c>
      <c r="DC21">
        <v>143.767332299001</v>
      </c>
      <c r="DD21">
        <v>36.631049384314899</v>
      </c>
      <c r="DE21">
        <v>3699390</v>
      </c>
      <c r="DF21" s="4">
        <v>37748.300000000003</v>
      </c>
      <c r="DG21">
        <v>4090.1</v>
      </c>
      <c r="DH21">
        <v>33658.199999999997</v>
      </c>
      <c r="DI21">
        <v>49886.6</v>
      </c>
      <c r="DJ21">
        <v>12567.7</v>
      </c>
      <c r="DK21">
        <v>37318.800000000003</v>
      </c>
      <c r="DL21">
        <v>27293383.5</v>
      </c>
      <c r="DM21">
        <v>9879600</v>
      </c>
      <c r="DN21">
        <v>47947750</v>
      </c>
      <c r="DO21">
        <v>12773330</v>
      </c>
      <c r="DP21">
        <v>30148930</v>
      </c>
      <c r="DQ21">
        <v>13521760</v>
      </c>
      <c r="DR21">
        <v>100540</v>
      </c>
      <c r="DS21">
        <v>8596810</v>
      </c>
      <c r="DT21">
        <v>6654500</v>
      </c>
      <c r="DU21">
        <v>5942210</v>
      </c>
      <c r="DV21">
        <v>12596710</v>
      </c>
      <c r="DW21">
        <v>50410</v>
      </c>
      <c r="DX21">
        <v>12647120</v>
      </c>
      <c r="DY21">
        <v>35351050</v>
      </c>
      <c r="DZ21">
        <v>48207440</v>
      </c>
      <c r="EA21">
        <v>8.75</v>
      </c>
      <c r="EB21">
        <v>5</v>
      </c>
      <c r="EC21">
        <v>8.1666666666666696</v>
      </c>
      <c r="ED21">
        <v>4.6299000000000001</v>
      </c>
      <c r="EE21">
        <v>5.92</v>
      </c>
      <c r="EF21">
        <v>49.76</v>
      </c>
      <c r="EG21">
        <v>71.52</v>
      </c>
      <c r="EH21">
        <v>64.989999999999995</v>
      </c>
      <c r="EI21">
        <v>1.3060691318327999</v>
      </c>
      <c r="EJ21">
        <v>0.53310000000000002</v>
      </c>
      <c r="EK21">
        <v>93.340836616019502</v>
      </c>
      <c r="EL21">
        <v>241426</v>
      </c>
      <c r="EM21">
        <v>80.8</v>
      </c>
      <c r="EN21">
        <v>94.6</v>
      </c>
      <c r="EO21">
        <v>79.3</v>
      </c>
      <c r="EP21">
        <v>83.9</v>
      </c>
      <c r="EQ21">
        <v>86.602119353039598</v>
      </c>
      <c r="ER21">
        <v>71.804949591761499</v>
      </c>
      <c r="ES21">
        <v>95.955555555555506</v>
      </c>
      <c r="ET21">
        <v>105.472621778437</v>
      </c>
      <c r="EU21">
        <v>101.31025016396499</v>
      </c>
      <c r="EV21">
        <v>107.994670590159</v>
      </c>
      <c r="EW21">
        <v>113.201581027668</v>
      </c>
      <c r="EX21">
        <v>84.898670212766007</v>
      </c>
      <c r="EY21">
        <v>66.126120857699803</v>
      </c>
      <c r="EZ21">
        <v>95.198728496634303</v>
      </c>
      <c r="FA21">
        <v>79.453775510204096</v>
      </c>
      <c r="FB21">
        <v>77.462085308056899</v>
      </c>
      <c r="FC21">
        <v>89.351633986928107</v>
      </c>
      <c r="FD21">
        <v>83.861975642760498</v>
      </c>
      <c r="FE21">
        <v>81444</v>
      </c>
      <c r="FF21">
        <v>1866577</v>
      </c>
      <c r="FG21">
        <v>1466253</v>
      </c>
      <c r="FH21">
        <v>283550</v>
      </c>
      <c r="FI21">
        <v>2867400</v>
      </c>
      <c r="FJ21">
        <v>2867400</v>
      </c>
      <c r="FK21">
        <v>1785030</v>
      </c>
      <c r="FL21">
        <v>1533480</v>
      </c>
      <c r="FM21">
        <v>1187300</v>
      </c>
      <c r="FN21">
        <v>684690</v>
      </c>
      <c r="FO21">
        <v>1187300</v>
      </c>
      <c r="FP21">
        <v>427090</v>
      </c>
      <c r="FQ21">
        <v>-2.6509</v>
      </c>
      <c r="FR21">
        <v>-1.3061</v>
      </c>
      <c r="FS21">
        <v>-1.3448</v>
      </c>
      <c r="FT21">
        <v>9708.5</v>
      </c>
      <c r="FU21">
        <v>77.5</v>
      </c>
      <c r="FV21">
        <v>84.4</v>
      </c>
      <c r="FW21">
        <v>70.400000000000006</v>
      </c>
      <c r="FX21">
        <v>70.522193211488201</v>
      </c>
      <c r="FY21">
        <v>148</v>
      </c>
      <c r="FZ21">
        <v>42.1</v>
      </c>
      <c r="GA21">
        <v>31.5</v>
      </c>
      <c r="GB21">
        <v>908.7</v>
      </c>
      <c r="GC21">
        <v>44.4</v>
      </c>
      <c r="GD21">
        <v>27263.8</v>
      </c>
      <c r="GE21">
        <v>226280</v>
      </c>
      <c r="GF21">
        <v>35172</v>
      </c>
      <c r="GG21">
        <v>2970</v>
      </c>
      <c r="GH21">
        <v>13486</v>
      </c>
      <c r="GI21">
        <v>25119</v>
      </c>
      <c r="GJ21">
        <v>13078</v>
      </c>
      <c r="GK21">
        <v>1183635</v>
      </c>
      <c r="GL21">
        <v>1190292</v>
      </c>
      <c r="GM21" t="e">
        <v>#N/A</v>
      </c>
      <c r="GN21">
        <v>17006890</v>
      </c>
      <c r="GO21">
        <v>5624790</v>
      </c>
      <c r="GP21">
        <v>451110</v>
      </c>
      <c r="GQ21">
        <v>183839.6</v>
      </c>
      <c r="GR21">
        <v>86.8</v>
      </c>
      <c r="GS21">
        <v>35120.5</v>
      </c>
      <c r="GT21">
        <v>2.9036</v>
      </c>
      <c r="GU21">
        <v>2175</v>
      </c>
      <c r="GV21">
        <v>125256.7</v>
      </c>
      <c r="GW21">
        <v>44298</v>
      </c>
      <c r="GX21">
        <v>13685.2</v>
      </c>
      <c r="GY21">
        <v>1631</v>
      </c>
      <c r="GZ21" t="e">
        <v>#N/A</v>
      </c>
      <c r="HA21">
        <v>3386560</v>
      </c>
      <c r="HB21">
        <v>70.384870440869406</v>
      </c>
      <c r="HC21">
        <v>67.758077436582099</v>
      </c>
      <c r="HD21">
        <v>72.887855125436104</v>
      </c>
      <c r="HE21">
        <v>59.786896551724098</v>
      </c>
      <c r="HF21">
        <v>73.735518672199206</v>
      </c>
      <c r="HG21">
        <v>80.784461910519994</v>
      </c>
      <c r="HH21">
        <v>68.795248920209104</v>
      </c>
      <c r="HI21">
        <v>75.248058328166294</v>
      </c>
      <c r="HJ21">
        <v>2198.4</v>
      </c>
      <c r="HK21">
        <v>41554</v>
      </c>
      <c r="HL21">
        <v>3706</v>
      </c>
      <c r="HM21">
        <v>3626.4</v>
      </c>
      <c r="HN21">
        <v>38.774836480315898</v>
      </c>
      <c r="HO21">
        <v>12.6190916944342</v>
      </c>
      <c r="HP21">
        <v>5645.1</v>
      </c>
      <c r="HQ21">
        <v>280000</v>
      </c>
      <c r="HR21">
        <v>2793650</v>
      </c>
      <c r="HS21">
        <v>41167.199999999997</v>
      </c>
      <c r="HT21">
        <v>2378.6345352298999</v>
      </c>
      <c r="HU21">
        <v>1588.35486242403</v>
      </c>
      <c r="HV21">
        <v>709956.81498588703</v>
      </c>
      <c r="HW21">
        <v>588.94423832806103</v>
      </c>
      <c r="HX21">
        <v>136196</v>
      </c>
      <c r="HY21">
        <v>4.05</v>
      </c>
      <c r="HZ21">
        <v>3.5</v>
      </c>
      <c r="IA21">
        <v>62012.652891589903</v>
      </c>
      <c r="IB21">
        <v>112772.97668491201</v>
      </c>
      <c r="IC21">
        <v>233.68421052631601</v>
      </c>
      <c r="ID21">
        <v>3064.3597251269798</v>
      </c>
      <c r="IE21">
        <v>2681.1897191697199</v>
      </c>
      <c r="IF21">
        <v>88.184516129032303</v>
      </c>
      <c r="IG21">
        <v>10031.1989184539</v>
      </c>
      <c r="IH21">
        <v>289.94302597746099</v>
      </c>
      <c r="II21">
        <v>173001.804119493</v>
      </c>
      <c r="IJ21">
        <v>59857.396777356502</v>
      </c>
      <c r="IK21">
        <v>28013.1</v>
      </c>
      <c r="IL21">
        <v>77.816238475370497</v>
      </c>
      <c r="IM21">
        <v>30.1</v>
      </c>
      <c r="IN21">
        <v>87854096.200000003</v>
      </c>
      <c r="IO21">
        <v>74.157143640942607</v>
      </c>
      <c r="IP21">
        <v>31.587539907136399</v>
      </c>
    </row>
    <row r="22" spans="1:250">
      <c r="A22" t="s">
        <v>313</v>
      </c>
      <c r="B22">
        <v>16556956.7140144</v>
      </c>
      <c r="C22">
        <v>3129150.9831797802</v>
      </c>
      <c r="D22">
        <v>5696994</v>
      </c>
      <c r="E22">
        <v>8088099</v>
      </c>
      <c r="F22">
        <v>13416342.6142956</v>
      </c>
      <c r="G22">
        <v>2357710.6932302001</v>
      </c>
      <c r="H22">
        <v>4625001</v>
      </c>
      <c r="I22">
        <v>6588818.4000000004</v>
      </c>
      <c r="J22">
        <v>17877740</v>
      </c>
      <c r="K22">
        <v>10557510</v>
      </c>
      <c r="L22">
        <v>1849920</v>
      </c>
      <c r="M22">
        <v>5239080</v>
      </c>
      <c r="N22">
        <v>3518570</v>
      </c>
      <c r="O22">
        <v>4265710</v>
      </c>
      <c r="P22">
        <v>14337850</v>
      </c>
      <c r="Q22">
        <v>8595610</v>
      </c>
      <c r="R22">
        <v>1430970</v>
      </c>
      <c r="S22">
        <v>4709530</v>
      </c>
      <c r="T22">
        <v>2966740</v>
      </c>
      <c r="U22">
        <v>3584350</v>
      </c>
      <c r="V22">
        <v>-26374</v>
      </c>
      <c r="W22">
        <v>22285</v>
      </c>
      <c r="X22">
        <v>-4089</v>
      </c>
      <c r="Y22">
        <v>3746</v>
      </c>
      <c r="Z22">
        <v>115</v>
      </c>
      <c r="AA22">
        <v>60853.5</v>
      </c>
      <c r="AB22">
        <v>73315.199999999997</v>
      </c>
      <c r="AC22">
        <v>-2208</v>
      </c>
      <c r="AD22">
        <v>12939</v>
      </c>
      <c r="AE22">
        <v>294593.17854941398</v>
      </c>
      <c r="AF22">
        <v>11554</v>
      </c>
      <c r="AG22">
        <v>613025</v>
      </c>
      <c r="AH22">
        <v>3061080</v>
      </c>
      <c r="AI22">
        <v>394038</v>
      </c>
      <c r="AJ22">
        <v>1628851</v>
      </c>
      <c r="AK22">
        <v>3075303</v>
      </c>
      <c r="AL22">
        <v>3001776</v>
      </c>
      <c r="AM22">
        <v>2011020</v>
      </c>
      <c r="AN22">
        <v>461474</v>
      </c>
      <c r="AO22">
        <v>2524152</v>
      </c>
      <c r="AP22">
        <v>359151</v>
      </c>
      <c r="AQ22">
        <v>1280224</v>
      </c>
      <c r="AR22">
        <v>2431238.4</v>
      </c>
      <c r="AS22">
        <v>2499321</v>
      </c>
      <c r="AT22">
        <v>1658259</v>
      </c>
      <c r="AU22">
        <v>2317196.7000000002</v>
      </c>
      <c r="AV22">
        <v>1026993</v>
      </c>
      <c r="AW22">
        <v>76355.899999999994</v>
      </c>
      <c r="AX22">
        <v>44931735.399999999</v>
      </c>
      <c r="AY22">
        <v>610779.5</v>
      </c>
      <c r="AZ22">
        <v>21585023</v>
      </c>
      <c r="BA22">
        <v>28010142.5</v>
      </c>
      <c r="BB22">
        <v>-6.03</v>
      </c>
      <c r="BC22">
        <v>8.92</v>
      </c>
      <c r="BD22">
        <v>17.12</v>
      </c>
      <c r="BE22">
        <v>73.3</v>
      </c>
      <c r="BF22">
        <v>20118455.300000001</v>
      </c>
      <c r="BG22">
        <v>28552026.899999999</v>
      </c>
      <c r="BH22" t="e">
        <v>#N/A</v>
      </c>
      <c r="BI22">
        <v>49585650</v>
      </c>
      <c r="BJ22">
        <v>259690</v>
      </c>
      <c r="BK22">
        <v>417919</v>
      </c>
      <c r="BL22">
        <v>38890</v>
      </c>
      <c r="BM22">
        <v>1005080</v>
      </c>
      <c r="BN22">
        <v>12.1583411875589</v>
      </c>
      <c r="BO22">
        <v>224.34786781820901</v>
      </c>
      <c r="BP22">
        <v>229.338982253545</v>
      </c>
      <c r="BQ22">
        <v>276.45827942075499</v>
      </c>
      <c r="BR22">
        <v>132.66443701226299</v>
      </c>
      <c r="BS22">
        <v>25800880</v>
      </c>
      <c r="BT22">
        <v>10580850</v>
      </c>
      <c r="BU22">
        <v>5563930</v>
      </c>
      <c r="BV22">
        <v>6350970</v>
      </c>
      <c r="BW22" t="e">
        <v>#N/A</v>
      </c>
      <c r="BX22">
        <v>16647.900000000001</v>
      </c>
      <c r="BY22">
        <v>11555</v>
      </c>
      <c r="BZ22">
        <v>10613</v>
      </c>
      <c r="CA22">
        <v>-2208</v>
      </c>
      <c r="CB22">
        <v>12939</v>
      </c>
      <c r="CC22">
        <v>12464</v>
      </c>
      <c r="CD22">
        <v>4970</v>
      </c>
      <c r="CE22">
        <v>8225</v>
      </c>
      <c r="CF22">
        <v>-115</v>
      </c>
      <c r="CG22">
        <v>4447.5</v>
      </c>
      <c r="CH22">
        <v>197.855109788709</v>
      </c>
      <c r="CI22">
        <v>1158</v>
      </c>
      <c r="CJ22">
        <v>3910</v>
      </c>
      <c r="CK22">
        <v>0</v>
      </c>
      <c r="CL22">
        <v>81.543333333333294</v>
      </c>
      <c r="CM22">
        <v>0.84042213114754105</v>
      </c>
      <c r="CN22">
        <v>98.399090000000001</v>
      </c>
      <c r="CO22">
        <v>91.286452885806099</v>
      </c>
      <c r="CP22">
        <v>1</v>
      </c>
      <c r="CQ22">
        <v>60.577761115475298</v>
      </c>
      <c r="CR22">
        <v>827988</v>
      </c>
      <c r="CS22">
        <v>8447</v>
      </c>
      <c r="CT22">
        <v>103.90536183524701</v>
      </c>
      <c r="CU22">
        <v>136.380550880969</v>
      </c>
      <c r="CV22">
        <v>123.35306695986399</v>
      </c>
      <c r="CW22">
        <v>140.36999426821399</v>
      </c>
      <c r="CX22">
        <v>343.45172768704299</v>
      </c>
      <c r="CY22">
        <v>148.362467870123</v>
      </c>
      <c r="CZ22">
        <v>0.16723809523809499</v>
      </c>
      <c r="DA22">
        <v>464229</v>
      </c>
      <c r="DB22">
        <v>3.1904666666666701</v>
      </c>
      <c r="DC22">
        <v>145.228669724887</v>
      </c>
      <c r="DD22">
        <v>36.935902600565697</v>
      </c>
      <c r="DE22">
        <v>3694130</v>
      </c>
      <c r="DF22" s="4">
        <v>38468.5</v>
      </c>
      <c r="DG22">
        <v>4447.5</v>
      </c>
      <c r="DH22">
        <v>34021</v>
      </c>
      <c r="DI22">
        <v>62485.2</v>
      </c>
      <c r="DJ22">
        <v>16647.900000000001</v>
      </c>
      <c r="DK22">
        <v>45837.3</v>
      </c>
      <c r="DL22">
        <v>27211601.899999999</v>
      </c>
      <c r="DM22">
        <v>9490360</v>
      </c>
      <c r="DN22">
        <v>49585650</v>
      </c>
      <c r="DO22">
        <v>13981490</v>
      </c>
      <c r="DP22">
        <v>30076610</v>
      </c>
      <c r="DQ22">
        <v>13142550</v>
      </c>
      <c r="DR22">
        <v>103080</v>
      </c>
      <c r="DS22">
        <v>7718090</v>
      </c>
      <c r="DT22">
        <v>6903620</v>
      </c>
      <c r="DU22">
        <v>5573590</v>
      </c>
      <c r="DV22">
        <v>12477210</v>
      </c>
      <c r="DW22">
        <v>50410</v>
      </c>
      <c r="DX22">
        <v>12527620</v>
      </c>
      <c r="DY22">
        <v>37108440</v>
      </c>
      <c r="DZ22">
        <v>49845340</v>
      </c>
      <c r="EA22">
        <v>8</v>
      </c>
      <c r="EB22">
        <v>4.75</v>
      </c>
      <c r="EC22">
        <v>8.0033333333333303</v>
      </c>
      <c r="ED22">
        <v>3.3637999999999999</v>
      </c>
      <c r="EE22">
        <v>6.38</v>
      </c>
      <c r="EF22">
        <v>48.67</v>
      </c>
      <c r="EG22">
        <v>75.739999999999995</v>
      </c>
      <c r="EH22">
        <v>66.400000000000006</v>
      </c>
      <c r="EI22">
        <v>1.3642901171152699</v>
      </c>
      <c r="EJ22">
        <v>0.501</v>
      </c>
      <c r="EK22">
        <v>97.145708582834303</v>
      </c>
      <c r="EL22">
        <v>254093</v>
      </c>
      <c r="EM22">
        <v>85.3</v>
      </c>
      <c r="EN22">
        <v>92</v>
      </c>
      <c r="EO22">
        <v>84.1</v>
      </c>
      <c r="EP22">
        <v>87</v>
      </c>
      <c r="EQ22">
        <v>84.070273284997199</v>
      </c>
      <c r="ER22">
        <v>67.3231647392562</v>
      </c>
      <c r="ES22">
        <v>96.56</v>
      </c>
      <c r="ET22">
        <v>105.267953042774</v>
      </c>
      <c r="EU22">
        <v>111.301967581748</v>
      </c>
      <c r="EV22">
        <v>101.050989046918</v>
      </c>
      <c r="EW22">
        <v>89.783003952569203</v>
      </c>
      <c r="EX22">
        <v>86.862677304964507</v>
      </c>
      <c r="EY22">
        <v>83.643859649122803</v>
      </c>
      <c r="EZ22">
        <v>90.547569184742002</v>
      </c>
      <c r="FA22">
        <v>95.134183673469394</v>
      </c>
      <c r="FB22">
        <v>76.944905213270104</v>
      </c>
      <c r="FC22">
        <v>89.181224004753403</v>
      </c>
      <c r="FD22">
        <v>86.541271989174504</v>
      </c>
      <c r="FE22">
        <v>103824</v>
      </c>
      <c r="FF22">
        <v>2135854</v>
      </c>
      <c r="FG22">
        <v>1689716</v>
      </c>
      <c r="FH22">
        <v>317400</v>
      </c>
      <c r="FI22">
        <v>1969710</v>
      </c>
      <c r="FJ22">
        <v>1969710</v>
      </c>
      <c r="FK22">
        <v>1006480</v>
      </c>
      <c r="FL22">
        <v>1336300</v>
      </c>
      <c r="FM22">
        <v>1243020</v>
      </c>
      <c r="FN22">
        <v>354440</v>
      </c>
      <c r="FO22">
        <v>1243020</v>
      </c>
      <c r="FP22">
        <v>173860</v>
      </c>
      <c r="FQ22">
        <v>6.5331000000000001</v>
      </c>
      <c r="FR22">
        <v>0.112</v>
      </c>
      <c r="FS22">
        <v>6.4211</v>
      </c>
      <c r="FT22">
        <v>14493.84</v>
      </c>
      <c r="FU22">
        <v>82.5</v>
      </c>
      <c r="FV22">
        <v>87.9</v>
      </c>
      <c r="FW22">
        <v>77.8</v>
      </c>
      <c r="FX22">
        <v>72.094647519582296</v>
      </c>
      <c r="FY22">
        <v>151.30000000000001</v>
      </c>
      <c r="FZ22">
        <v>40.6</v>
      </c>
      <c r="GA22">
        <v>30.9</v>
      </c>
      <c r="GB22">
        <v>921.5</v>
      </c>
      <c r="GC22">
        <v>58.7</v>
      </c>
      <c r="GD22">
        <v>29346.7</v>
      </c>
      <c r="GE22">
        <v>213230</v>
      </c>
      <c r="GF22">
        <v>35136</v>
      </c>
      <c r="GG22">
        <v>3226</v>
      </c>
      <c r="GH22">
        <v>14369</v>
      </c>
      <c r="GI22">
        <v>22385</v>
      </c>
      <c r="GJ22">
        <v>10830</v>
      </c>
      <c r="GK22">
        <v>1285360</v>
      </c>
      <c r="GL22">
        <v>1296782</v>
      </c>
      <c r="GM22" t="e">
        <v>#N/A</v>
      </c>
      <c r="GN22">
        <v>16931820</v>
      </c>
      <c r="GO22">
        <v>5563930</v>
      </c>
      <c r="GP22">
        <v>368240</v>
      </c>
      <c r="GQ22">
        <v>189723.6</v>
      </c>
      <c r="GR22">
        <v>90.7</v>
      </c>
      <c r="GS22">
        <v>39975.599999999999</v>
      </c>
      <c r="GT22">
        <v>2.6385000000000001</v>
      </c>
      <c r="GU22">
        <v>1817</v>
      </c>
      <c r="GV22">
        <v>220281.3</v>
      </c>
      <c r="GW22">
        <v>105419.7</v>
      </c>
      <c r="GX22">
        <v>14382.3</v>
      </c>
      <c r="GY22">
        <v>1517</v>
      </c>
      <c r="GZ22" t="e">
        <v>#N/A</v>
      </c>
      <c r="HA22">
        <v>3305130</v>
      </c>
      <c r="HB22">
        <v>73.091980842441401</v>
      </c>
      <c r="HC22">
        <v>68.855567423230994</v>
      </c>
      <c r="HD22">
        <v>73.887124106994506</v>
      </c>
      <c r="HE22">
        <v>59.786896551724098</v>
      </c>
      <c r="HF22">
        <v>72.529211618257307</v>
      </c>
      <c r="HG22">
        <v>81.174455864570703</v>
      </c>
      <c r="HH22">
        <v>72.696010456921996</v>
      </c>
      <c r="HI22">
        <v>78.736997734590702</v>
      </c>
      <c r="HJ22">
        <v>5861.7</v>
      </c>
      <c r="HK22">
        <v>44579</v>
      </c>
      <c r="HL22">
        <v>3910</v>
      </c>
      <c r="HM22">
        <v>3635.4</v>
      </c>
      <c r="HN22">
        <v>38.850668595832097</v>
      </c>
      <c r="HO22">
        <v>10.3789876548972</v>
      </c>
      <c r="HP22">
        <v>6173.2</v>
      </c>
      <c r="HQ22">
        <v>263830</v>
      </c>
      <c r="HR22">
        <v>2795910</v>
      </c>
      <c r="HS22">
        <v>39650</v>
      </c>
      <c r="HT22">
        <v>2571.7704846179299</v>
      </c>
      <c r="HU22">
        <v>1696.0450264962401</v>
      </c>
      <c r="HV22">
        <v>824271.68794005096</v>
      </c>
      <c r="HW22">
        <v>636.92296040648102</v>
      </c>
      <c r="HX22">
        <v>137003</v>
      </c>
      <c r="HY22">
        <v>3.15</v>
      </c>
      <c r="HZ22">
        <v>3.25</v>
      </c>
      <c r="IA22">
        <v>57474.711037051602</v>
      </c>
      <c r="IB22">
        <v>96886.610479248106</v>
      </c>
      <c r="IC22">
        <v>264.91228070175401</v>
      </c>
      <c r="ID22">
        <v>3058.5061248879601</v>
      </c>
      <c r="IE22">
        <v>2251.43958485958</v>
      </c>
      <c r="IF22">
        <v>91.935483870967701</v>
      </c>
      <c r="IG22">
        <v>69736.9866724483</v>
      </c>
      <c r="IH22">
        <v>315.49393931723802</v>
      </c>
      <c r="II22">
        <v>196781.976161617</v>
      </c>
      <c r="IJ22">
        <v>64412.059781100303</v>
      </c>
      <c r="IK22">
        <v>27847.8</v>
      </c>
      <c r="IL22">
        <v>79.165944172526693</v>
      </c>
      <c r="IM22">
        <v>136</v>
      </c>
      <c r="IN22">
        <v>90996450.599999994</v>
      </c>
      <c r="IO22">
        <v>74.320511767569101</v>
      </c>
      <c r="IP22">
        <v>31.974904525877001</v>
      </c>
    </row>
    <row r="23" spans="1:250">
      <c r="A23" t="s">
        <v>314</v>
      </c>
      <c r="B23">
        <v>16750400.1970153</v>
      </c>
      <c r="C23">
        <v>2522010.9297077199</v>
      </c>
      <c r="D23">
        <v>5849113</v>
      </c>
      <c r="E23">
        <v>8561405</v>
      </c>
      <c r="F23">
        <v>13903151.66602</v>
      </c>
      <c r="G23">
        <v>2015206.1022027901</v>
      </c>
      <c r="H23">
        <v>4837505</v>
      </c>
      <c r="I23">
        <v>7167017.5999999996</v>
      </c>
      <c r="J23">
        <v>17976590</v>
      </c>
      <c r="K23">
        <v>10372560</v>
      </c>
      <c r="L23">
        <v>2308690</v>
      </c>
      <c r="M23">
        <v>5748840</v>
      </c>
      <c r="N23">
        <v>4487460</v>
      </c>
      <c r="O23">
        <v>4850560</v>
      </c>
      <c r="P23">
        <v>14795660</v>
      </c>
      <c r="Q23">
        <v>8217930</v>
      </c>
      <c r="R23">
        <v>1900040</v>
      </c>
      <c r="S23">
        <v>5211680</v>
      </c>
      <c r="T23">
        <v>3098440</v>
      </c>
      <c r="U23">
        <v>3805970</v>
      </c>
      <c r="V23">
        <v>-29649</v>
      </c>
      <c r="W23">
        <v>20392</v>
      </c>
      <c r="X23">
        <v>-9257</v>
      </c>
      <c r="Y23">
        <v>19315</v>
      </c>
      <c r="Z23">
        <v>9418</v>
      </c>
      <c r="AA23">
        <v>63838</v>
      </c>
      <c r="AB23">
        <v>79277.5</v>
      </c>
      <c r="AC23">
        <v>-1068</v>
      </c>
      <c r="AD23">
        <v>13757</v>
      </c>
      <c r="AE23">
        <v>305569.18628665799</v>
      </c>
      <c r="AF23">
        <v>7703</v>
      </c>
      <c r="AG23">
        <v>589550</v>
      </c>
      <c r="AH23">
        <v>3225546</v>
      </c>
      <c r="AI23">
        <v>398934</v>
      </c>
      <c r="AJ23">
        <v>1635083</v>
      </c>
      <c r="AK23">
        <v>3181200</v>
      </c>
      <c r="AL23">
        <v>3034400</v>
      </c>
      <c r="AM23">
        <v>2345805</v>
      </c>
      <c r="AN23">
        <v>457886</v>
      </c>
      <c r="AO23">
        <v>2687172</v>
      </c>
      <c r="AP23">
        <v>371930</v>
      </c>
      <c r="AQ23">
        <v>1320517</v>
      </c>
      <c r="AR23">
        <v>2559369.6</v>
      </c>
      <c r="AS23">
        <v>2588894</v>
      </c>
      <c r="AT23">
        <v>2018754</v>
      </c>
      <c r="AU23">
        <v>3466044.2</v>
      </c>
      <c r="AV23">
        <v>631916.80000000005</v>
      </c>
      <c r="AW23">
        <v>27770</v>
      </c>
      <c r="AX23">
        <v>47784892.100000001</v>
      </c>
      <c r="AY23">
        <v>756788.4</v>
      </c>
      <c r="AZ23">
        <v>21493717.699999999</v>
      </c>
      <c r="BA23">
        <v>30426395.800000001</v>
      </c>
      <c r="BB23">
        <v>-6.04</v>
      </c>
      <c r="BC23">
        <v>4.0599999999999996</v>
      </c>
      <c r="BD23">
        <v>37</v>
      </c>
      <c r="BE23">
        <v>78.599999999999994</v>
      </c>
      <c r="BF23">
        <v>21459982.199999999</v>
      </c>
      <c r="BG23">
        <v>30513080.699999999</v>
      </c>
      <c r="BH23" t="e">
        <v>#N/A</v>
      </c>
      <c r="BI23">
        <v>51205350</v>
      </c>
      <c r="BJ23">
        <v>259690</v>
      </c>
      <c r="BK23">
        <v>467302</v>
      </c>
      <c r="BL23">
        <v>54676</v>
      </c>
      <c r="BM23">
        <v>1133314</v>
      </c>
      <c r="BN23">
        <v>38.057742782152197</v>
      </c>
      <c r="BO23">
        <v>223.776948605527</v>
      </c>
      <c r="BP23">
        <v>216.89280767560101</v>
      </c>
      <c r="BQ23">
        <v>217.27945091268199</v>
      </c>
      <c r="BR23">
        <v>165.076956427488</v>
      </c>
      <c r="BS23">
        <v>26941640</v>
      </c>
      <c r="BT23">
        <v>11393720</v>
      </c>
      <c r="BU23">
        <v>5663150</v>
      </c>
      <c r="BV23">
        <v>6515800</v>
      </c>
      <c r="BW23" t="e">
        <v>#N/A</v>
      </c>
      <c r="BX23">
        <v>20825.400000000001</v>
      </c>
      <c r="BY23">
        <v>7704</v>
      </c>
      <c r="BZ23">
        <v>10769</v>
      </c>
      <c r="CA23">
        <v>-1068</v>
      </c>
      <c r="CB23">
        <v>13757</v>
      </c>
      <c r="CC23">
        <v>13369</v>
      </c>
      <c r="CD23">
        <v>7425</v>
      </c>
      <c r="CE23">
        <v>7014</v>
      </c>
      <c r="CF23">
        <v>-9418</v>
      </c>
      <c r="CG23">
        <v>6324.3</v>
      </c>
      <c r="CH23">
        <v>175.67506495160001</v>
      </c>
      <c r="CI23">
        <v>1162</v>
      </c>
      <c r="CJ23">
        <v>3537.1</v>
      </c>
      <c r="CK23">
        <v>0</v>
      </c>
      <c r="CL23">
        <v>77.843333333333305</v>
      </c>
      <c r="CM23">
        <v>0.413812153846154</v>
      </c>
      <c r="CN23">
        <v>98.920159999999996</v>
      </c>
      <c r="CO23">
        <v>92.396799946880805</v>
      </c>
      <c r="CP23">
        <v>0</v>
      </c>
      <c r="CQ23">
        <v>76.411174524795001</v>
      </c>
      <c r="CR23">
        <v>832765</v>
      </c>
      <c r="CS23">
        <v>9712.2800000000007</v>
      </c>
      <c r="CT23">
        <v>103.87488521017799</v>
      </c>
      <c r="CU23">
        <v>136.87712760633099</v>
      </c>
      <c r="CV23">
        <v>123.82209849401799</v>
      </c>
      <c r="CW23">
        <v>143.66257451550101</v>
      </c>
      <c r="CX23">
        <v>351.382101921458</v>
      </c>
      <c r="CY23">
        <v>148.70652675483799</v>
      </c>
      <c r="CZ23">
        <v>0.15828125000000001</v>
      </c>
      <c r="DA23">
        <v>514022</v>
      </c>
      <c r="DB23">
        <v>3.13113333333333</v>
      </c>
      <c r="DC23">
        <v>147.03362972369601</v>
      </c>
      <c r="DD23">
        <v>39.363127975211398</v>
      </c>
      <c r="DE23">
        <v>3810210</v>
      </c>
      <c r="DF23" s="4">
        <v>42551</v>
      </c>
      <c r="DG23">
        <v>6324.3</v>
      </c>
      <c r="DH23">
        <v>36226.699999999997</v>
      </c>
      <c r="DI23">
        <v>65694.5</v>
      </c>
      <c r="DJ23">
        <v>20825.400000000001</v>
      </c>
      <c r="DK23">
        <v>44869</v>
      </c>
      <c r="DL23">
        <v>28322534.800000001</v>
      </c>
      <c r="DM23">
        <v>9652530</v>
      </c>
      <c r="DN23">
        <v>51205350</v>
      </c>
      <c r="DO23">
        <v>14698520</v>
      </c>
      <c r="DP23">
        <v>31147980</v>
      </c>
      <c r="DQ23">
        <v>13621630</v>
      </c>
      <c r="DR23">
        <v>106100</v>
      </c>
      <c r="DS23">
        <v>8368880</v>
      </c>
      <c r="DT23">
        <v>6931600</v>
      </c>
      <c r="DU23">
        <v>6181350</v>
      </c>
      <c r="DV23">
        <v>13112940</v>
      </c>
      <c r="DW23">
        <v>50410</v>
      </c>
      <c r="DX23">
        <v>13163350</v>
      </c>
      <c r="DY23">
        <v>38092410</v>
      </c>
      <c r="DZ23">
        <v>51465040</v>
      </c>
      <c r="EA23">
        <v>7.75</v>
      </c>
      <c r="EB23">
        <v>4.75</v>
      </c>
      <c r="EC23">
        <v>7.84</v>
      </c>
      <c r="ED23">
        <v>3.2877999999999998</v>
      </c>
      <c r="EE23">
        <v>7.13</v>
      </c>
      <c r="EF23">
        <v>48.42</v>
      </c>
      <c r="EG23">
        <v>79.540000000000006</v>
      </c>
      <c r="EH23">
        <v>69.16</v>
      </c>
      <c r="EI23">
        <v>1.42833539859562</v>
      </c>
      <c r="EJ23">
        <v>0.51690000000000003</v>
      </c>
      <c r="EK23">
        <v>93.673824724318095</v>
      </c>
      <c r="EL23">
        <v>264373</v>
      </c>
      <c r="EM23">
        <v>90.7</v>
      </c>
      <c r="EN23">
        <v>84.9</v>
      </c>
      <c r="EO23">
        <v>90.1</v>
      </c>
      <c r="EP23">
        <v>88.1</v>
      </c>
      <c r="EQ23">
        <v>84.459788064695999</v>
      </c>
      <c r="ER23">
        <v>78.995076969457898</v>
      </c>
      <c r="ES23">
        <v>102.37777777777799</v>
      </c>
      <c r="ET23">
        <v>107.246417487519</v>
      </c>
      <c r="EU23">
        <v>117.690902276773</v>
      </c>
      <c r="EV23">
        <v>99.989014222658199</v>
      </c>
      <c r="EW23">
        <v>83.203162055335994</v>
      </c>
      <c r="EX23">
        <v>87.576861702127701</v>
      </c>
      <c r="EY23">
        <v>95.745808966861603</v>
      </c>
      <c r="EZ23">
        <v>93.548317127898301</v>
      </c>
      <c r="FA23">
        <v>104.79102040816301</v>
      </c>
      <c r="FB23">
        <v>79.588270142180093</v>
      </c>
      <c r="FC23">
        <v>83.046464646464599</v>
      </c>
      <c r="FD23">
        <v>87.813937753721206</v>
      </c>
      <c r="FE23">
        <v>102361</v>
      </c>
      <c r="FF23">
        <v>2334580</v>
      </c>
      <c r="FG23">
        <v>1831294</v>
      </c>
      <c r="FH23">
        <v>354897</v>
      </c>
      <c r="FI23">
        <v>2518770</v>
      </c>
      <c r="FJ23">
        <v>2518770</v>
      </c>
      <c r="FK23">
        <v>1582320</v>
      </c>
      <c r="FL23">
        <v>1295490</v>
      </c>
      <c r="FM23">
        <v>734730</v>
      </c>
      <c r="FN23">
        <v>512250</v>
      </c>
      <c r="FO23">
        <v>734730</v>
      </c>
      <c r="FP23">
        <v>220080</v>
      </c>
      <c r="FQ23">
        <v>8.2965999999999998</v>
      </c>
      <c r="FR23">
        <v>0.92789999999999995</v>
      </c>
      <c r="FS23">
        <v>7.3686999999999996</v>
      </c>
      <c r="FT23">
        <v>17126.84</v>
      </c>
      <c r="FU23">
        <v>83.4</v>
      </c>
      <c r="FV23">
        <v>88</v>
      </c>
      <c r="FW23">
        <v>78.8</v>
      </c>
      <c r="FX23">
        <v>77.050261096605695</v>
      </c>
      <c r="FY23">
        <v>161.69999999999999</v>
      </c>
      <c r="FZ23">
        <v>44.6</v>
      </c>
      <c r="GA23">
        <v>32.799999999999997</v>
      </c>
      <c r="GB23">
        <v>960.1</v>
      </c>
      <c r="GC23">
        <v>68.2</v>
      </c>
      <c r="GD23">
        <v>28900.9</v>
      </c>
      <c r="GE23">
        <v>214920</v>
      </c>
      <c r="GF23">
        <v>32877</v>
      </c>
      <c r="GG23">
        <v>3091</v>
      </c>
      <c r="GH23">
        <v>12876</v>
      </c>
      <c r="GI23">
        <v>21287</v>
      </c>
      <c r="GJ23">
        <v>13583</v>
      </c>
      <c r="GK23">
        <v>1214744</v>
      </c>
      <c r="GL23">
        <v>1223311</v>
      </c>
      <c r="GM23" t="e">
        <v>#N/A</v>
      </c>
      <c r="GN23">
        <v>17909520</v>
      </c>
      <c r="GO23">
        <v>5663150</v>
      </c>
      <c r="GP23">
        <v>353110</v>
      </c>
      <c r="GQ23">
        <v>192510.4</v>
      </c>
      <c r="GR23">
        <v>97.7</v>
      </c>
      <c r="GS23">
        <v>39446.5</v>
      </c>
      <c r="GT23">
        <v>4.3343999999999996</v>
      </c>
      <c r="GU23">
        <v>1047</v>
      </c>
      <c r="GV23">
        <v>297521.59999999998</v>
      </c>
      <c r="GW23">
        <v>421990.9</v>
      </c>
      <c r="GX23">
        <v>14527.2</v>
      </c>
      <c r="GY23">
        <v>703</v>
      </c>
      <c r="GZ23" t="e">
        <v>#N/A</v>
      </c>
      <c r="HA23">
        <v>3368960</v>
      </c>
      <c r="HB23">
        <v>78.506201645585193</v>
      </c>
      <c r="HC23">
        <v>70.764245660881201</v>
      </c>
      <c r="HD23">
        <v>74.651270975245097</v>
      </c>
      <c r="HE23">
        <v>69.891724137931007</v>
      </c>
      <c r="HF23">
        <v>74.388934993084405</v>
      </c>
      <c r="HG23">
        <v>82.623004836759407</v>
      </c>
      <c r="HH23">
        <v>76.850068197317597</v>
      </c>
      <c r="HI23">
        <v>83.482952676009702</v>
      </c>
      <c r="HJ23">
        <v>5422.6</v>
      </c>
      <c r="HK23">
        <v>45972</v>
      </c>
      <c r="HL23">
        <v>3537.1</v>
      </c>
      <c r="HM23">
        <v>4172.5</v>
      </c>
      <c r="HN23">
        <v>41.829831679588601</v>
      </c>
      <c r="HO23">
        <v>12.702968706061901</v>
      </c>
      <c r="HP23">
        <v>7586.9</v>
      </c>
      <c r="HQ23">
        <v>242460</v>
      </c>
      <c r="HR23">
        <v>2872560</v>
      </c>
      <c r="HS23">
        <v>39616.699999999997</v>
      </c>
      <c r="HT23">
        <v>2413.2843202117101</v>
      </c>
      <c r="HU23">
        <v>2164.29118644758</v>
      </c>
      <c r="HV23">
        <v>346472.94865885703</v>
      </c>
      <c r="HW23">
        <v>964.88151663311305</v>
      </c>
      <c r="HX23">
        <v>131145</v>
      </c>
      <c r="HY23">
        <v>3.21</v>
      </c>
      <c r="HZ23">
        <v>3.25</v>
      </c>
      <c r="IA23">
        <v>49855.5596353656</v>
      </c>
      <c r="IB23">
        <v>109859.563449166</v>
      </c>
      <c r="IC23">
        <v>262.203389830508</v>
      </c>
      <c r="ID23">
        <v>3411.9172393187901</v>
      </c>
      <c r="IE23">
        <v>2615.5994017093999</v>
      </c>
      <c r="IF23">
        <v>95.318709677419307</v>
      </c>
      <c r="IG23">
        <v>61565.560459783002</v>
      </c>
      <c r="IH23">
        <v>373.80321322438499</v>
      </c>
      <c r="II23">
        <v>215431.67932653899</v>
      </c>
      <c r="IJ23">
        <v>59264.834252324399</v>
      </c>
      <c r="IK23">
        <v>28639.8</v>
      </c>
      <c r="IL23">
        <v>81.313675224907897</v>
      </c>
      <c r="IM23">
        <v>642.79999999999995</v>
      </c>
      <c r="IN23">
        <v>101631545.09999999</v>
      </c>
      <c r="IO23">
        <v>74.726842221450099</v>
      </c>
      <c r="IP23">
        <v>34.274924821684401</v>
      </c>
    </row>
    <row r="24" spans="1:250">
      <c r="A24" t="s">
        <v>315</v>
      </c>
      <c r="B24">
        <v>18245643.666983001</v>
      </c>
      <c r="C24">
        <v>4016143.8748784498</v>
      </c>
      <c r="D24">
        <v>6020021</v>
      </c>
      <c r="E24">
        <v>8706836</v>
      </c>
      <c r="F24">
        <v>15771046.767589301</v>
      </c>
      <c r="G24">
        <v>3408022.6196019198</v>
      </c>
      <c r="H24">
        <v>5066410</v>
      </c>
      <c r="I24">
        <v>7445987.5999999996</v>
      </c>
      <c r="J24">
        <v>19016630</v>
      </c>
      <c r="K24">
        <v>11274730</v>
      </c>
      <c r="L24">
        <v>1709070</v>
      </c>
      <c r="M24">
        <v>5783820</v>
      </c>
      <c r="N24">
        <v>3725840</v>
      </c>
      <c r="O24">
        <v>5116070</v>
      </c>
      <c r="P24">
        <v>16312300</v>
      </c>
      <c r="Q24">
        <v>9893400</v>
      </c>
      <c r="R24">
        <v>1797860</v>
      </c>
      <c r="S24">
        <v>5358020</v>
      </c>
      <c r="T24">
        <v>3267750</v>
      </c>
      <c r="U24">
        <v>4432420</v>
      </c>
      <c r="V24">
        <v>-30940</v>
      </c>
      <c r="W24">
        <v>18484</v>
      </c>
      <c r="X24">
        <v>-12456</v>
      </c>
      <c r="Y24">
        <v>14643</v>
      </c>
      <c r="Z24">
        <v>1767</v>
      </c>
      <c r="AA24">
        <v>70591.7</v>
      </c>
      <c r="AB24">
        <v>95084.1</v>
      </c>
      <c r="AC24">
        <v>-2482</v>
      </c>
      <c r="AD24">
        <v>12506</v>
      </c>
      <c r="AE24">
        <v>349749.14236706699</v>
      </c>
      <c r="AF24">
        <v>8460</v>
      </c>
      <c r="AG24">
        <v>662050</v>
      </c>
      <c r="AH24">
        <v>3295962</v>
      </c>
      <c r="AI24">
        <v>389610</v>
      </c>
      <c r="AJ24">
        <v>1672399</v>
      </c>
      <c r="AK24">
        <v>3313332</v>
      </c>
      <c r="AL24">
        <v>3089024</v>
      </c>
      <c r="AM24">
        <v>2304480</v>
      </c>
      <c r="AN24">
        <v>533234</v>
      </c>
      <c r="AO24">
        <v>2783220</v>
      </c>
      <c r="AP24">
        <v>367289</v>
      </c>
      <c r="AQ24">
        <v>1382667</v>
      </c>
      <c r="AR24">
        <v>2719425.6</v>
      </c>
      <c r="AS24">
        <v>2685848</v>
      </c>
      <c r="AT24">
        <v>2040714</v>
      </c>
      <c r="AU24">
        <v>4790216.8</v>
      </c>
      <c r="AV24">
        <v>843086.3</v>
      </c>
      <c r="AW24">
        <v>182586.8</v>
      </c>
      <c r="AX24">
        <v>51130135.200000003</v>
      </c>
      <c r="AY24">
        <v>439038.2</v>
      </c>
      <c r="AZ24">
        <v>23486247.600000001</v>
      </c>
      <c r="BA24">
        <v>32751343.699999999</v>
      </c>
      <c r="BB24">
        <v>13.06</v>
      </c>
      <c r="BC24">
        <v>4.87</v>
      </c>
      <c r="BD24">
        <v>45.46</v>
      </c>
      <c r="BE24">
        <v>80.900000000000006</v>
      </c>
      <c r="BF24">
        <v>23455998.800000001</v>
      </c>
      <c r="BG24">
        <v>32852430.399999999</v>
      </c>
      <c r="BH24" t="e">
        <v>#N/A</v>
      </c>
      <c r="BI24">
        <v>52453130</v>
      </c>
      <c r="BJ24">
        <v>259690</v>
      </c>
      <c r="BK24">
        <v>483953</v>
      </c>
      <c r="BL24">
        <v>62768</v>
      </c>
      <c r="BM24">
        <v>1616148</v>
      </c>
      <c r="BN24">
        <v>38.057742782152197</v>
      </c>
      <c r="BO24">
        <v>215.63062339800001</v>
      </c>
      <c r="BP24">
        <v>227.38750077844401</v>
      </c>
      <c r="BQ24">
        <v>218.13884170826501</v>
      </c>
      <c r="BR24">
        <v>150.12960829493099</v>
      </c>
      <c r="BS24">
        <v>27544300</v>
      </c>
      <c r="BT24">
        <v>11784200</v>
      </c>
      <c r="BU24">
        <v>5661200</v>
      </c>
      <c r="BV24">
        <v>6617900</v>
      </c>
      <c r="BW24" t="e">
        <v>#N/A</v>
      </c>
      <c r="BX24">
        <v>24186.799999999999</v>
      </c>
      <c r="BY24">
        <v>8460</v>
      </c>
      <c r="BZ24">
        <v>12865</v>
      </c>
      <c r="CA24">
        <v>-2482</v>
      </c>
      <c r="CB24">
        <v>12506</v>
      </c>
      <c r="CC24">
        <v>12113</v>
      </c>
      <c r="CD24">
        <v>2791</v>
      </c>
      <c r="CE24">
        <v>5210</v>
      </c>
      <c r="CF24">
        <v>-1767</v>
      </c>
      <c r="CG24">
        <v>8765.1</v>
      </c>
      <c r="CH24">
        <v>213.976656449784</v>
      </c>
      <c r="CI24">
        <v>1166</v>
      </c>
      <c r="CJ24">
        <v>4979.8</v>
      </c>
      <c r="CK24">
        <v>1</v>
      </c>
      <c r="CL24">
        <v>76.543333333333294</v>
      </c>
      <c r="CM24">
        <v>0.26832406250000002</v>
      </c>
      <c r="CN24">
        <v>99.441230000000004</v>
      </c>
      <c r="CO24">
        <v>98.077708618309302</v>
      </c>
      <c r="CP24">
        <v>0</v>
      </c>
      <c r="CQ24">
        <v>85.172057494321095</v>
      </c>
      <c r="CR24">
        <v>780997</v>
      </c>
      <c r="CS24">
        <v>10428.049999999999</v>
      </c>
      <c r="CT24">
        <v>105.12017871679301</v>
      </c>
      <c r="CU24">
        <v>138.380564217971</v>
      </c>
      <c r="CV24">
        <v>124.38217680103099</v>
      </c>
      <c r="CW24">
        <v>147.32656032144601</v>
      </c>
      <c r="CX24">
        <v>359.495590201977</v>
      </c>
      <c r="CY24">
        <v>149.69805510108901</v>
      </c>
      <c r="CZ24">
        <v>5.54677419354839E-2</v>
      </c>
      <c r="DA24">
        <v>539923</v>
      </c>
      <c r="DB24">
        <v>3.28413333333333</v>
      </c>
      <c r="DC24">
        <v>149.06661961179699</v>
      </c>
      <c r="DD24">
        <v>39.662750139892204</v>
      </c>
      <c r="DE24">
        <v>3879700</v>
      </c>
      <c r="DF24" s="4">
        <v>46230.7</v>
      </c>
      <c r="DG24">
        <v>8765.1</v>
      </c>
      <c r="DH24">
        <v>37465.599999999999</v>
      </c>
      <c r="DI24">
        <v>79183.100000000006</v>
      </c>
      <c r="DJ24">
        <v>24186.799999999999</v>
      </c>
      <c r="DK24">
        <v>54996.3</v>
      </c>
      <c r="DL24">
        <v>29266925.100000001</v>
      </c>
      <c r="DM24">
        <v>10170690</v>
      </c>
      <c r="DN24">
        <v>52453130</v>
      </c>
      <c r="DO24">
        <v>15054510</v>
      </c>
      <c r="DP24">
        <v>31828910</v>
      </c>
      <c r="DQ24">
        <v>13414620</v>
      </c>
      <c r="DR24">
        <v>109190</v>
      </c>
      <c r="DS24">
        <v>7954100</v>
      </c>
      <c r="DT24">
        <v>7382460</v>
      </c>
      <c r="DU24">
        <v>5927100</v>
      </c>
      <c r="DV24">
        <v>13309550</v>
      </c>
      <c r="DW24">
        <v>50410</v>
      </c>
      <c r="DX24">
        <v>13359960</v>
      </c>
      <c r="DY24">
        <v>39143580</v>
      </c>
      <c r="DZ24">
        <v>52712820</v>
      </c>
      <c r="EA24">
        <v>7.5</v>
      </c>
      <c r="EB24">
        <v>4.75</v>
      </c>
      <c r="EC24">
        <v>7.84</v>
      </c>
      <c r="ED24">
        <v>3.3408000000000002</v>
      </c>
      <c r="EE24">
        <v>7.33</v>
      </c>
      <c r="EF24">
        <v>46.64</v>
      </c>
      <c r="EG24">
        <v>76.290000000000006</v>
      </c>
      <c r="EH24">
        <v>68.98</v>
      </c>
      <c r="EI24">
        <v>1.47898799313894</v>
      </c>
      <c r="EJ24">
        <v>0.52029999999999998</v>
      </c>
      <c r="EK24">
        <v>89.640591966173403</v>
      </c>
      <c r="EL24">
        <v>258583</v>
      </c>
      <c r="EM24">
        <v>91</v>
      </c>
      <c r="EN24">
        <v>94.6</v>
      </c>
      <c r="EO24">
        <v>90.6</v>
      </c>
      <c r="EP24">
        <v>85.6</v>
      </c>
      <c r="EQ24">
        <v>86.926715002788598</v>
      </c>
      <c r="ER24">
        <v>83.972222818713206</v>
      </c>
      <c r="ES24">
        <v>102.68</v>
      </c>
      <c r="ET24">
        <v>113.45470246930201</v>
      </c>
      <c r="EU24">
        <v>122.926946500515</v>
      </c>
      <c r="EV24">
        <v>106.85100539480101</v>
      </c>
      <c r="EW24">
        <v>102.44743083004001</v>
      </c>
      <c r="EX24">
        <v>89.897960992907798</v>
      </c>
      <c r="EY24">
        <v>105.574463937622</v>
      </c>
      <c r="EZ24">
        <v>97.449289454001502</v>
      </c>
      <c r="FA24">
        <v>104.217346938776</v>
      </c>
      <c r="FB24">
        <v>79.588270142180093</v>
      </c>
      <c r="FC24">
        <v>86.965894236482498</v>
      </c>
      <c r="FD24">
        <v>86.340324763193493</v>
      </c>
      <c r="FE24">
        <v>110540</v>
      </c>
      <c r="FF24">
        <v>2308367</v>
      </c>
      <c r="FG24">
        <v>1818691</v>
      </c>
      <c r="FH24">
        <v>346629</v>
      </c>
      <c r="FI24">
        <v>2586920</v>
      </c>
      <c r="FJ24">
        <v>2586920</v>
      </c>
      <c r="FK24">
        <v>1572140</v>
      </c>
      <c r="FL24">
        <v>1367700</v>
      </c>
      <c r="FM24">
        <v>1122050</v>
      </c>
      <c r="FN24">
        <v>433360</v>
      </c>
      <c r="FO24">
        <v>1122050</v>
      </c>
      <c r="FP24">
        <v>276210</v>
      </c>
      <c r="FQ24">
        <v>6.5399000000000003</v>
      </c>
      <c r="FR24">
        <v>1.3456999999999999</v>
      </c>
      <c r="FS24">
        <v>5.1942000000000004</v>
      </c>
      <c r="FT24">
        <v>17464.810000000001</v>
      </c>
      <c r="FU24">
        <v>84.2</v>
      </c>
      <c r="FV24">
        <v>88.1</v>
      </c>
      <c r="FW24">
        <v>78.400000000000006</v>
      </c>
      <c r="FX24">
        <v>79.718668407310702</v>
      </c>
      <c r="FY24">
        <v>167.3</v>
      </c>
      <c r="FZ24">
        <v>44.6</v>
      </c>
      <c r="GA24">
        <v>32.9</v>
      </c>
      <c r="GB24">
        <v>1100.7</v>
      </c>
      <c r="GC24">
        <v>74.599999999999994</v>
      </c>
      <c r="GD24">
        <v>33419.599999999999</v>
      </c>
      <c r="GE24">
        <v>224470</v>
      </c>
      <c r="GF24">
        <v>34876</v>
      </c>
      <c r="GG24">
        <v>3233</v>
      </c>
      <c r="GH24">
        <v>14532</v>
      </c>
      <c r="GI24">
        <v>24361</v>
      </c>
      <c r="GJ24">
        <v>15901</v>
      </c>
      <c r="GK24">
        <v>1213825</v>
      </c>
      <c r="GL24">
        <v>1232341</v>
      </c>
      <c r="GM24" t="e">
        <v>#N/A</v>
      </c>
      <c r="GN24">
        <v>18402100</v>
      </c>
      <c r="GO24">
        <v>5661200</v>
      </c>
      <c r="GP24">
        <v>346350</v>
      </c>
      <c r="GQ24">
        <v>189339.3</v>
      </c>
      <c r="GR24">
        <v>101.2</v>
      </c>
      <c r="GS24">
        <v>47424.2</v>
      </c>
      <c r="GT24">
        <v>3.1408999999999998</v>
      </c>
      <c r="GU24">
        <v>609</v>
      </c>
      <c r="GV24">
        <v>283439</v>
      </c>
      <c r="GW24">
        <v>252842.8</v>
      </c>
      <c r="GX24">
        <v>16215.9</v>
      </c>
      <c r="GY24">
        <v>1191</v>
      </c>
      <c r="GZ24" t="e">
        <v>#N/A</v>
      </c>
      <c r="HA24">
        <v>3481000</v>
      </c>
      <c r="HB24">
        <v>83.604592901878902</v>
      </c>
      <c r="HC24">
        <v>72.0526034712951</v>
      </c>
      <c r="HD24">
        <v>75.062734673533797</v>
      </c>
      <c r="HE24">
        <v>69.891724137931007</v>
      </c>
      <c r="HF24">
        <v>75.746030428769004</v>
      </c>
      <c r="HG24">
        <v>83.402992744860896</v>
      </c>
      <c r="HH24">
        <v>80.902807456240097</v>
      </c>
      <c r="HI24">
        <v>88.351510266095502</v>
      </c>
      <c r="HJ24">
        <v>7572.1</v>
      </c>
      <c r="HK24">
        <v>47490</v>
      </c>
      <c r="HL24">
        <v>4979.8</v>
      </c>
      <c r="HM24">
        <v>4689.8999999999996</v>
      </c>
      <c r="HN24">
        <v>44.413676594807001</v>
      </c>
      <c r="HO24">
        <v>16.0951558999596</v>
      </c>
      <c r="HP24">
        <v>6058.4</v>
      </c>
      <c r="HQ24">
        <v>219400</v>
      </c>
      <c r="HR24">
        <v>2936500</v>
      </c>
      <c r="HS24">
        <v>39333.300000000003</v>
      </c>
      <c r="HT24">
        <v>1915.2546642408199</v>
      </c>
      <c r="HU24">
        <v>1851.28738023405</v>
      </c>
      <c r="HV24">
        <v>379046.926143869</v>
      </c>
      <c r="HW24">
        <v>721.01976320582901</v>
      </c>
      <c r="HX24">
        <v>144139</v>
      </c>
      <c r="HY24">
        <v>3.2</v>
      </c>
      <c r="HZ24">
        <v>3.25</v>
      </c>
      <c r="IA24">
        <v>124025.30578318</v>
      </c>
      <c r="IB24">
        <v>120574.854705023</v>
      </c>
      <c r="IC24">
        <v>257</v>
      </c>
      <c r="ID24">
        <v>2520.7066029279999</v>
      </c>
      <c r="IE24">
        <v>3332.3442735042699</v>
      </c>
      <c r="IF24">
        <v>95.686451612903198</v>
      </c>
      <c r="IG24">
        <v>11590.986827994</v>
      </c>
      <c r="IH24">
        <v>505.024725413613</v>
      </c>
      <c r="II24">
        <v>168425.73761410199</v>
      </c>
      <c r="IJ24">
        <v>56158.289254587798</v>
      </c>
      <c r="IK24">
        <v>31407.200000000001</v>
      </c>
      <c r="IL24">
        <v>83.151278447766302</v>
      </c>
      <c r="IM24">
        <v>135.5</v>
      </c>
      <c r="IN24">
        <v>100987732.40000001</v>
      </c>
      <c r="IO24">
        <v>75.293051716862706</v>
      </c>
      <c r="IP24">
        <v>34.481721658564403</v>
      </c>
    </row>
    <row r="25" spans="1:250">
      <c r="A25" t="s">
        <v>316</v>
      </c>
      <c r="B25">
        <v>18978623.607577</v>
      </c>
      <c r="C25">
        <v>3534190.6319976202</v>
      </c>
      <c r="D25">
        <v>6499642</v>
      </c>
      <c r="E25">
        <v>9296498</v>
      </c>
      <c r="F25">
        <v>16570600.799118999</v>
      </c>
      <c r="G25">
        <v>3101061.0525796199</v>
      </c>
      <c r="H25">
        <v>5593378</v>
      </c>
      <c r="I25">
        <v>8027458.7999999998</v>
      </c>
      <c r="J25">
        <v>20488520</v>
      </c>
      <c r="K25">
        <v>10873400</v>
      </c>
      <c r="L25">
        <v>2430070</v>
      </c>
      <c r="M25">
        <v>6836440</v>
      </c>
      <c r="N25">
        <v>4026110</v>
      </c>
      <c r="O25">
        <v>5059820</v>
      </c>
      <c r="P25">
        <v>18025470</v>
      </c>
      <c r="Q25">
        <v>9996370</v>
      </c>
      <c r="R25">
        <v>2296380</v>
      </c>
      <c r="S25">
        <v>6066480</v>
      </c>
      <c r="T25">
        <v>3653400</v>
      </c>
      <c r="U25">
        <v>4574530</v>
      </c>
      <c r="V25">
        <v>-31419</v>
      </c>
      <c r="W25">
        <v>18786</v>
      </c>
      <c r="X25">
        <v>-12633</v>
      </c>
      <c r="Y25">
        <v>14184</v>
      </c>
      <c r="Z25">
        <v>2141</v>
      </c>
      <c r="AA25">
        <v>79231.600000000006</v>
      </c>
      <c r="AB25">
        <v>100259.8</v>
      </c>
      <c r="AC25">
        <v>-2279</v>
      </c>
      <c r="AD25">
        <v>12590</v>
      </c>
      <c r="AE25">
        <v>392540.72299651598</v>
      </c>
      <c r="AF25">
        <v>8475</v>
      </c>
      <c r="AG25">
        <v>731125</v>
      </c>
      <c r="AH25">
        <v>3565224</v>
      </c>
      <c r="AI25">
        <v>405342</v>
      </c>
      <c r="AJ25">
        <v>1797951</v>
      </c>
      <c r="AK25">
        <v>3606988</v>
      </c>
      <c r="AL25">
        <v>3225280</v>
      </c>
      <c r="AM25">
        <v>2464230</v>
      </c>
      <c r="AN25">
        <v>618358</v>
      </c>
      <c r="AO25">
        <v>3071268</v>
      </c>
      <c r="AP25">
        <v>382122</v>
      </c>
      <c r="AQ25">
        <v>1521630</v>
      </c>
      <c r="AR25">
        <v>2957644.8</v>
      </c>
      <c r="AS25">
        <v>2840244</v>
      </c>
      <c r="AT25">
        <v>2229570</v>
      </c>
      <c r="AU25">
        <v>5574864.5</v>
      </c>
      <c r="AV25">
        <v>1423851.7</v>
      </c>
      <c r="AW25">
        <v>313923.90000000002</v>
      </c>
      <c r="AX25">
        <v>54943021.100000001</v>
      </c>
      <c r="AY25">
        <v>956633.4</v>
      </c>
      <c r="AZ25">
        <v>24755117.899999999</v>
      </c>
      <c r="BA25">
        <v>35540480.899999999</v>
      </c>
      <c r="BB25">
        <v>24.92</v>
      </c>
      <c r="BC25">
        <v>19.829999999999998</v>
      </c>
      <c r="BD25">
        <v>14.38</v>
      </c>
      <c r="BE25">
        <v>80.2</v>
      </c>
      <c r="BF25">
        <v>24693118.600000001</v>
      </c>
      <c r="BG25">
        <v>35667551.399999999</v>
      </c>
      <c r="BH25" t="e">
        <v>#N/A</v>
      </c>
      <c r="BI25">
        <v>56026980</v>
      </c>
      <c r="BJ25">
        <v>259690</v>
      </c>
      <c r="BK25">
        <v>582159</v>
      </c>
      <c r="BL25">
        <v>88610</v>
      </c>
      <c r="BM25">
        <v>1633023</v>
      </c>
      <c r="BN25">
        <v>6.3865546218487399</v>
      </c>
      <c r="BO25">
        <v>220.39333835158499</v>
      </c>
      <c r="BP25">
        <v>240.69180201202499</v>
      </c>
      <c r="BQ25">
        <v>195.159887105179</v>
      </c>
      <c r="BR25">
        <v>120.549120549121</v>
      </c>
      <c r="BS25">
        <v>30400100</v>
      </c>
      <c r="BT25">
        <v>13114500</v>
      </c>
      <c r="BU25">
        <v>5856300</v>
      </c>
      <c r="BV25">
        <v>7267900</v>
      </c>
      <c r="BW25" t="e">
        <v>#N/A</v>
      </c>
      <c r="BX25">
        <v>25474.799999999999</v>
      </c>
      <c r="BY25">
        <v>8475</v>
      </c>
      <c r="BZ25">
        <v>13990</v>
      </c>
      <c r="CA25">
        <v>-2279</v>
      </c>
      <c r="CB25">
        <v>12590</v>
      </c>
      <c r="CC25">
        <v>12234</v>
      </c>
      <c r="CD25">
        <v>2780</v>
      </c>
      <c r="CE25">
        <v>8619</v>
      </c>
      <c r="CF25">
        <v>-2141</v>
      </c>
      <c r="CG25">
        <v>8656.4</v>
      </c>
      <c r="CH25">
        <v>279.620831146049</v>
      </c>
      <c r="CI25">
        <v>1170</v>
      </c>
      <c r="CJ25">
        <v>5389.9</v>
      </c>
      <c r="CK25">
        <v>0</v>
      </c>
      <c r="CL25">
        <v>80.459999999999994</v>
      </c>
      <c r="CM25">
        <v>0.25692936507936498</v>
      </c>
      <c r="CN25">
        <v>100.334533333333</v>
      </c>
      <c r="CO25">
        <v>98.9209248930798</v>
      </c>
      <c r="CP25">
        <v>0</v>
      </c>
      <c r="CQ25">
        <v>95.700037681245206</v>
      </c>
      <c r="CR25">
        <v>798133</v>
      </c>
      <c r="CS25">
        <v>10856.63</v>
      </c>
      <c r="CT25">
        <v>106.22648866755701</v>
      </c>
      <c r="CU25">
        <v>138.91302459317899</v>
      </c>
      <c r="CV25">
        <v>124.90272740534</v>
      </c>
      <c r="CW25">
        <v>150.47286628916001</v>
      </c>
      <c r="CX25">
        <v>369.04851595105799</v>
      </c>
      <c r="CY25">
        <v>151.40237113200499</v>
      </c>
      <c r="CZ25">
        <v>0.105704918032787</v>
      </c>
      <c r="DA25">
        <v>528254</v>
      </c>
      <c r="DB25">
        <v>3.82833333333333</v>
      </c>
      <c r="DC25">
        <v>150.895324181208</v>
      </c>
      <c r="DD25">
        <v>41.654661970519598</v>
      </c>
      <c r="DE25">
        <v>4015800</v>
      </c>
      <c r="DF25" s="4">
        <v>51535.6</v>
      </c>
      <c r="DG25">
        <v>8656.4</v>
      </c>
      <c r="DH25">
        <v>42879.199999999997</v>
      </c>
      <c r="DI25">
        <v>81038.8</v>
      </c>
      <c r="DJ25">
        <v>25474.799999999999</v>
      </c>
      <c r="DK25">
        <v>55564</v>
      </c>
      <c r="DL25">
        <v>31962991.899999999</v>
      </c>
      <c r="DM25">
        <v>11556500</v>
      </c>
      <c r="DN25">
        <v>56026980</v>
      </c>
      <c r="DO25">
        <v>16691860</v>
      </c>
      <c r="DP25">
        <v>34914090</v>
      </c>
      <c r="DQ25">
        <v>12814640</v>
      </c>
      <c r="DR25">
        <v>112700</v>
      </c>
      <c r="DS25">
        <v>8506300</v>
      </c>
      <c r="DT25">
        <v>7674920</v>
      </c>
      <c r="DU25">
        <v>7217760</v>
      </c>
      <c r="DV25">
        <v>14892680</v>
      </c>
      <c r="DW25">
        <v>50410</v>
      </c>
      <c r="DX25">
        <v>14943090</v>
      </c>
      <c r="DY25">
        <v>41134300</v>
      </c>
      <c r="DZ25">
        <v>56286670</v>
      </c>
      <c r="EA25">
        <v>7.5</v>
      </c>
      <c r="EB25">
        <v>5</v>
      </c>
      <c r="EC25">
        <v>7.84</v>
      </c>
      <c r="ED25">
        <v>3.9350000000000001</v>
      </c>
      <c r="EE25">
        <v>7.74</v>
      </c>
      <c r="EF25">
        <v>45.92</v>
      </c>
      <c r="EG25">
        <v>71.739999999999995</v>
      </c>
      <c r="EH25">
        <v>63.64</v>
      </c>
      <c r="EI25">
        <v>1.3858885017421601</v>
      </c>
      <c r="EJ25">
        <v>0.50600000000000001</v>
      </c>
      <c r="EK25">
        <v>90.750988142292499</v>
      </c>
      <c r="EL25">
        <v>254685</v>
      </c>
      <c r="EM25">
        <v>92.1</v>
      </c>
      <c r="EN25">
        <v>104.4</v>
      </c>
      <c r="EO25">
        <v>91.5</v>
      </c>
      <c r="EP25">
        <v>89.8</v>
      </c>
      <c r="EQ25">
        <v>92.899274958170693</v>
      </c>
      <c r="ER25">
        <v>104.740849559488</v>
      </c>
      <c r="ES25">
        <v>107.28888888888901</v>
      </c>
      <c r="ET25">
        <v>122.187235190932</v>
      </c>
      <c r="EU25">
        <v>132.24614447671701</v>
      </c>
      <c r="EV25">
        <v>115.18342324669</v>
      </c>
      <c r="EW25">
        <v>120.913438735178</v>
      </c>
      <c r="EX25">
        <v>89.719414893617</v>
      </c>
      <c r="EY25">
        <v>114.868226120858</v>
      </c>
      <c r="EZ25">
        <v>96.248990276738994</v>
      </c>
      <c r="FA25">
        <v>91.309693877550998</v>
      </c>
      <c r="FB25">
        <v>84.127962085308098</v>
      </c>
      <c r="FC25">
        <v>97.701723113487802</v>
      </c>
      <c r="FD25">
        <v>89.823410013531799</v>
      </c>
      <c r="FE25">
        <v>124449</v>
      </c>
      <c r="FF25">
        <v>2592150</v>
      </c>
      <c r="FG25">
        <v>2001421</v>
      </c>
      <c r="FH25">
        <v>443608</v>
      </c>
      <c r="FI25">
        <v>3169470</v>
      </c>
      <c r="FJ25">
        <v>3169470</v>
      </c>
      <c r="FK25">
        <v>2084350</v>
      </c>
      <c r="FL25">
        <v>1680020</v>
      </c>
      <c r="FM25">
        <v>1085020</v>
      </c>
      <c r="FN25">
        <v>816380</v>
      </c>
      <c r="FO25">
        <v>1085020</v>
      </c>
      <c r="FP25">
        <v>456630</v>
      </c>
      <c r="FQ25">
        <v>8.9918999999999993</v>
      </c>
      <c r="FR25">
        <v>4.6231999999999998</v>
      </c>
      <c r="FS25">
        <v>4.3686999999999996</v>
      </c>
      <c r="FT25">
        <v>17527.77</v>
      </c>
      <c r="FU25">
        <v>84.9</v>
      </c>
      <c r="FV25">
        <v>88.8</v>
      </c>
      <c r="FW25">
        <v>77.599999999999994</v>
      </c>
      <c r="FX25">
        <v>81.338772845953002</v>
      </c>
      <c r="FY25">
        <v>170.7</v>
      </c>
      <c r="FZ25">
        <v>45.6</v>
      </c>
      <c r="GA25">
        <v>33.799999999999997</v>
      </c>
      <c r="GB25">
        <v>1108.9000000000001</v>
      </c>
      <c r="GC25">
        <v>76.2</v>
      </c>
      <c r="GD25">
        <v>32088.2</v>
      </c>
      <c r="GE25">
        <v>235360</v>
      </c>
      <c r="GF25">
        <v>35290</v>
      </c>
      <c r="GG25">
        <v>3268</v>
      </c>
      <c r="GH25">
        <v>14545</v>
      </c>
      <c r="GI25">
        <v>27696</v>
      </c>
      <c r="GJ25">
        <v>19221</v>
      </c>
      <c r="GK25">
        <v>1354331</v>
      </c>
      <c r="GL25">
        <v>1373901</v>
      </c>
      <c r="GM25" t="e">
        <v>#N/A</v>
      </c>
      <c r="GN25">
        <v>20382400</v>
      </c>
      <c r="GO25">
        <v>5856300</v>
      </c>
      <c r="GP25">
        <v>580620</v>
      </c>
      <c r="GQ25">
        <v>196855.4</v>
      </c>
      <c r="GR25">
        <v>103.8</v>
      </c>
      <c r="GS25">
        <v>45595.199999999997</v>
      </c>
      <c r="GT25">
        <v>7.4790999999999999</v>
      </c>
      <c r="GU25">
        <v>-551</v>
      </c>
      <c r="GV25">
        <v>371070.7</v>
      </c>
      <c r="GW25">
        <v>176260.3</v>
      </c>
      <c r="GX25">
        <v>15821.6</v>
      </c>
      <c r="GY25">
        <v>1509</v>
      </c>
      <c r="GZ25" t="e">
        <v>#N/A</v>
      </c>
      <c r="HA25">
        <v>4161300</v>
      </c>
      <c r="HB25">
        <v>82.702222768021599</v>
      </c>
      <c r="HC25">
        <v>73.818130841121501</v>
      </c>
      <c r="HD25">
        <v>76.238345240073102</v>
      </c>
      <c r="HE25">
        <v>79.575517241379302</v>
      </c>
      <c r="HF25">
        <v>76.248658367911503</v>
      </c>
      <c r="HG25">
        <v>84.517261185006006</v>
      </c>
      <c r="HH25">
        <v>83.486428733803095</v>
      </c>
      <c r="HI25">
        <v>89.961729712821594</v>
      </c>
      <c r="HJ25">
        <v>9968.7999999999993</v>
      </c>
      <c r="HK25">
        <v>47890</v>
      </c>
      <c r="HL25">
        <v>5389.9</v>
      </c>
      <c r="HM25">
        <v>4934.1000000000004</v>
      </c>
      <c r="HN25">
        <v>45.796569949304299</v>
      </c>
      <c r="HO25">
        <v>15.561787653255699</v>
      </c>
      <c r="HP25">
        <v>9262</v>
      </c>
      <c r="HQ25">
        <v>201500</v>
      </c>
      <c r="HR25">
        <v>3009300</v>
      </c>
      <c r="HS25">
        <v>39900</v>
      </c>
      <c r="HT25">
        <v>2861.9014306979798</v>
      </c>
      <c r="HU25">
        <v>1768.3229208509299</v>
      </c>
      <c r="HV25">
        <v>1194868.6972610301</v>
      </c>
      <c r="HW25">
        <v>643.56507525644702</v>
      </c>
      <c r="HX25">
        <v>148675</v>
      </c>
      <c r="HY25">
        <v>3.32</v>
      </c>
      <c r="HZ25">
        <v>3.5</v>
      </c>
      <c r="IA25">
        <v>49414.125602822998</v>
      </c>
      <c r="IB25">
        <v>91513.870899301706</v>
      </c>
      <c r="IC25">
        <v>246.101694915254</v>
      </c>
      <c r="ID25">
        <v>3455.8192411114401</v>
      </c>
      <c r="IE25">
        <v>3515.7597313797301</v>
      </c>
      <c r="IF25">
        <v>91.714838709677394</v>
      </c>
      <c r="IG25">
        <v>16901.915000157402</v>
      </c>
      <c r="IH25">
        <v>475.09121303481197</v>
      </c>
      <c r="II25">
        <v>157574.91952040399</v>
      </c>
      <c r="IJ25">
        <v>48716.7901233675</v>
      </c>
      <c r="IK25">
        <v>33617.199999999997</v>
      </c>
      <c r="IL25">
        <v>85.179548564737601</v>
      </c>
      <c r="IM25">
        <v>37</v>
      </c>
      <c r="IN25">
        <v>112500306.40000001</v>
      </c>
      <c r="IO25">
        <v>76.657965779657303</v>
      </c>
      <c r="IP25">
        <v>36.439253738154399</v>
      </c>
    </row>
    <row r="26" spans="1:250">
      <c r="A26" t="s">
        <v>317</v>
      </c>
      <c r="B26">
        <v>18061586.550305702</v>
      </c>
      <c r="C26">
        <v>3276387.2894463101</v>
      </c>
      <c r="D26">
        <v>6191923</v>
      </c>
      <c r="E26">
        <v>8890213</v>
      </c>
      <c r="F26">
        <v>16148795.9814009</v>
      </c>
      <c r="G26">
        <v>2852912.6951006502</v>
      </c>
      <c r="H26">
        <v>5467113</v>
      </c>
      <c r="I26">
        <v>7983678.7999999998</v>
      </c>
      <c r="J26">
        <v>19717980</v>
      </c>
      <c r="K26">
        <v>11430710</v>
      </c>
      <c r="L26">
        <v>2015710</v>
      </c>
      <c r="M26">
        <v>5871500</v>
      </c>
      <c r="N26">
        <v>3814770</v>
      </c>
      <c r="O26">
        <v>5295690</v>
      </c>
      <c r="P26">
        <v>17455600</v>
      </c>
      <c r="Q26">
        <v>10309010</v>
      </c>
      <c r="R26">
        <v>1727310</v>
      </c>
      <c r="S26">
        <v>5586530</v>
      </c>
      <c r="T26">
        <v>3707280</v>
      </c>
      <c r="U26">
        <v>4891790</v>
      </c>
      <c r="V26">
        <v>-30925</v>
      </c>
      <c r="W26">
        <v>17540</v>
      </c>
      <c r="X26">
        <v>-13385</v>
      </c>
      <c r="Y26">
        <v>17194</v>
      </c>
      <c r="Z26">
        <v>3741</v>
      </c>
      <c r="AA26">
        <v>79115</v>
      </c>
      <c r="AB26">
        <v>100413.9</v>
      </c>
      <c r="AC26">
        <v>-3616</v>
      </c>
      <c r="AD26">
        <v>13110</v>
      </c>
      <c r="AE26">
        <v>382211.51740748802</v>
      </c>
      <c r="AF26">
        <v>8046</v>
      </c>
      <c r="AG26">
        <v>668100</v>
      </c>
      <c r="AH26">
        <v>3380724</v>
      </c>
      <c r="AI26">
        <v>414270</v>
      </c>
      <c r="AJ26">
        <v>1728829</v>
      </c>
      <c r="AK26">
        <v>3502136</v>
      </c>
      <c r="AL26">
        <v>3290192</v>
      </c>
      <c r="AM26">
        <v>2097885</v>
      </c>
      <c r="AN26">
        <v>619073</v>
      </c>
      <c r="AO26">
        <v>2985324</v>
      </c>
      <c r="AP26">
        <v>381940</v>
      </c>
      <c r="AQ26">
        <v>1480776</v>
      </c>
      <c r="AR26">
        <v>3001456.8</v>
      </c>
      <c r="AS26">
        <v>3038222</v>
      </c>
      <c r="AT26">
        <v>1944000</v>
      </c>
      <c r="AU26">
        <v>5425317</v>
      </c>
      <c r="AV26">
        <v>798140.6</v>
      </c>
      <c r="AW26">
        <v>96161.9</v>
      </c>
      <c r="AX26">
        <v>59530792.200000003</v>
      </c>
      <c r="AY26">
        <v>564619.5</v>
      </c>
      <c r="AZ26">
        <v>26310613.899999999</v>
      </c>
      <c r="BA26">
        <v>38983530.100000001</v>
      </c>
      <c r="BB26">
        <v>19.260000000000002</v>
      </c>
      <c r="BC26">
        <v>15.95</v>
      </c>
      <c r="BD26">
        <v>-8.9</v>
      </c>
      <c r="BE26">
        <v>76</v>
      </c>
      <c r="BF26">
        <v>26236464.600000001</v>
      </c>
      <c r="BG26">
        <v>39111200.600000001</v>
      </c>
      <c r="BH26">
        <v>94.2</v>
      </c>
      <c r="BI26">
        <v>57105800</v>
      </c>
      <c r="BJ26">
        <v>259690</v>
      </c>
      <c r="BK26">
        <v>553070</v>
      </c>
      <c r="BL26">
        <v>71348</v>
      </c>
      <c r="BM26">
        <v>1088685</v>
      </c>
      <c r="BN26">
        <v>6.3865546218487399</v>
      </c>
      <c r="BO26">
        <v>267.557267159996</v>
      </c>
      <c r="BP26">
        <v>265.91854992298602</v>
      </c>
      <c r="BQ26">
        <v>251.85349255230801</v>
      </c>
      <c r="BR26">
        <v>160.544115436645</v>
      </c>
      <c r="BS26">
        <v>31002200</v>
      </c>
      <c r="BT26">
        <v>13668600</v>
      </c>
      <c r="BU26">
        <v>5928700</v>
      </c>
      <c r="BV26">
        <v>7382600</v>
      </c>
      <c r="BW26" t="e">
        <v>#N/A</v>
      </c>
      <c r="BX26">
        <v>25792.400000000001</v>
      </c>
      <c r="BY26">
        <v>8047</v>
      </c>
      <c r="BZ26">
        <v>11227</v>
      </c>
      <c r="CA26">
        <v>-3616</v>
      </c>
      <c r="CB26">
        <v>13110</v>
      </c>
      <c r="CC26">
        <v>12733</v>
      </c>
      <c r="CD26">
        <v>3644</v>
      </c>
      <c r="CE26">
        <v>3491</v>
      </c>
      <c r="CF26">
        <v>-3741</v>
      </c>
      <c r="CG26">
        <v>8729.2999999999993</v>
      </c>
      <c r="CH26">
        <v>162.11018461566101</v>
      </c>
      <c r="CI26">
        <v>1174</v>
      </c>
      <c r="CJ26">
        <v>4254.8999999999996</v>
      </c>
      <c r="CK26">
        <v>1</v>
      </c>
      <c r="CL26">
        <v>84.98</v>
      </c>
      <c r="CM26">
        <v>0.438617540983607</v>
      </c>
      <c r="CN26">
        <v>101.00466666666701</v>
      </c>
      <c r="CO26">
        <v>96.287073336489897</v>
      </c>
      <c r="CP26">
        <v>0</v>
      </c>
      <c r="CQ26">
        <v>97.750917633903398</v>
      </c>
      <c r="CR26">
        <v>888884</v>
      </c>
      <c r="CS26">
        <v>9774.02</v>
      </c>
      <c r="CT26">
        <v>107.52322468861701</v>
      </c>
      <c r="CU26">
        <v>140.193841997871</v>
      </c>
      <c r="CV26">
        <v>126.12222267852501</v>
      </c>
      <c r="CW26">
        <v>152.31164308107799</v>
      </c>
      <c r="CX26">
        <v>378.85529290959602</v>
      </c>
      <c r="CY26">
        <v>152.43530426161999</v>
      </c>
      <c r="CZ26">
        <v>0.14546875000000001</v>
      </c>
      <c r="DA26">
        <v>587290</v>
      </c>
      <c r="DB26">
        <v>4.3941333333333299</v>
      </c>
      <c r="DC26">
        <v>153.05590379096401</v>
      </c>
      <c r="DD26">
        <v>41.890174732510303</v>
      </c>
      <c r="DE26">
        <v>4116000</v>
      </c>
      <c r="DF26" s="4">
        <v>54093</v>
      </c>
      <c r="DG26">
        <v>8729.2999999999993</v>
      </c>
      <c r="DH26">
        <v>45363.8</v>
      </c>
      <c r="DI26">
        <v>83438.899999999994</v>
      </c>
      <c r="DJ26">
        <v>25792.400000000001</v>
      </c>
      <c r="DK26">
        <v>57646.5</v>
      </c>
      <c r="DL26">
        <v>33004839.800000001</v>
      </c>
      <c r="DM26">
        <v>11707850</v>
      </c>
      <c r="DN26">
        <v>57105800</v>
      </c>
      <c r="DO26">
        <v>17202100</v>
      </c>
      <c r="DP26">
        <v>35732760</v>
      </c>
      <c r="DQ26">
        <v>12884380</v>
      </c>
      <c r="DR26">
        <v>116250</v>
      </c>
      <c r="DS26">
        <v>8829680</v>
      </c>
      <c r="DT26">
        <v>8319480</v>
      </c>
      <c r="DU26">
        <v>6547020</v>
      </c>
      <c r="DV26">
        <v>14866500</v>
      </c>
      <c r="DW26">
        <v>50410</v>
      </c>
      <c r="DX26">
        <v>14916910</v>
      </c>
      <c r="DY26">
        <v>42239300</v>
      </c>
      <c r="DZ26">
        <v>57365490</v>
      </c>
      <c r="EA26">
        <v>7.5</v>
      </c>
      <c r="EB26">
        <v>5.25</v>
      </c>
      <c r="EC26">
        <v>7.84</v>
      </c>
      <c r="ED26">
        <v>4.5407999999999999</v>
      </c>
      <c r="EE26">
        <v>7.53</v>
      </c>
      <c r="EF26">
        <v>45.67</v>
      </c>
      <c r="EG26">
        <v>68.05</v>
      </c>
      <c r="EH26">
        <v>58</v>
      </c>
      <c r="EI26">
        <v>1.2699802934092399</v>
      </c>
      <c r="EJ26">
        <v>0.496</v>
      </c>
      <c r="EK26">
        <v>92.076612903225794</v>
      </c>
      <c r="EL26">
        <v>249628</v>
      </c>
      <c r="EM26">
        <v>93.5</v>
      </c>
      <c r="EN26">
        <v>99.3</v>
      </c>
      <c r="EO26">
        <v>92.8</v>
      </c>
      <c r="EP26">
        <v>91.7</v>
      </c>
      <c r="EQ26">
        <v>88.679531511433396</v>
      </c>
      <c r="ER26">
        <v>87.459392452006</v>
      </c>
      <c r="ES26">
        <v>106.911111111111</v>
      </c>
      <c r="ET26">
        <v>117.411631358791</v>
      </c>
      <c r="EU26">
        <v>133.25492363908899</v>
      </c>
      <c r="EV26">
        <v>106.442553539317</v>
      </c>
      <c r="EW26">
        <v>89.216996047430797</v>
      </c>
      <c r="EX26">
        <v>91.951241134751797</v>
      </c>
      <c r="EY26">
        <v>114.533918128655</v>
      </c>
      <c r="EZ26">
        <v>95.348765893792105</v>
      </c>
      <c r="FA26">
        <v>92.648265306122497</v>
      </c>
      <c r="FB26">
        <v>87.690758293838897</v>
      </c>
      <c r="FC26">
        <v>95.486393345216896</v>
      </c>
      <c r="FD26">
        <v>91.430987821380199</v>
      </c>
      <c r="FE26">
        <v>130663</v>
      </c>
      <c r="FF26">
        <v>2727177</v>
      </c>
      <c r="FG26">
        <v>2099266</v>
      </c>
      <c r="FH26">
        <v>470323</v>
      </c>
      <c r="FI26">
        <v>2422080</v>
      </c>
      <c r="FJ26">
        <v>2422080</v>
      </c>
      <c r="FK26">
        <v>1294780</v>
      </c>
      <c r="FL26">
        <v>1582140</v>
      </c>
      <c r="FM26">
        <v>401960</v>
      </c>
      <c r="FN26">
        <v>402230</v>
      </c>
      <c r="FO26">
        <v>401960</v>
      </c>
      <c r="FP26">
        <v>318210</v>
      </c>
      <c r="FQ26">
        <v>3.7023999999999999</v>
      </c>
      <c r="FR26">
        <v>1.3713</v>
      </c>
      <c r="FS26">
        <v>2.3311999999999999</v>
      </c>
      <c r="FT26">
        <v>17700.900000000001</v>
      </c>
      <c r="FU26">
        <v>91.2</v>
      </c>
      <c r="FV26">
        <v>93.1</v>
      </c>
      <c r="FW26">
        <v>88.7</v>
      </c>
      <c r="FX26">
        <v>81.958224543080902</v>
      </c>
      <c r="FY26">
        <v>172</v>
      </c>
      <c r="FZ26">
        <v>48.1</v>
      </c>
      <c r="GA26">
        <v>38.200000000000003</v>
      </c>
      <c r="GB26">
        <v>1195.7</v>
      </c>
      <c r="GC26">
        <v>78.5</v>
      </c>
      <c r="GD26">
        <v>35281.4</v>
      </c>
      <c r="GE26">
        <v>218350</v>
      </c>
      <c r="GF26">
        <v>36317</v>
      </c>
      <c r="GG26">
        <v>3614</v>
      </c>
      <c r="GH26">
        <v>15885.8</v>
      </c>
      <c r="GI26">
        <v>25022</v>
      </c>
      <c r="GJ26">
        <v>16975</v>
      </c>
      <c r="GK26">
        <v>1567547</v>
      </c>
      <c r="GL26">
        <v>1600570</v>
      </c>
      <c r="GM26" t="e">
        <v>#N/A</v>
      </c>
      <c r="GN26">
        <v>21051200</v>
      </c>
      <c r="GO26">
        <v>5928700</v>
      </c>
      <c r="GP26">
        <v>449930</v>
      </c>
      <c r="GQ26">
        <v>200518.2</v>
      </c>
      <c r="GR26">
        <v>107.3</v>
      </c>
      <c r="GS26">
        <v>51414.7</v>
      </c>
      <c r="GT26">
        <v>4.7403000000000004</v>
      </c>
      <c r="GU26">
        <v>1120</v>
      </c>
      <c r="GV26">
        <v>424511.9</v>
      </c>
      <c r="GW26">
        <v>218775.8</v>
      </c>
      <c r="GX26">
        <v>16393.2</v>
      </c>
      <c r="GY26">
        <v>1441</v>
      </c>
      <c r="GZ26" t="e">
        <v>#N/A</v>
      </c>
      <c r="HA26">
        <v>4022200</v>
      </c>
      <c r="HB26">
        <v>83.333881861721693</v>
      </c>
      <c r="HC26">
        <v>77.778638184245693</v>
      </c>
      <c r="HD26">
        <v>77.178833693304497</v>
      </c>
      <c r="HE26">
        <v>79.575517241379302</v>
      </c>
      <c r="HF26">
        <v>76.902074688796702</v>
      </c>
      <c r="HG26">
        <v>85.241535671100394</v>
      </c>
      <c r="HH26">
        <v>87.741804955671697</v>
      </c>
      <c r="HI26">
        <v>91.133733145893402</v>
      </c>
      <c r="HJ26">
        <v>6231.8</v>
      </c>
      <c r="HK26">
        <v>48108</v>
      </c>
      <c r="HL26">
        <v>4254.8999999999996</v>
      </c>
      <c r="HM26">
        <v>4837.2</v>
      </c>
      <c r="HN26">
        <v>45.008986999389201</v>
      </c>
      <c r="HO26">
        <v>15.233051217171299</v>
      </c>
      <c r="HP26">
        <v>7128.2</v>
      </c>
      <c r="HQ26">
        <v>192500</v>
      </c>
      <c r="HR26">
        <v>3068200</v>
      </c>
      <c r="HS26">
        <v>45058.3</v>
      </c>
      <c r="HT26">
        <v>3251.4674991730099</v>
      </c>
      <c r="HU26">
        <v>1905.3468059813199</v>
      </c>
      <c r="HV26">
        <v>1417454.7192385599</v>
      </c>
      <c r="HW26">
        <v>643.32667529479397</v>
      </c>
      <c r="HX26">
        <v>139446</v>
      </c>
      <c r="HY26">
        <v>4.0999999999999996</v>
      </c>
      <c r="HZ26">
        <v>3.75</v>
      </c>
      <c r="IA26">
        <v>47295.242246618298</v>
      </c>
      <c r="IB26">
        <v>84822.888234927799</v>
      </c>
      <c r="IC26">
        <v>207.70491803278699</v>
      </c>
      <c r="ID26">
        <v>3398.0149387511201</v>
      </c>
      <c r="IE26">
        <v>2700.7777777777801</v>
      </c>
      <c r="IF26">
        <v>96.348387096774204</v>
      </c>
      <c r="IG26">
        <v>134110.16536940401</v>
      </c>
      <c r="IH26">
        <v>543.52206807759796</v>
      </c>
      <c r="II26">
        <v>184370.718798282</v>
      </c>
      <c r="IJ26">
        <v>61074.076655363402</v>
      </c>
      <c r="IK26">
        <v>38235.5</v>
      </c>
      <c r="IL26">
        <v>87.411031187036102</v>
      </c>
      <c r="IM26">
        <v>250.8</v>
      </c>
      <c r="IN26">
        <v>109176690</v>
      </c>
      <c r="IO26">
        <v>78.577580141546804</v>
      </c>
      <c r="IP26">
        <v>36.630072823796603</v>
      </c>
    </row>
    <row r="27" spans="1:250">
      <c r="A27" t="s">
        <v>318</v>
      </c>
      <c r="B27">
        <v>18130508.404857799</v>
      </c>
      <c r="C27">
        <v>2708572.8310690299</v>
      </c>
      <c r="D27">
        <v>6209517</v>
      </c>
      <c r="E27">
        <v>9343245</v>
      </c>
      <c r="F27">
        <v>16359698.390259899</v>
      </c>
      <c r="G27">
        <v>2432231.5290928301</v>
      </c>
      <c r="H27">
        <v>5537717</v>
      </c>
      <c r="I27">
        <v>8501448</v>
      </c>
      <c r="J27">
        <v>19716610</v>
      </c>
      <c r="K27">
        <v>11243210</v>
      </c>
      <c r="L27">
        <v>2501420</v>
      </c>
      <c r="M27">
        <v>6352660</v>
      </c>
      <c r="N27">
        <v>4979190</v>
      </c>
      <c r="O27">
        <v>5723290</v>
      </c>
      <c r="P27">
        <v>17654120</v>
      </c>
      <c r="Q27">
        <v>9766290</v>
      </c>
      <c r="R27">
        <v>2227800</v>
      </c>
      <c r="S27">
        <v>6050640</v>
      </c>
      <c r="T27">
        <v>3867010</v>
      </c>
      <c r="U27">
        <v>4868480</v>
      </c>
      <c r="V27">
        <v>-35052</v>
      </c>
      <c r="W27">
        <v>17848</v>
      </c>
      <c r="X27">
        <v>-17204</v>
      </c>
      <c r="Y27">
        <v>21891</v>
      </c>
      <c r="Z27">
        <v>3289</v>
      </c>
      <c r="AA27">
        <v>80426.899999999994</v>
      </c>
      <c r="AB27">
        <v>105807</v>
      </c>
      <c r="AC27">
        <v>-4945</v>
      </c>
      <c r="AD27">
        <v>12973</v>
      </c>
      <c r="AE27">
        <v>379821.85886402801</v>
      </c>
      <c r="AF27">
        <v>9820</v>
      </c>
      <c r="AG27">
        <v>642175</v>
      </c>
      <c r="AH27">
        <v>3463398</v>
      </c>
      <c r="AI27">
        <v>408726</v>
      </c>
      <c r="AJ27">
        <v>1695218</v>
      </c>
      <c r="AK27">
        <v>3558258</v>
      </c>
      <c r="AL27">
        <v>3337632</v>
      </c>
      <c r="AM27">
        <v>2447355</v>
      </c>
      <c r="AN27">
        <v>609154</v>
      </c>
      <c r="AO27">
        <v>3070752</v>
      </c>
      <c r="AP27">
        <v>382876</v>
      </c>
      <c r="AQ27">
        <v>1474935</v>
      </c>
      <c r="AR27">
        <v>3062016</v>
      </c>
      <c r="AS27">
        <v>3118665</v>
      </c>
      <c r="AT27">
        <v>2320767</v>
      </c>
      <c r="AU27">
        <v>3821139.6</v>
      </c>
      <c r="AV27">
        <v>731166.6</v>
      </c>
      <c r="AW27">
        <v>150714</v>
      </c>
      <c r="AX27">
        <v>63793617</v>
      </c>
      <c r="AY27">
        <v>329376.3</v>
      </c>
      <c r="AZ27">
        <v>27111458.600000001</v>
      </c>
      <c r="BA27">
        <v>41730949.100000001</v>
      </c>
      <c r="BB27">
        <v>20.45</v>
      </c>
      <c r="BC27">
        <v>25.71</v>
      </c>
      <c r="BD27">
        <v>45.24</v>
      </c>
      <c r="BE27">
        <v>77.3</v>
      </c>
      <c r="BF27">
        <v>27071909.300000001</v>
      </c>
      <c r="BG27">
        <v>41831975.600000001</v>
      </c>
      <c r="BH27">
        <v>99.8</v>
      </c>
      <c r="BI27">
        <v>58992660</v>
      </c>
      <c r="BJ27">
        <v>259690</v>
      </c>
      <c r="BK27">
        <v>620661</v>
      </c>
      <c r="BL27">
        <v>80022</v>
      </c>
      <c r="BM27">
        <v>1258709</v>
      </c>
      <c r="BN27">
        <v>8.1115335868187497</v>
      </c>
      <c r="BO27">
        <v>269.53933459535699</v>
      </c>
      <c r="BP27">
        <v>272.65594852899801</v>
      </c>
      <c r="BQ27">
        <v>315.57667450557898</v>
      </c>
      <c r="BR27">
        <v>170.626490353349</v>
      </c>
      <c r="BS27">
        <v>31991510</v>
      </c>
      <c r="BT27">
        <v>14172000</v>
      </c>
      <c r="BU27">
        <v>6313650</v>
      </c>
      <c r="BV27">
        <v>7486530</v>
      </c>
      <c r="BW27" t="e">
        <v>#N/A</v>
      </c>
      <c r="BX27">
        <v>23975.7</v>
      </c>
      <c r="BY27">
        <v>9820</v>
      </c>
      <c r="BZ27">
        <v>11339</v>
      </c>
      <c r="CA27">
        <v>-4945</v>
      </c>
      <c r="CB27">
        <v>12973</v>
      </c>
      <c r="CC27">
        <v>12608</v>
      </c>
      <c r="CD27">
        <v>3694</v>
      </c>
      <c r="CE27">
        <v>18699</v>
      </c>
      <c r="CF27">
        <v>-3289</v>
      </c>
      <c r="CG27">
        <v>8979.7000000000007</v>
      </c>
      <c r="CH27">
        <v>244.65711969436401</v>
      </c>
      <c r="CI27">
        <v>1178</v>
      </c>
      <c r="CJ27">
        <v>4535.2</v>
      </c>
      <c r="CK27">
        <v>1</v>
      </c>
      <c r="CL27">
        <v>81.283333333333303</v>
      </c>
      <c r="CM27">
        <v>0.38847292307692299</v>
      </c>
      <c r="CN27">
        <v>101.4126</v>
      </c>
      <c r="CO27">
        <v>107.245314945402</v>
      </c>
      <c r="CP27">
        <v>0</v>
      </c>
      <c r="CQ27">
        <v>95.807889425330202</v>
      </c>
      <c r="CR27">
        <v>880594</v>
      </c>
      <c r="CS27">
        <v>10788.05</v>
      </c>
      <c r="CT27">
        <v>109.485923581493</v>
      </c>
      <c r="CU27">
        <v>141.22736680653301</v>
      </c>
      <c r="CV27">
        <v>126.667268692386</v>
      </c>
      <c r="CW27">
        <v>153.67490644262301</v>
      </c>
      <c r="CX27">
        <v>388.92266670068602</v>
      </c>
      <c r="CY27">
        <v>154.13000054950899</v>
      </c>
      <c r="CZ27">
        <v>0.15246874999999999</v>
      </c>
      <c r="DA27">
        <v>615948</v>
      </c>
      <c r="DB27">
        <v>5.74353333333333</v>
      </c>
      <c r="DC27">
        <v>155.013534717222</v>
      </c>
      <c r="DD27">
        <v>43.344187716494702</v>
      </c>
      <c r="DE27">
        <v>4389620</v>
      </c>
      <c r="DF27" s="4">
        <v>51102.9</v>
      </c>
      <c r="DG27">
        <v>8979.7000000000007</v>
      </c>
      <c r="DH27">
        <v>42123.3</v>
      </c>
      <c r="DI27">
        <v>86303</v>
      </c>
      <c r="DJ27">
        <v>23975.7</v>
      </c>
      <c r="DK27">
        <v>62327.3</v>
      </c>
      <c r="DL27">
        <v>33749964.899999999</v>
      </c>
      <c r="DM27">
        <v>11744520</v>
      </c>
      <c r="DN27">
        <v>58992660</v>
      </c>
      <c r="DO27">
        <v>17647730</v>
      </c>
      <c r="DP27">
        <v>36962380</v>
      </c>
      <c r="DQ27">
        <v>13633980</v>
      </c>
      <c r="DR27">
        <v>120000</v>
      </c>
      <c r="DS27">
        <v>9371430</v>
      </c>
      <c r="DT27">
        <v>8260700</v>
      </c>
      <c r="DU27">
        <v>6937610</v>
      </c>
      <c r="DV27">
        <v>15198310</v>
      </c>
      <c r="DW27">
        <v>50410</v>
      </c>
      <c r="DX27">
        <v>15248720</v>
      </c>
      <c r="DY27">
        <v>43794350</v>
      </c>
      <c r="DZ27">
        <v>59252350</v>
      </c>
      <c r="EA27">
        <v>7.75</v>
      </c>
      <c r="EB27">
        <v>6</v>
      </c>
      <c r="EC27">
        <v>7.84</v>
      </c>
      <c r="ED27">
        <v>5.9001999999999999</v>
      </c>
      <c r="EE27">
        <v>7.81</v>
      </c>
      <c r="EF27">
        <v>46.48</v>
      </c>
      <c r="EG27">
        <v>72.040000000000006</v>
      </c>
      <c r="EH27">
        <v>60</v>
      </c>
      <c r="EI27">
        <v>1.2908777969018901</v>
      </c>
      <c r="EJ27">
        <v>0.54139999999999999</v>
      </c>
      <c r="EK27">
        <v>85.851496121167301</v>
      </c>
      <c r="EL27">
        <v>265231</v>
      </c>
      <c r="EM27">
        <v>96.9</v>
      </c>
      <c r="EN27">
        <v>90.3</v>
      </c>
      <c r="EO27">
        <v>96.8</v>
      </c>
      <c r="EP27">
        <v>90</v>
      </c>
      <c r="EQ27">
        <v>87.770663692136097</v>
      </c>
      <c r="ER27">
        <v>97.128779674856702</v>
      </c>
      <c r="ES27">
        <v>108.8</v>
      </c>
      <c r="ET27">
        <v>114.409823235731</v>
      </c>
      <c r="EU27">
        <v>132.24614447671701</v>
      </c>
      <c r="EV27">
        <v>102.11296387117901</v>
      </c>
      <c r="EW27">
        <v>84.122924901185797</v>
      </c>
      <c r="EX27">
        <v>100.25363475177301</v>
      </c>
      <c r="EY27">
        <v>109.987329434698</v>
      </c>
      <c r="EZ27">
        <v>93.473298429319399</v>
      </c>
      <c r="FA27">
        <v>102.68755102040799</v>
      </c>
      <c r="FB27">
        <v>87.978080568720401</v>
      </c>
      <c r="FC27">
        <v>84.807367795603099</v>
      </c>
      <c r="FD27">
        <v>90.091339648173204</v>
      </c>
      <c r="FE27">
        <v>119068</v>
      </c>
      <c r="FF27">
        <v>2888133</v>
      </c>
      <c r="FG27">
        <v>2216514</v>
      </c>
      <c r="FH27">
        <v>491325</v>
      </c>
      <c r="FI27">
        <v>2957690</v>
      </c>
      <c r="FJ27">
        <v>2957690</v>
      </c>
      <c r="FK27">
        <v>1949190</v>
      </c>
      <c r="FL27">
        <v>1463480</v>
      </c>
      <c r="FM27">
        <v>930560</v>
      </c>
      <c r="FN27">
        <v>625560</v>
      </c>
      <c r="FO27">
        <v>930560</v>
      </c>
      <c r="FP27">
        <v>330010</v>
      </c>
      <c r="FQ27">
        <v>16.287199999999999</v>
      </c>
      <c r="FR27">
        <v>3.7332999999999998</v>
      </c>
      <c r="FS27">
        <v>12.553900000000001</v>
      </c>
      <c r="FT27">
        <v>20069.12</v>
      </c>
      <c r="FU27">
        <v>91.1</v>
      </c>
      <c r="FV27">
        <v>92.7</v>
      </c>
      <c r="FW27">
        <v>88.5</v>
      </c>
      <c r="FX27">
        <v>84.960182767624005</v>
      </c>
      <c r="FY27">
        <v>178.3</v>
      </c>
      <c r="FZ27">
        <v>51.5</v>
      </c>
      <c r="GA27">
        <v>38.1</v>
      </c>
      <c r="GB27">
        <v>1226.5999999999999</v>
      </c>
      <c r="GC27">
        <v>76.8</v>
      </c>
      <c r="GD27">
        <v>32419.5</v>
      </c>
      <c r="GE27">
        <v>219860</v>
      </c>
      <c r="GF27">
        <v>32897</v>
      </c>
      <c r="GG27">
        <v>3454</v>
      </c>
      <c r="GH27">
        <v>13314</v>
      </c>
      <c r="GI27">
        <v>29324</v>
      </c>
      <c r="GJ27">
        <v>19504</v>
      </c>
      <c r="GK27">
        <v>1606464</v>
      </c>
      <c r="GL27">
        <v>1600529</v>
      </c>
      <c r="GM27" t="e">
        <v>#N/A</v>
      </c>
      <c r="GN27">
        <v>21658530</v>
      </c>
      <c r="GO27">
        <v>6313650</v>
      </c>
      <c r="GP27">
        <v>447850</v>
      </c>
      <c r="GQ27">
        <v>197517.7</v>
      </c>
      <c r="GR27">
        <v>114.5</v>
      </c>
      <c r="GS27">
        <v>52679.199999999997</v>
      </c>
      <c r="GT27">
        <v>4.95</v>
      </c>
      <c r="GU27">
        <v>1043</v>
      </c>
      <c r="GV27">
        <v>374073.1</v>
      </c>
      <c r="GW27">
        <v>262307.40000000002</v>
      </c>
      <c r="GX27">
        <v>16562.8</v>
      </c>
      <c r="GY27">
        <v>501</v>
      </c>
      <c r="GZ27" t="e">
        <v>#N/A</v>
      </c>
      <c r="HA27">
        <v>4019330</v>
      </c>
      <c r="HB27">
        <v>86.627532850300895</v>
      </c>
      <c r="HC27">
        <v>79.353297730307105</v>
      </c>
      <c r="HD27">
        <v>78.765907958132601</v>
      </c>
      <c r="HE27">
        <v>84.627931034482799</v>
      </c>
      <c r="HF27">
        <v>82.782821576763496</v>
      </c>
      <c r="HG27">
        <v>86.522944377267194</v>
      </c>
      <c r="HH27">
        <v>90.477403955444402</v>
      </c>
      <c r="HI27">
        <v>93.742156144693396</v>
      </c>
      <c r="HJ27">
        <v>9648.1</v>
      </c>
      <c r="HK27">
        <v>49907</v>
      </c>
      <c r="HL27">
        <v>4535.2</v>
      </c>
      <c r="HM27">
        <v>4690.3</v>
      </c>
      <c r="HN27">
        <v>42.764875856164402</v>
      </c>
      <c r="HO27">
        <v>16.016873573059399</v>
      </c>
      <c r="HP27">
        <v>7889.7</v>
      </c>
      <c r="HQ27">
        <v>185090</v>
      </c>
      <c r="HR27">
        <v>3276440</v>
      </c>
      <c r="HS27">
        <v>35695</v>
      </c>
      <c r="HT27">
        <v>2482.8279027456201</v>
      </c>
      <c r="HU27">
        <v>2049.6852636107301</v>
      </c>
      <c r="HV27">
        <v>442647.23592039599</v>
      </c>
      <c r="HW27">
        <v>909.03851500335497</v>
      </c>
      <c r="HX27">
        <v>131913</v>
      </c>
      <c r="HY27">
        <v>5.36</v>
      </c>
      <c r="HZ27">
        <v>5</v>
      </c>
      <c r="IA27">
        <v>55550.058655165602</v>
      </c>
      <c r="IB27">
        <v>85112.815694642602</v>
      </c>
      <c r="IC27">
        <v>137.09677419354799</v>
      </c>
      <c r="ID27">
        <v>3400.2100388407498</v>
      </c>
      <c r="IE27">
        <v>2878.85103785104</v>
      </c>
      <c r="IF27">
        <v>102.158709677419</v>
      </c>
      <c r="IG27">
        <v>51057.279290532599</v>
      </c>
      <c r="IH27">
        <v>483.54866033508699</v>
      </c>
      <c r="II27">
        <v>186597.55255707499</v>
      </c>
      <c r="IJ27">
        <v>41344.962595212302</v>
      </c>
      <c r="IK27">
        <v>34233.5</v>
      </c>
      <c r="IL27">
        <v>88.764730634929904</v>
      </c>
      <c r="IM27">
        <v>772.6</v>
      </c>
      <c r="IN27">
        <v>109751660</v>
      </c>
      <c r="IO27">
        <v>78.7374591830783</v>
      </c>
      <c r="IP27">
        <v>37.681842720644099</v>
      </c>
    </row>
    <row r="28" spans="1:250">
      <c r="A28" t="s">
        <v>319</v>
      </c>
      <c r="B28">
        <v>19832829.796762299</v>
      </c>
      <c r="C28">
        <v>4522623.1872241898</v>
      </c>
      <c r="D28">
        <v>6499884</v>
      </c>
      <c r="E28">
        <v>9358867</v>
      </c>
      <c r="F28">
        <v>18621505.867792301</v>
      </c>
      <c r="G28">
        <v>4271741.2023763601</v>
      </c>
      <c r="H28">
        <v>5882696</v>
      </c>
      <c r="I28">
        <v>8659202</v>
      </c>
      <c r="J28">
        <v>21049590</v>
      </c>
      <c r="K28">
        <v>12020590</v>
      </c>
      <c r="L28">
        <v>1755030</v>
      </c>
      <c r="M28">
        <v>6647140</v>
      </c>
      <c r="N28">
        <v>4722270</v>
      </c>
      <c r="O28">
        <v>5601390</v>
      </c>
      <c r="P28">
        <v>19618620</v>
      </c>
      <c r="Q28">
        <v>11228380</v>
      </c>
      <c r="R28">
        <v>2000890</v>
      </c>
      <c r="S28">
        <v>6459530</v>
      </c>
      <c r="T28">
        <v>4454460</v>
      </c>
      <c r="U28">
        <v>5196230</v>
      </c>
      <c r="V28">
        <v>-31780</v>
      </c>
      <c r="W28">
        <v>20490</v>
      </c>
      <c r="X28">
        <v>-11291</v>
      </c>
      <c r="Y28">
        <v>16375</v>
      </c>
      <c r="Z28">
        <v>3989</v>
      </c>
      <c r="AA28">
        <v>100861.1</v>
      </c>
      <c r="AB28">
        <v>116011.2</v>
      </c>
      <c r="AC28">
        <v>-4761</v>
      </c>
      <c r="AD28">
        <v>13436</v>
      </c>
      <c r="AE28">
        <v>437329.91529202001</v>
      </c>
      <c r="AF28">
        <v>11815</v>
      </c>
      <c r="AG28">
        <v>712825</v>
      </c>
      <c r="AH28">
        <v>3595428</v>
      </c>
      <c r="AI28">
        <v>413136</v>
      </c>
      <c r="AJ28">
        <v>1778495</v>
      </c>
      <c r="AK28">
        <v>3669655</v>
      </c>
      <c r="AL28">
        <v>3424272</v>
      </c>
      <c r="AM28">
        <v>2264940</v>
      </c>
      <c r="AN28">
        <v>689247</v>
      </c>
      <c r="AO28">
        <v>3227664</v>
      </c>
      <c r="AP28">
        <v>387010</v>
      </c>
      <c r="AQ28">
        <v>1578775</v>
      </c>
      <c r="AR28">
        <v>3220776</v>
      </c>
      <c r="AS28">
        <v>3242327</v>
      </c>
      <c r="AT28">
        <v>2196099</v>
      </c>
      <c r="AU28">
        <v>3211091.3</v>
      </c>
      <c r="AV28">
        <v>578772</v>
      </c>
      <c r="AW28">
        <v>64606.1</v>
      </c>
      <c r="AX28">
        <v>67860608.5</v>
      </c>
      <c r="AY28">
        <v>314362.3</v>
      </c>
      <c r="AZ28">
        <v>29729765.699999999</v>
      </c>
      <c r="BA28">
        <v>43833571.600000001</v>
      </c>
      <c r="BB28">
        <v>18.98</v>
      </c>
      <c r="BC28">
        <v>20.51</v>
      </c>
      <c r="BD28">
        <v>19.05</v>
      </c>
      <c r="BE28">
        <v>79.8</v>
      </c>
      <c r="BF28">
        <v>29683516.399999999</v>
      </c>
      <c r="BG28">
        <v>43896798.100000001</v>
      </c>
      <c r="BH28">
        <v>99.4</v>
      </c>
      <c r="BI28">
        <v>62251810</v>
      </c>
      <c r="BJ28">
        <v>259690</v>
      </c>
      <c r="BK28">
        <v>621498</v>
      </c>
      <c r="BL28">
        <v>72346</v>
      </c>
      <c r="BM28">
        <v>1795275</v>
      </c>
      <c r="BN28">
        <v>8.1115335868187497</v>
      </c>
      <c r="BO28">
        <v>256.55731571894</v>
      </c>
      <c r="BP28">
        <v>274.024677188103</v>
      </c>
      <c r="BQ28">
        <v>259.69429105368903</v>
      </c>
      <c r="BR28">
        <v>154.42108294930901</v>
      </c>
      <c r="BS28">
        <v>35048230</v>
      </c>
      <c r="BT28">
        <v>15510300</v>
      </c>
      <c r="BU28">
        <v>6758390</v>
      </c>
      <c r="BV28">
        <v>8415990</v>
      </c>
      <c r="BW28" t="e">
        <v>#N/A</v>
      </c>
      <c r="BX28">
        <v>25387.3</v>
      </c>
      <c r="BY28">
        <v>11815</v>
      </c>
      <c r="BZ28">
        <v>13407</v>
      </c>
      <c r="CA28">
        <v>-4761</v>
      </c>
      <c r="CB28">
        <v>13436</v>
      </c>
      <c r="CC28">
        <v>13033</v>
      </c>
      <c r="CD28">
        <v>1310</v>
      </c>
      <c r="CE28">
        <v>6066</v>
      </c>
      <c r="CF28">
        <v>-3989</v>
      </c>
      <c r="CG28">
        <v>10672</v>
      </c>
      <c r="CH28">
        <v>250.216405713748</v>
      </c>
      <c r="CI28">
        <v>1182</v>
      </c>
      <c r="CJ28">
        <v>8063.6</v>
      </c>
      <c r="CK28">
        <v>1</v>
      </c>
      <c r="CL28">
        <v>79.34</v>
      </c>
      <c r="CM28">
        <v>0.29280437500000001</v>
      </c>
      <c r="CN28">
        <v>102.36176666666699</v>
      </c>
      <c r="CO28">
        <v>124.491653812959</v>
      </c>
      <c r="CP28">
        <v>0</v>
      </c>
      <c r="CQ28">
        <v>110.741155259522</v>
      </c>
      <c r="CR28">
        <v>795245</v>
      </c>
      <c r="CS28">
        <v>11577.51</v>
      </c>
      <c r="CT28">
        <v>108.56367807584</v>
      </c>
      <c r="CU28">
        <v>141.936190543473</v>
      </c>
      <c r="CV28">
        <v>127.455685039581</v>
      </c>
      <c r="CW28">
        <v>155.81122291077401</v>
      </c>
      <c r="CX28">
        <v>399.25756219979002</v>
      </c>
      <c r="CY28">
        <v>155.778877931664</v>
      </c>
      <c r="CZ28">
        <v>0.13598437499999999</v>
      </c>
      <c r="DA28">
        <v>616770</v>
      </c>
      <c r="DB28">
        <v>6.7072333333333303</v>
      </c>
      <c r="DC28">
        <v>156.74517541219501</v>
      </c>
      <c r="DD28">
        <v>44.117932308577302</v>
      </c>
      <c r="DE28">
        <v>4701020</v>
      </c>
      <c r="DF28" s="4">
        <v>65835.100000000006</v>
      </c>
      <c r="DG28">
        <v>10672</v>
      </c>
      <c r="DH28">
        <v>55163.1</v>
      </c>
      <c r="DI28">
        <v>92800.2</v>
      </c>
      <c r="DJ28">
        <v>25387.3</v>
      </c>
      <c r="DK28">
        <v>67413</v>
      </c>
      <c r="DL28">
        <v>36994251.5</v>
      </c>
      <c r="DM28">
        <v>12418040</v>
      </c>
      <c r="DN28">
        <v>62251810</v>
      </c>
      <c r="DO28">
        <v>17970930</v>
      </c>
      <c r="DP28">
        <v>40489290</v>
      </c>
      <c r="DQ28">
        <v>13490790</v>
      </c>
      <c r="DR28">
        <v>123730</v>
      </c>
      <c r="DS28">
        <v>9822940</v>
      </c>
      <c r="DT28">
        <v>8686660</v>
      </c>
      <c r="DU28">
        <v>7231070</v>
      </c>
      <c r="DV28">
        <v>15917730</v>
      </c>
      <c r="DW28">
        <v>50410</v>
      </c>
      <c r="DX28">
        <v>15968140</v>
      </c>
      <c r="DY28">
        <v>46334070</v>
      </c>
      <c r="DZ28">
        <v>62511500</v>
      </c>
      <c r="EA28">
        <v>8.75</v>
      </c>
      <c r="EB28">
        <v>6.25</v>
      </c>
      <c r="EC28">
        <v>8.57</v>
      </c>
      <c r="ED28">
        <v>6.8438999999999997</v>
      </c>
      <c r="EE28">
        <v>8.02</v>
      </c>
      <c r="EF28">
        <v>44.86</v>
      </c>
      <c r="EG28">
        <v>70.88</v>
      </c>
      <c r="EH28">
        <v>60.93</v>
      </c>
      <c r="EI28">
        <v>1.35822559072671</v>
      </c>
      <c r="EJ28">
        <v>0.54369999999999996</v>
      </c>
      <c r="EK28">
        <v>82.508736435534303</v>
      </c>
      <c r="EL28">
        <v>267814</v>
      </c>
      <c r="EM28">
        <v>98.8</v>
      </c>
      <c r="EN28">
        <v>100.6</v>
      </c>
      <c r="EO28">
        <v>98.9</v>
      </c>
      <c r="EP28">
        <v>91.1</v>
      </c>
      <c r="EQ28">
        <v>93.678304517568293</v>
      </c>
      <c r="ER28">
        <v>98.220446313922693</v>
      </c>
      <c r="ES28">
        <v>110.235555555556</v>
      </c>
      <c r="ET28">
        <v>118.43497503710699</v>
      </c>
      <c r="EU28">
        <v>134.88818514007301</v>
      </c>
      <c r="EV28">
        <v>107.17776687918899</v>
      </c>
      <c r="EW28">
        <v>104.286956521739</v>
      </c>
      <c r="EX28">
        <v>103.735283687943</v>
      </c>
      <c r="EY28">
        <v>109.653021442495</v>
      </c>
      <c r="EZ28">
        <v>97.449289454001502</v>
      </c>
      <c r="FA28">
        <v>104.312959183673</v>
      </c>
      <c r="FB28">
        <v>89.472156398104204</v>
      </c>
      <c r="FC28">
        <v>90.260487225193103</v>
      </c>
      <c r="FD28">
        <v>91.297023004059497</v>
      </c>
      <c r="FE28">
        <v>145893</v>
      </c>
      <c r="FF28">
        <v>3060001</v>
      </c>
      <c r="FG28">
        <v>2335724</v>
      </c>
      <c r="FH28">
        <v>542523</v>
      </c>
      <c r="FI28">
        <v>2488750</v>
      </c>
      <c r="FJ28">
        <v>2488750</v>
      </c>
      <c r="FK28">
        <v>2033850</v>
      </c>
      <c r="FL28">
        <v>911420</v>
      </c>
      <c r="FM28">
        <v>379970</v>
      </c>
      <c r="FN28">
        <v>435250</v>
      </c>
      <c r="FO28">
        <v>379970</v>
      </c>
      <c r="FP28">
        <v>214530</v>
      </c>
      <c r="FQ28">
        <v>10.4703</v>
      </c>
      <c r="FR28">
        <v>0.4032</v>
      </c>
      <c r="FS28">
        <v>10.0671</v>
      </c>
      <c r="FT28">
        <v>20509.09</v>
      </c>
      <c r="FU28">
        <v>91.7</v>
      </c>
      <c r="FV28">
        <v>92.6</v>
      </c>
      <c r="FW28">
        <v>86.9</v>
      </c>
      <c r="FX28">
        <v>87.056788511749303</v>
      </c>
      <c r="FY28">
        <v>182.7</v>
      </c>
      <c r="FZ28">
        <v>53.2</v>
      </c>
      <c r="GA28">
        <v>37.700000000000003</v>
      </c>
      <c r="GB28">
        <v>1367.6</v>
      </c>
      <c r="GC28">
        <v>86.5</v>
      </c>
      <c r="GD28">
        <v>37864</v>
      </c>
      <c r="GE28">
        <v>235110</v>
      </c>
      <c r="GF28">
        <v>35972</v>
      </c>
      <c r="GG28">
        <v>3584</v>
      </c>
      <c r="GH28">
        <v>15388</v>
      </c>
      <c r="GI28">
        <v>35026</v>
      </c>
      <c r="GJ28">
        <v>23211</v>
      </c>
      <c r="GK28">
        <v>1890938</v>
      </c>
      <c r="GL28">
        <v>1899750</v>
      </c>
      <c r="GM28" t="e">
        <v>#N/A</v>
      </c>
      <c r="GN28">
        <v>23926290</v>
      </c>
      <c r="GO28">
        <v>6758390</v>
      </c>
      <c r="GP28">
        <v>447850</v>
      </c>
      <c r="GQ28">
        <v>200207.8</v>
      </c>
      <c r="GR28">
        <v>122</v>
      </c>
      <c r="GS28">
        <v>56411.3</v>
      </c>
      <c r="GT28">
        <v>5.0343999999999998</v>
      </c>
      <c r="GU28">
        <v>186</v>
      </c>
      <c r="GV28">
        <v>256166.1</v>
      </c>
      <c r="GW28">
        <v>155515.29999999999</v>
      </c>
      <c r="GX28">
        <v>19017.400000000001</v>
      </c>
      <c r="GY28">
        <v>1049</v>
      </c>
      <c r="GZ28" t="e">
        <v>#N/A</v>
      </c>
      <c r="HA28">
        <v>4363550</v>
      </c>
      <c r="HB28">
        <v>89.469998771951396</v>
      </c>
      <c r="HC28">
        <v>80.164485981308403</v>
      </c>
      <c r="HD28">
        <v>80.352982222960605</v>
      </c>
      <c r="HE28">
        <v>84.627931034482799</v>
      </c>
      <c r="HF28">
        <v>83.938865836791194</v>
      </c>
      <c r="HG28">
        <v>87.860066505441395</v>
      </c>
      <c r="HH28">
        <v>94.682120936576496</v>
      </c>
      <c r="HI28">
        <v>96.359341564054702</v>
      </c>
      <c r="HJ28">
        <v>11001.6</v>
      </c>
      <c r="HK28">
        <v>50672</v>
      </c>
      <c r="HL28">
        <v>8063.6</v>
      </c>
      <c r="HM28">
        <v>5730.3</v>
      </c>
      <c r="HN28">
        <v>40.2047668065563</v>
      </c>
      <c r="HO28">
        <v>16.9007839100483</v>
      </c>
      <c r="HP28">
        <v>7912.4</v>
      </c>
      <c r="HQ28">
        <v>183550</v>
      </c>
      <c r="HR28">
        <v>3499250</v>
      </c>
      <c r="HS28">
        <v>34433.300000000003</v>
      </c>
      <c r="HT28">
        <v>1852.05540853457</v>
      </c>
      <c r="HU28">
        <v>1777.5031051635599</v>
      </c>
      <c r="HV28">
        <v>513652.51959719299</v>
      </c>
      <c r="HW28">
        <v>830.74115616911104</v>
      </c>
      <c r="HX28">
        <v>145555</v>
      </c>
      <c r="HY28">
        <v>6.55</v>
      </c>
      <c r="HZ28">
        <v>5.25</v>
      </c>
      <c r="IA28">
        <v>56900.846794746103</v>
      </c>
      <c r="IB28">
        <v>86670.586341903807</v>
      </c>
      <c r="IC28">
        <v>60.78125</v>
      </c>
      <c r="ID28">
        <v>3458.0143412010798</v>
      </c>
      <c r="IE28">
        <v>3561.4652014652002</v>
      </c>
      <c r="IF28">
        <v>101.20258064516101</v>
      </c>
      <c r="IG28">
        <v>14267.569577669699</v>
      </c>
      <c r="IH28">
        <v>484.28954183713199</v>
      </c>
      <c r="II28">
        <v>163528.59550302199</v>
      </c>
      <c r="IJ28">
        <v>46665.300134659097</v>
      </c>
      <c r="IK28">
        <v>47250.7</v>
      </c>
      <c r="IL28">
        <v>90.505919481083694</v>
      </c>
      <c r="IM28">
        <v>153.19999999999999</v>
      </c>
      <c r="IN28">
        <v>125175920</v>
      </c>
      <c r="IO28">
        <v>79.599693806164098</v>
      </c>
      <c r="IP28">
        <v>38.376513885340799</v>
      </c>
    </row>
    <row r="29" spans="1:250">
      <c r="A29" t="s">
        <v>320</v>
      </c>
      <c r="B29">
        <v>20792253.8726728</v>
      </c>
      <c r="C29">
        <v>3828842.99585411</v>
      </c>
      <c r="D29">
        <v>6967813</v>
      </c>
      <c r="E29">
        <v>10291468</v>
      </c>
      <c r="F29">
        <v>19664249.567439601</v>
      </c>
      <c r="G29">
        <v>3697026.87469398</v>
      </c>
      <c r="H29">
        <v>6486791</v>
      </c>
      <c r="I29">
        <v>9629346.4000000004</v>
      </c>
      <c r="J29">
        <v>22604180</v>
      </c>
      <c r="K29">
        <v>12131680</v>
      </c>
      <c r="L29">
        <v>2541750</v>
      </c>
      <c r="M29">
        <v>7317210</v>
      </c>
      <c r="N29">
        <v>5265260</v>
      </c>
      <c r="O29">
        <v>5678460</v>
      </c>
      <c r="P29">
        <v>21546080</v>
      </c>
      <c r="Q29">
        <v>11874710</v>
      </c>
      <c r="R29">
        <v>2630890</v>
      </c>
      <c r="S29">
        <v>6895750</v>
      </c>
      <c r="T29">
        <v>5070330</v>
      </c>
      <c r="U29">
        <v>5455110</v>
      </c>
      <c r="V29">
        <v>-29406</v>
      </c>
      <c r="W29">
        <v>23377</v>
      </c>
      <c r="X29">
        <v>-6030</v>
      </c>
      <c r="Y29">
        <v>8136</v>
      </c>
      <c r="Z29">
        <v>2031</v>
      </c>
      <c r="AA29">
        <v>111577.60000000001</v>
      </c>
      <c r="AB29">
        <v>121459.8</v>
      </c>
      <c r="AC29">
        <v>-4628</v>
      </c>
      <c r="AD29">
        <v>13606</v>
      </c>
      <c r="AE29">
        <v>475946.10117075301</v>
      </c>
      <c r="AF29">
        <v>14399</v>
      </c>
      <c r="AG29">
        <v>742350</v>
      </c>
      <c r="AH29">
        <v>3873168</v>
      </c>
      <c r="AI29">
        <v>435366</v>
      </c>
      <c r="AJ29">
        <v>1916929</v>
      </c>
      <c r="AK29">
        <v>4054215</v>
      </c>
      <c r="AL29">
        <v>3534928</v>
      </c>
      <c r="AM29">
        <v>2702325</v>
      </c>
      <c r="AN29">
        <v>745797</v>
      </c>
      <c r="AO29">
        <v>3586128</v>
      </c>
      <c r="AP29">
        <v>402467</v>
      </c>
      <c r="AQ29">
        <v>1752399</v>
      </c>
      <c r="AR29">
        <v>3529094.4</v>
      </c>
      <c r="AS29">
        <v>3418459</v>
      </c>
      <c r="AT29">
        <v>2681793</v>
      </c>
      <c r="AU29">
        <v>3590294.4</v>
      </c>
      <c r="AV29">
        <v>1365994.1</v>
      </c>
      <c r="AW29">
        <v>233390.8</v>
      </c>
      <c r="AX29">
        <v>69884185.900000006</v>
      </c>
      <c r="AY29">
        <v>554998.6</v>
      </c>
      <c r="AZ29">
        <v>30253496.300000001</v>
      </c>
      <c r="BA29">
        <v>45543777.100000001</v>
      </c>
      <c r="BB29">
        <v>21.95</v>
      </c>
      <c r="BC29">
        <v>23.36</v>
      </c>
      <c r="BD29">
        <v>8.65</v>
      </c>
      <c r="BE29">
        <v>83.2</v>
      </c>
      <c r="BF29">
        <v>30221502.300000001</v>
      </c>
      <c r="BG29">
        <v>45589277.899999999</v>
      </c>
      <c r="BH29">
        <v>106.6</v>
      </c>
      <c r="BI29">
        <v>65041160</v>
      </c>
      <c r="BJ29">
        <v>259690</v>
      </c>
      <c r="BK29">
        <v>706313</v>
      </c>
      <c r="BL29">
        <v>99343</v>
      </c>
      <c r="BM29">
        <v>1786045</v>
      </c>
      <c r="BN29">
        <v>1.2638230647709301</v>
      </c>
      <c r="BO29">
        <v>268.76967611975698</v>
      </c>
      <c r="BP29">
        <v>296.91740696203402</v>
      </c>
      <c r="BQ29">
        <v>212.04121733977701</v>
      </c>
      <c r="BR29">
        <v>122.350922350922</v>
      </c>
      <c r="BS29">
        <v>36673540</v>
      </c>
      <c r="BT29">
        <v>16045760</v>
      </c>
      <c r="BU29">
        <v>6879440</v>
      </c>
      <c r="BV29">
        <v>8942010</v>
      </c>
      <c r="BW29" t="e">
        <v>#N/A</v>
      </c>
      <c r="BX29">
        <v>30739.200000000001</v>
      </c>
      <c r="BY29">
        <v>14399</v>
      </c>
      <c r="BZ29">
        <v>14932</v>
      </c>
      <c r="CA29">
        <v>-4628</v>
      </c>
      <c r="CB29">
        <v>13606</v>
      </c>
      <c r="CC29">
        <v>13107</v>
      </c>
      <c r="CD29">
        <v>3186</v>
      </c>
      <c r="CE29">
        <v>-13</v>
      </c>
      <c r="CF29">
        <v>-2031</v>
      </c>
      <c r="CG29">
        <v>13173.4</v>
      </c>
      <c r="CH29">
        <v>273.88950325398798</v>
      </c>
      <c r="CI29">
        <v>1186</v>
      </c>
      <c r="CJ29">
        <v>7722.5</v>
      </c>
      <c r="CK29">
        <v>0</v>
      </c>
      <c r="CL29">
        <v>76.95</v>
      </c>
      <c r="CM29">
        <v>0.30793984126984097</v>
      </c>
      <c r="CN29">
        <v>103.682133333333</v>
      </c>
      <c r="CO29">
        <v>135.186045935762</v>
      </c>
      <c r="CP29">
        <v>0</v>
      </c>
      <c r="CQ29">
        <v>122.665665328655</v>
      </c>
      <c r="CR29">
        <v>798495</v>
      </c>
      <c r="CS29">
        <v>12319.73</v>
      </c>
      <c r="CT29">
        <v>107.41463321763401</v>
      </c>
      <c r="CU29">
        <v>141.59491738988899</v>
      </c>
      <c r="CV29">
        <v>128.530948357178</v>
      </c>
      <c r="CW29">
        <v>158.02087331159399</v>
      </c>
      <c r="CX29">
        <v>409.239001254784</v>
      </c>
      <c r="CY29">
        <v>157.25948734485399</v>
      </c>
      <c r="CZ29">
        <v>0.124703125</v>
      </c>
      <c r="DA29">
        <v>616306</v>
      </c>
      <c r="DB29">
        <v>6.97753333333333</v>
      </c>
      <c r="DC29">
        <v>158.17072575901599</v>
      </c>
      <c r="DD29">
        <v>44.088079999999998</v>
      </c>
      <c r="DE29">
        <v>4652300</v>
      </c>
      <c r="DF29" s="4">
        <v>76313.600000000006</v>
      </c>
      <c r="DG29">
        <v>13173.4</v>
      </c>
      <c r="DH29">
        <v>63140.2</v>
      </c>
      <c r="DI29">
        <v>100594.8</v>
      </c>
      <c r="DJ29">
        <v>30739.200000000001</v>
      </c>
      <c r="DK29">
        <v>69855.600000000006</v>
      </c>
      <c r="DL29">
        <v>38778006.899999999</v>
      </c>
      <c r="DM29">
        <v>13768200</v>
      </c>
      <c r="DN29">
        <v>65041160</v>
      </c>
      <c r="DO29">
        <v>19838960</v>
      </c>
      <c r="DP29">
        <v>42366760</v>
      </c>
      <c r="DQ29">
        <v>13933430</v>
      </c>
      <c r="DR29">
        <v>127240</v>
      </c>
      <c r="DS29">
        <v>11225230</v>
      </c>
      <c r="DT29">
        <v>9118360</v>
      </c>
      <c r="DU29">
        <v>7265090</v>
      </c>
      <c r="DV29">
        <v>16383450</v>
      </c>
      <c r="DW29">
        <v>50410</v>
      </c>
      <c r="DX29">
        <v>16433860</v>
      </c>
      <c r="DY29">
        <v>48657710</v>
      </c>
      <c r="DZ29">
        <v>65300850</v>
      </c>
      <c r="EA29">
        <v>9.5</v>
      </c>
      <c r="EB29">
        <v>6.75</v>
      </c>
      <c r="EC29">
        <v>9.1199999999999992</v>
      </c>
      <c r="ED29">
        <v>7.1041999999999996</v>
      </c>
      <c r="EE29">
        <v>8.1300000000000008</v>
      </c>
      <c r="EF29">
        <v>45.27</v>
      </c>
      <c r="EG29">
        <v>72.510000000000005</v>
      </c>
      <c r="EH29">
        <v>61.92</v>
      </c>
      <c r="EI29">
        <v>1.36779324055666</v>
      </c>
      <c r="EJ29">
        <v>0.5504</v>
      </c>
      <c r="EK29">
        <v>82.249273255814003</v>
      </c>
      <c r="EL29">
        <v>274330</v>
      </c>
      <c r="EM29">
        <v>99.4</v>
      </c>
      <c r="EN29">
        <v>105.5</v>
      </c>
      <c r="EO29">
        <v>99.7</v>
      </c>
      <c r="EP29">
        <v>97.1</v>
      </c>
      <c r="EQ29">
        <v>99.001673173452303</v>
      </c>
      <c r="ER29">
        <v>117.243050422843</v>
      </c>
      <c r="ES29">
        <v>113.18222222222199</v>
      </c>
      <c r="ET29">
        <v>136.37760086358099</v>
      </c>
      <c r="EU29">
        <v>152.32565351822399</v>
      </c>
      <c r="EV29">
        <v>125.394719633807</v>
      </c>
      <c r="EW29">
        <v>117.729644268775</v>
      </c>
      <c r="EX29">
        <v>100.25363475177301</v>
      </c>
      <c r="EY29">
        <v>105.574463937622</v>
      </c>
      <c r="EZ29">
        <v>102.850635751683</v>
      </c>
      <c r="FA29">
        <v>95.803469387755101</v>
      </c>
      <c r="FB29">
        <v>97.344786729857802</v>
      </c>
      <c r="FC29">
        <v>102.47320261437901</v>
      </c>
      <c r="FD29">
        <v>97.124492557510095</v>
      </c>
      <c r="FE29">
        <v>149504</v>
      </c>
      <c r="FF29">
        <v>3095473</v>
      </c>
      <c r="FG29">
        <v>2364258</v>
      </c>
      <c r="FH29">
        <v>553433</v>
      </c>
      <c r="FI29">
        <v>4104760</v>
      </c>
      <c r="FJ29">
        <v>4104760</v>
      </c>
      <c r="FK29">
        <v>2652900</v>
      </c>
      <c r="FL29">
        <v>2317550</v>
      </c>
      <c r="FM29">
        <v>2023420</v>
      </c>
      <c r="FN29">
        <v>877180</v>
      </c>
      <c r="FO29">
        <v>2023420</v>
      </c>
      <c r="FP29">
        <v>703300</v>
      </c>
      <c r="FQ29">
        <v>1.7661</v>
      </c>
      <c r="FR29">
        <v>2.4235000000000002</v>
      </c>
      <c r="FS29">
        <v>-0.65739999999999998</v>
      </c>
      <c r="FT29">
        <v>19445.22</v>
      </c>
      <c r="FU29">
        <v>93</v>
      </c>
      <c r="FV29">
        <v>94.4</v>
      </c>
      <c r="FW29">
        <v>87</v>
      </c>
      <c r="FX29">
        <v>87.4</v>
      </c>
      <c r="FY29">
        <v>186</v>
      </c>
      <c r="FZ29">
        <v>58</v>
      </c>
      <c r="GA29">
        <v>37.700000000000003</v>
      </c>
      <c r="GB29">
        <v>1384.4</v>
      </c>
      <c r="GC29">
        <v>105</v>
      </c>
      <c r="GD29">
        <v>37865.4</v>
      </c>
      <c r="GE29">
        <v>248190</v>
      </c>
      <c r="GF29">
        <v>36565</v>
      </c>
      <c r="GG29">
        <v>3550</v>
      </c>
      <c r="GH29">
        <v>15391</v>
      </c>
      <c r="GI29">
        <v>35264</v>
      </c>
      <c r="GJ29">
        <v>20865</v>
      </c>
      <c r="GK29">
        <v>1757827</v>
      </c>
      <c r="GL29">
        <v>1774716</v>
      </c>
      <c r="GM29" t="e">
        <v>#N/A</v>
      </c>
      <c r="GN29">
        <v>24987770</v>
      </c>
      <c r="GO29">
        <v>6879440</v>
      </c>
      <c r="GP29">
        <v>847400</v>
      </c>
      <c r="GQ29">
        <v>212899.1</v>
      </c>
      <c r="GR29">
        <v>128.1</v>
      </c>
      <c r="GS29">
        <v>57665.2</v>
      </c>
      <c r="GT29">
        <v>9.7810000000000006</v>
      </c>
      <c r="GU29">
        <v>890</v>
      </c>
      <c r="GV29">
        <v>312097.90000000002</v>
      </c>
      <c r="GW29">
        <v>142510.29999999999</v>
      </c>
      <c r="GX29">
        <v>18834.099999999999</v>
      </c>
      <c r="GY29">
        <v>1565</v>
      </c>
      <c r="GZ29">
        <v>1174</v>
      </c>
      <c r="HA29">
        <v>4806340</v>
      </c>
      <c r="HB29">
        <v>90.1</v>
      </c>
      <c r="HC29">
        <v>83.7</v>
      </c>
      <c r="HD29">
        <v>83.8</v>
      </c>
      <c r="HE29">
        <v>88.5</v>
      </c>
      <c r="HF29">
        <v>86.7</v>
      </c>
      <c r="HG29">
        <v>88.9</v>
      </c>
      <c r="HH29">
        <v>96.759149806774303</v>
      </c>
      <c r="HI29">
        <v>97.1007278305715</v>
      </c>
      <c r="HJ29">
        <v>12190.4</v>
      </c>
      <c r="HK29">
        <v>51682</v>
      </c>
      <c r="HL29">
        <v>7722.5</v>
      </c>
      <c r="HM29">
        <v>6236</v>
      </c>
      <c r="HN29">
        <v>40.1033268101761</v>
      </c>
      <c r="HO29">
        <v>17.186431833007202</v>
      </c>
      <c r="HP29">
        <v>15011.2</v>
      </c>
      <c r="HQ29">
        <v>180980</v>
      </c>
      <c r="HR29">
        <v>3499250</v>
      </c>
      <c r="HS29">
        <v>34541.699999999997</v>
      </c>
      <c r="HT29">
        <v>3046.4969401256999</v>
      </c>
      <c r="HU29">
        <v>1605.0990645302199</v>
      </c>
      <c r="HV29">
        <v>2043386.8265658601</v>
      </c>
      <c r="HW29">
        <v>613.79427188189004</v>
      </c>
      <c r="HX29">
        <v>152101</v>
      </c>
      <c r="HY29">
        <v>6.76</v>
      </c>
      <c r="HZ29">
        <v>5.75</v>
      </c>
      <c r="IA29">
        <v>59823.1400901784</v>
      </c>
      <c r="IB29">
        <v>85144.060541184401</v>
      </c>
      <c r="IC29">
        <v>70.819672131147499</v>
      </c>
      <c r="ID29">
        <v>3222.40693158052</v>
      </c>
      <c r="IE29">
        <v>4146.13907203907</v>
      </c>
      <c r="IF29">
        <v>99.952258064516101</v>
      </c>
      <c r="IG29">
        <v>16370.2900591339</v>
      </c>
      <c r="IH29">
        <v>453.807017268354</v>
      </c>
      <c r="II29">
        <v>143130.774620496</v>
      </c>
      <c r="IJ29">
        <v>54050.724466429099</v>
      </c>
      <c r="IK29">
        <v>48129</v>
      </c>
      <c r="IL29">
        <v>93.246184328493101</v>
      </c>
      <c r="IM29">
        <v>55</v>
      </c>
      <c r="IN29">
        <v>132187480</v>
      </c>
      <c r="IO29">
        <v>82.279257576154393</v>
      </c>
      <c r="IP29">
        <v>38.157800000000002</v>
      </c>
    </row>
    <row r="30" spans="1:250">
      <c r="A30" t="s">
        <v>321</v>
      </c>
      <c r="B30">
        <v>19717870</v>
      </c>
      <c r="C30">
        <v>3360810</v>
      </c>
      <c r="D30">
        <v>6569743.0999999996</v>
      </c>
      <c r="E30">
        <v>9760492.8000000007</v>
      </c>
      <c r="F30">
        <v>19241740</v>
      </c>
      <c r="G30">
        <v>3277860</v>
      </c>
      <c r="H30">
        <v>6424080.2000000002</v>
      </c>
      <c r="I30">
        <v>9508405.5999999996</v>
      </c>
      <c r="J30">
        <v>21056570</v>
      </c>
      <c r="K30">
        <v>12392710</v>
      </c>
      <c r="L30">
        <v>2041650</v>
      </c>
      <c r="M30">
        <v>7464100</v>
      </c>
      <c r="N30">
        <v>5051500</v>
      </c>
      <c r="O30">
        <v>6412140</v>
      </c>
      <c r="P30">
        <v>20512000</v>
      </c>
      <c r="Q30">
        <v>11967870</v>
      </c>
      <c r="R30">
        <v>1955280</v>
      </c>
      <c r="S30">
        <v>7336080</v>
      </c>
      <c r="T30">
        <v>4930750</v>
      </c>
      <c r="U30">
        <v>6262350</v>
      </c>
      <c r="V30">
        <v>-44887</v>
      </c>
      <c r="W30">
        <v>27446</v>
      </c>
      <c r="X30">
        <v>-17442</v>
      </c>
      <c r="Y30">
        <v>23824</v>
      </c>
      <c r="Z30">
        <v>5442</v>
      </c>
      <c r="AA30">
        <v>110229.1</v>
      </c>
      <c r="AB30">
        <v>140153.29999999999</v>
      </c>
      <c r="AC30">
        <v>-3629</v>
      </c>
      <c r="AD30">
        <v>14779</v>
      </c>
      <c r="AE30">
        <v>458471.16674117098</v>
      </c>
      <c r="AF30">
        <v>16296</v>
      </c>
      <c r="AG30">
        <v>678729.2</v>
      </c>
      <c r="AH30">
        <v>3560223.1</v>
      </c>
      <c r="AI30">
        <v>463024.4</v>
      </c>
      <c r="AJ30">
        <v>1867766.4</v>
      </c>
      <c r="AK30">
        <v>3386579.2</v>
      </c>
      <c r="AL30">
        <v>4044930.1</v>
      </c>
      <c r="AM30">
        <v>2328983.5</v>
      </c>
      <c r="AN30">
        <v>646702.5</v>
      </c>
      <c r="AO30">
        <v>3508570.5</v>
      </c>
      <c r="AP30">
        <v>446619.7</v>
      </c>
      <c r="AQ30">
        <v>1822187.5</v>
      </c>
      <c r="AR30">
        <v>3300697.2</v>
      </c>
      <c r="AS30">
        <v>3951020</v>
      </c>
      <c r="AT30">
        <v>2256688.4</v>
      </c>
      <c r="AU30">
        <v>3076398</v>
      </c>
      <c r="AV30">
        <v>642706.19999999995</v>
      </c>
      <c r="AW30">
        <v>407252.2</v>
      </c>
      <c r="AX30">
        <v>73360242.200000003</v>
      </c>
      <c r="AY30">
        <v>813191.7</v>
      </c>
      <c r="AZ30">
        <v>31477238.699999999</v>
      </c>
      <c r="BA30">
        <v>47236891.100000001</v>
      </c>
      <c r="BB30">
        <v>26.49</v>
      </c>
      <c r="BC30">
        <v>17.670000000000002</v>
      </c>
      <c r="BD30">
        <v>3.31</v>
      </c>
      <c r="BE30">
        <v>77.7</v>
      </c>
      <c r="BF30">
        <v>31446272.100000001</v>
      </c>
      <c r="BG30">
        <v>47277864.899999999</v>
      </c>
      <c r="BH30">
        <v>116</v>
      </c>
      <c r="BI30">
        <v>66966070</v>
      </c>
      <c r="BJ30">
        <v>259690</v>
      </c>
      <c r="BK30">
        <v>602140</v>
      </c>
      <c r="BL30">
        <v>75054</v>
      </c>
      <c r="BM30">
        <v>1235414</v>
      </c>
      <c r="BN30">
        <v>1.2638230647709301</v>
      </c>
      <c r="BO30">
        <v>338.43318723067898</v>
      </c>
      <c r="BP30">
        <v>312.90635769437699</v>
      </c>
      <c r="BQ30">
        <v>260.18984315578899</v>
      </c>
      <c r="BR30">
        <v>173.10987524425099</v>
      </c>
      <c r="BS30">
        <v>37239000</v>
      </c>
      <c r="BT30">
        <v>16575000</v>
      </c>
      <c r="BU30">
        <v>7096000</v>
      </c>
      <c r="BV30">
        <v>8800000</v>
      </c>
      <c r="BW30" t="e">
        <v>#N/A</v>
      </c>
      <c r="BX30">
        <v>39399.5</v>
      </c>
      <c r="BY30">
        <v>16296</v>
      </c>
      <c r="BZ30">
        <v>14647</v>
      </c>
      <c r="CA30">
        <v>-3629</v>
      </c>
      <c r="CB30">
        <v>14779</v>
      </c>
      <c r="CC30">
        <v>14287</v>
      </c>
      <c r="CD30">
        <v>9256</v>
      </c>
      <c r="CE30">
        <v>2263</v>
      </c>
      <c r="CF30">
        <v>-5442</v>
      </c>
      <c r="CG30">
        <v>15272.8</v>
      </c>
      <c r="CH30">
        <v>333.05043944011601</v>
      </c>
      <c r="CI30">
        <v>1194.5</v>
      </c>
      <c r="CJ30">
        <v>6707.3</v>
      </c>
      <c r="CK30">
        <v>1</v>
      </c>
      <c r="CL30">
        <v>74.150000000000006</v>
      </c>
      <c r="CM30">
        <v>0.26218783333333301</v>
      </c>
      <c r="CN30">
        <v>104.954533333333</v>
      </c>
      <c r="CO30">
        <v>135.50289080993301</v>
      </c>
      <c r="CP30">
        <v>0</v>
      </c>
      <c r="CQ30">
        <v>119.91834474944901</v>
      </c>
      <c r="CR30">
        <v>823057</v>
      </c>
      <c r="CS30">
        <v>12414.34</v>
      </c>
      <c r="CT30">
        <v>106.50445577850201</v>
      </c>
      <c r="CU30">
        <v>142.607283281615</v>
      </c>
      <c r="CV30">
        <v>128.538822163075</v>
      </c>
      <c r="CW30">
        <v>159.544656754014</v>
      </c>
      <c r="CX30">
        <v>418.651498283644</v>
      </c>
      <c r="CY30">
        <v>158.163653448617</v>
      </c>
      <c r="CZ30">
        <v>4.13809523809524E-2</v>
      </c>
      <c r="DA30">
        <v>679382</v>
      </c>
      <c r="DB30">
        <v>7.7733333333333299</v>
      </c>
      <c r="DC30">
        <v>159.52221552526399</v>
      </c>
      <c r="DD30">
        <v>46.600760000000001</v>
      </c>
      <c r="DE30">
        <v>4926000</v>
      </c>
      <c r="DF30" s="4">
        <v>76506.100000000006</v>
      </c>
      <c r="DG30">
        <v>15272.8</v>
      </c>
      <c r="DH30">
        <v>61233.3</v>
      </c>
      <c r="DI30">
        <v>122726.3</v>
      </c>
      <c r="DJ30">
        <v>39399.5</v>
      </c>
      <c r="DK30">
        <v>83326.7</v>
      </c>
      <c r="DL30">
        <v>39364712.200000003</v>
      </c>
      <c r="DM30">
        <v>13572110</v>
      </c>
      <c r="DN30">
        <v>66966070</v>
      </c>
      <c r="DO30">
        <v>20718990</v>
      </c>
      <c r="DP30">
        <v>43093920</v>
      </c>
      <c r="DQ30">
        <v>14041650</v>
      </c>
      <c r="DR30">
        <v>122460</v>
      </c>
      <c r="DS30">
        <v>11010950</v>
      </c>
      <c r="DT30">
        <v>9614490</v>
      </c>
      <c r="DU30">
        <v>6309180</v>
      </c>
      <c r="DV30">
        <v>15923670</v>
      </c>
      <c r="DW30">
        <v>50410</v>
      </c>
      <c r="DX30">
        <v>15974080</v>
      </c>
      <c r="DY30">
        <v>51042390</v>
      </c>
      <c r="DZ30">
        <v>67225760</v>
      </c>
      <c r="EA30">
        <v>9.1</v>
      </c>
      <c r="EB30">
        <v>7.5</v>
      </c>
      <c r="EC30">
        <v>10</v>
      </c>
      <c r="ED30">
        <v>7.82</v>
      </c>
      <c r="EE30">
        <v>8.26</v>
      </c>
      <c r="EF30">
        <v>44.74</v>
      </c>
      <c r="EG30">
        <v>73</v>
      </c>
      <c r="EH30">
        <v>64.430000000000007</v>
      </c>
      <c r="EI30">
        <v>1.4400983459991099</v>
      </c>
      <c r="EJ30">
        <v>0.5494</v>
      </c>
      <c r="EK30">
        <v>81.434291954859802</v>
      </c>
      <c r="EL30">
        <v>283458</v>
      </c>
      <c r="EM30">
        <v>100</v>
      </c>
      <c r="EN30">
        <v>100</v>
      </c>
      <c r="EO30">
        <v>100</v>
      </c>
      <c r="EP30">
        <v>99.3</v>
      </c>
      <c r="EQ30">
        <v>95.301282766313406</v>
      </c>
      <c r="ER30">
        <v>93.446786032722997</v>
      </c>
      <c r="ES30">
        <v>108.87555555555601</v>
      </c>
      <c r="ET30">
        <v>122.59657266225901</v>
      </c>
      <c r="EU30">
        <v>136.85770636184799</v>
      </c>
      <c r="EV30">
        <v>112.73271211378101</v>
      </c>
      <c r="EW30">
        <v>89.5</v>
      </c>
      <c r="EX30">
        <v>100.7</v>
      </c>
      <c r="EY30">
        <v>102.9</v>
      </c>
      <c r="EZ30">
        <v>100.3</v>
      </c>
      <c r="FA30">
        <v>93.7</v>
      </c>
      <c r="FB30">
        <v>97</v>
      </c>
      <c r="FC30">
        <v>95.6</v>
      </c>
      <c r="FD30">
        <v>99</v>
      </c>
      <c r="FE30">
        <v>147983</v>
      </c>
      <c r="FF30">
        <v>3184774</v>
      </c>
      <c r="FG30">
        <v>2461862</v>
      </c>
      <c r="FH30">
        <v>532240</v>
      </c>
      <c r="FI30">
        <v>2612170</v>
      </c>
      <c r="FJ30">
        <v>2612170</v>
      </c>
      <c r="FK30">
        <v>1360020</v>
      </c>
      <c r="FL30">
        <v>1825180</v>
      </c>
      <c r="FM30">
        <v>1626530</v>
      </c>
      <c r="FN30">
        <v>501870</v>
      </c>
      <c r="FO30">
        <v>1626530</v>
      </c>
      <c r="FP30">
        <v>356760</v>
      </c>
      <c r="FQ30">
        <v>1.7512000000000001</v>
      </c>
      <c r="FR30">
        <v>0.5998</v>
      </c>
      <c r="FS30">
        <v>1.1515</v>
      </c>
      <c r="FT30">
        <v>18845.87</v>
      </c>
      <c r="FU30">
        <v>100</v>
      </c>
      <c r="FV30">
        <v>100</v>
      </c>
      <c r="FW30">
        <v>100</v>
      </c>
      <c r="FX30">
        <v>89.8</v>
      </c>
      <c r="FY30">
        <v>187.3</v>
      </c>
      <c r="FZ30">
        <v>60.9</v>
      </c>
      <c r="GA30">
        <v>38.299999999999997</v>
      </c>
      <c r="GB30">
        <v>1504.3</v>
      </c>
      <c r="GC30">
        <v>117.4</v>
      </c>
      <c r="GD30">
        <v>40428.300000000003</v>
      </c>
      <c r="GE30">
        <v>233660</v>
      </c>
      <c r="GF30">
        <v>37656</v>
      </c>
      <c r="GG30">
        <v>3802</v>
      </c>
      <c r="GH30">
        <v>16669</v>
      </c>
      <c r="GI30">
        <v>33723</v>
      </c>
      <c r="GJ30">
        <v>17427</v>
      </c>
      <c r="GK30">
        <v>1850572</v>
      </c>
      <c r="GL30">
        <v>1872437</v>
      </c>
      <c r="GM30" t="e">
        <v>#N/A</v>
      </c>
      <c r="GN30">
        <v>25375000</v>
      </c>
      <c r="GO30">
        <v>7096000</v>
      </c>
      <c r="GP30">
        <v>567190</v>
      </c>
      <c r="GQ30">
        <v>217035.7</v>
      </c>
      <c r="GR30">
        <v>133.19999999999999</v>
      </c>
      <c r="GS30">
        <v>67219.399999999994</v>
      </c>
      <c r="GT30">
        <v>7.5655999999999999</v>
      </c>
      <c r="GU30">
        <v>1153</v>
      </c>
      <c r="GV30">
        <v>238410</v>
      </c>
      <c r="GW30">
        <v>66286</v>
      </c>
      <c r="GX30">
        <v>20790.900000000001</v>
      </c>
      <c r="GY30">
        <v>1352</v>
      </c>
      <c r="GZ30">
        <v>12173</v>
      </c>
      <c r="HA30">
        <v>4768000</v>
      </c>
      <c r="HB30">
        <v>89.6</v>
      </c>
      <c r="HC30">
        <v>88.6</v>
      </c>
      <c r="HD30">
        <v>87</v>
      </c>
      <c r="HE30">
        <v>90.7</v>
      </c>
      <c r="HF30">
        <v>88.6</v>
      </c>
      <c r="HG30">
        <v>90.8</v>
      </c>
      <c r="HH30">
        <v>99.2414526028643</v>
      </c>
      <c r="HI30">
        <v>98.771904278871801</v>
      </c>
      <c r="HJ30">
        <v>16107.4</v>
      </c>
      <c r="HK30">
        <v>52897</v>
      </c>
      <c r="HL30">
        <v>6707.3</v>
      </c>
      <c r="HM30">
        <v>6144.1</v>
      </c>
      <c r="HN30">
        <v>45.972672749760797</v>
      </c>
      <c r="HO30">
        <v>17.820820984341101</v>
      </c>
      <c r="HP30">
        <v>11744.8</v>
      </c>
      <c r="HQ30">
        <v>181000</v>
      </c>
      <c r="HR30">
        <v>3724000</v>
      </c>
      <c r="HS30">
        <v>34522.199999999997</v>
      </c>
      <c r="HT30">
        <v>2950.6</v>
      </c>
      <c r="HU30">
        <v>1723.9</v>
      </c>
      <c r="HV30">
        <v>1156010</v>
      </c>
      <c r="HW30">
        <v>588.70000000000005</v>
      </c>
      <c r="HX30">
        <v>146636</v>
      </c>
      <c r="HY30">
        <v>6.99</v>
      </c>
      <c r="HZ30">
        <v>6.5</v>
      </c>
      <c r="IA30">
        <v>45035.1</v>
      </c>
      <c r="IB30">
        <v>84338.629700000005</v>
      </c>
      <c r="IC30">
        <v>112.71186440677999</v>
      </c>
      <c r="ID30">
        <v>2449</v>
      </c>
      <c r="IE30">
        <v>2430.6999999999998</v>
      </c>
      <c r="IF30">
        <v>94.141935483870995</v>
      </c>
      <c r="IG30">
        <v>142656.24</v>
      </c>
      <c r="IH30">
        <v>507.05930000000001</v>
      </c>
      <c r="II30">
        <v>169924.8</v>
      </c>
      <c r="IJ30">
        <v>57044.5</v>
      </c>
      <c r="IK30">
        <v>49488.5</v>
      </c>
      <c r="IL30">
        <v>97.506940973681097</v>
      </c>
      <c r="IM30">
        <v>277.8</v>
      </c>
      <c r="IN30">
        <v>126840260</v>
      </c>
      <c r="IO30">
        <v>84.324187506903797</v>
      </c>
      <c r="IP30">
        <v>40.540520000000001</v>
      </c>
    </row>
    <row r="31" spans="1:250">
      <c r="A31" t="s">
        <v>322</v>
      </c>
      <c r="B31">
        <v>19109980</v>
      </c>
      <c r="C31">
        <v>2690550</v>
      </c>
      <c r="D31">
        <v>6272393.7999999998</v>
      </c>
      <c r="E31">
        <v>10168936.199999999</v>
      </c>
      <c r="F31">
        <v>18993890</v>
      </c>
      <c r="G31">
        <v>2707700</v>
      </c>
      <c r="H31">
        <v>6211260.7000000002</v>
      </c>
      <c r="I31">
        <v>10089454.6</v>
      </c>
      <c r="J31">
        <v>20407190</v>
      </c>
      <c r="K31">
        <v>11244720</v>
      </c>
      <c r="L31">
        <v>2571470</v>
      </c>
      <c r="M31">
        <v>7384330</v>
      </c>
      <c r="N31">
        <v>5070300</v>
      </c>
      <c r="O31">
        <v>6406260</v>
      </c>
      <c r="P31">
        <v>20285560</v>
      </c>
      <c r="Q31">
        <v>11198040</v>
      </c>
      <c r="R31">
        <v>2558530</v>
      </c>
      <c r="S31">
        <v>7343740</v>
      </c>
      <c r="T31">
        <v>5039370</v>
      </c>
      <c r="U31">
        <v>6368960</v>
      </c>
      <c r="V31">
        <v>-44511</v>
      </c>
      <c r="W31">
        <v>25635</v>
      </c>
      <c r="X31">
        <v>-18876</v>
      </c>
      <c r="Y31">
        <v>19550</v>
      </c>
      <c r="Z31">
        <v>276</v>
      </c>
      <c r="AA31">
        <v>110102.7</v>
      </c>
      <c r="AB31">
        <v>139167.79999999999</v>
      </c>
      <c r="AC31">
        <v>-3958</v>
      </c>
      <c r="AD31">
        <v>15618</v>
      </c>
      <c r="AE31">
        <v>443303.32167832198</v>
      </c>
      <c r="AF31">
        <v>13975</v>
      </c>
      <c r="AG31">
        <v>569673.69999999995</v>
      </c>
      <c r="AH31">
        <v>3331044.9</v>
      </c>
      <c r="AI31">
        <v>464660.5</v>
      </c>
      <c r="AJ31">
        <v>1907014.7</v>
      </c>
      <c r="AK31">
        <v>3404965.6</v>
      </c>
      <c r="AL31">
        <v>4106259</v>
      </c>
      <c r="AM31">
        <v>2657711.6</v>
      </c>
      <c r="AN31">
        <v>554626.30000000005</v>
      </c>
      <c r="AO31">
        <v>3299365.3</v>
      </c>
      <c r="AP31">
        <v>466311.3</v>
      </c>
      <c r="AQ31">
        <v>1890957.8</v>
      </c>
      <c r="AR31">
        <v>3376314.5</v>
      </c>
      <c r="AS31">
        <v>4076570.4</v>
      </c>
      <c r="AT31">
        <v>2636569.7000000002</v>
      </c>
      <c r="AU31">
        <v>2226004.1</v>
      </c>
      <c r="AV31">
        <v>850769</v>
      </c>
      <c r="AW31">
        <v>72018.100000000006</v>
      </c>
      <c r="AX31">
        <v>74748581.700000003</v>
      </c>
      <c r="AY31">
        <v>2516728.7999999998</v>
      </c>
      <c r="AZ31">
        <v>31836622.100000001</v>
      </c>
      <c r="BA31">
        <v>48470001.5</v>
      </c>
      <c r="BB31">
        <v>19.079999999999998</v>
      </c>
      <c r="BC31">
        <v>13.41</v>
      </c>
      <c r="BD31">
        <v>-36.08</v>
      </c>
      <c r="BE31">
        <v>77.400000000000006</v>
      </c>
      <c r="BF31">
        <v>31813810.699999999</v>
      </c>
      <c r="BG31">
        <v>48509517.799999997</v>
      </c>
      <c r="BH31">
        <v>119.4</v>
      </c>
      <c r="BI31">
        <v>68787790</v>
      </c>
      <c r="BJ31">
        <v>1196230</v>
      </c>
      <c r="BK31">
        <v>593419</v>
      </c>
      <c r="BL31">
        <v>85726</v>
      </c>
      <c r="BM31">
        <v>1321512</v>
      </c>
      <c r="BN31">
        <v>35.638921453692902</v>
      </c>
      <c r="BO31">
        <v>320.96743963615199</v>
      </c>
      <c r="BP31">
        <v>309.21911122673703</v>
      </c>
      <c r="BQ31">
        <v>201.71661034396601</v>
      </c>
      <c r="BR31">
        <v>187.83871667028001</v>
      </c>
      <c r="BS31">
        <v>37969000</v>
      </c>
      <c r="BT31">
        <v>17237000</v>
      </c>
      <c r="BU31">
        <v>7243000</v>
      </c>
      <c r="BV31">
        <v>8983000</v>
      </c>
      <c r="BW31" t="e">
        <v>#N/A</v>
      </c>
      <c r="BX31">
        <v>36158.400000000001</v>
      </c>
      <c r="BY31">
        <v>13975</v>
      </c>
      <c r="BZ31">
        <v>13633</v>
      </c>
      <c r="CA31">
        <v>-3958</v>
      </c>
      <c r="CB31">
        <v>15618</v>
      </c>
      <c r="CC31">
        <v>15119</v>
      </c>
      <c r="CD31">
        <v>6485</v>
      </c>
      <c r="CE31">
        <v>-1401</v>
      </c>
      <c r="CF31">
        <v>-276</v>
      </c>
      <c r="CG31">
        <v>13938</v>
      </c>
      <c r="CH31">
        <v>236.29458651191501</v>
      </c>
      <c r="CI31">
        <v>1203</v>
      </c>
      <c r="CJ31">
        <v>8046</v>
      </c>
      <c r="CK31">
        <v>1</v>
      </c>
      <c r="CL31">
        <v>75.763333333333307</v>
      </c>
      <c r="CM31">
        <v>0.29852876923076899</v>
      </c>
      <c r="CN31">
        <v>105.5899</v>
      </c>
      <c r="CO31">
        <v>132.185031905046</v>
      </c>
      <c r="CP31">
        <v>0</v>
      </c>
      <c r="CQ31">
        <v>114.945828430367</v>
      </c>
      <c r="CR31">
        <v>831979</v>
      </c>
      <c r="CS31">
        <v>10913.38</v>
      </c>
      <c r="CT31">
        <v>109.10306361847699</v>
      </c>
      <c r="CU31">
        <v>142.56766888640499</v>
      </c>
      <c r="CV31">
        <v>128.69437727488</v>
      </c>
      <c r="CW31">
        <v>159.20674612965701</v>
      </c>
      <c r="CX31">
        <v>426.60587675103301</v>
      </c>
      <c r="CY31">
        <v>158.63537041460501</v>
      </c>
      <c r="CZ31">
        <v>2.0454545454545399E-2</v>
      </c>
      <c r="DA31">
        <v>696766</v>
      </c>
      <c r="DB31">
        <v>8.2766666666666708</v>
      </c>
      <c r="DC31">
        <v>160.85052510950001</v>
      </c>
      <c r="DD31">
        <v>47.970120000000001</v>
      </c>
      <c r="DE31">
        <v>5038000</v>
      </c>
      <c r="DF31" s="4">
        <v>77807.7</v>
      </c>
      <c r="DG31">
        <v>13938</v>
      </c>
      <c r="DH31">
        <v>63869.7</v>
      </c>
      <c r="DI31">
        <v>120847.8</v>
      </c>
      <c r="DJ31">
        <v>36158.400000000001</v>
      </c>
      <c r="DK31">
        <v>84689.4</v>
      </c>
      <c r="DL31">
        <v>41539859.299999997</v>
      </c>
      <c r="DM31">
        <v>13546710</v>
      </c>
      <c r="DN31">
        <v>68787790</v>
      </c>
      <c r="DO31">
        <v>21522940</v>
      </c>
      <c r="DP31">
        <v>44167050</v>
      </c>
      <c r="DQ31">
        <v>15538380</v>
      </c>
      <c r="DR31">
        <v>124810</v>
      </c>
      <c r="DS31">
        <v>12565380</v>
      </c>
      <c r="DT31">
        <v>9411990</v>
      </c>
      <c r="DU31">
        <v>6416120</v>
      </c>
      <c r="DV31">
        <v>15828120</v>
      </c>
      <c r="DW31">
        <v>304430</v>
      </c>
      <c r="DX31">
        <v>16132550</v>
      </c>
      <c r="DY31">
        <v>52959680</v>
      </c>
      <c r="DZ31">
        <v>69984020</v>
      </c>
      <c r="EA31">
        <v>9.25</v>
      </c>
      <c r="EB31">
        <v>8.25</v>
      </c>
      <c r="EC31">
        <v>10.75</v>
      </c>
      <c r="ED31">
        <v>8.3000000000000007</v>
      </c>
      <c r="EE31">
        <v>8.3000000000000007</v>
      </c>
      <c r="EF31">
        <v>45.76</v>
      </c>
      <c r="EG31">
        <v>73.59</v>
      </c>
      <c r="EH31">
        <v>64.61</v>
      </c>
      <c r="EI31">
        <v>1.4119318181818199</v>
      </c>
      <c r="EJ31">
        <v>0.58850000000000002</v>
      </c>
      <c r="EK31">
        <v>77.757009345794401</v>
      </c>
      <c r="EL31">
        <v>275699</v>
      </c>
      <c r="EM31">
        <v>100</v>
      </c>
      <c r="EN31">
        <v>86.6</v>
      </c>
      <c r="EO31">
        <v>100</v>
      </c>
      <c r="EP31">
        <v>99.5</v>
      </c>
      <c r="EQ31">
        <v>93.937981037367507</v>
      </c>
      <c r="ER31">
        <v>104.37931291543499</v>
      </c>
      <c r="ES31">
        <v>107.893333333333</v>
      </c>
      <c r="ET31">
        <v>119.867656186749</v>
      </c>
      <c r="EU31">
        <v>142.670195821231</v>
      </c>
      <c r="EV31">
        <v>104.236913519699</v>
      </c>
      <c r="EW31">
        <v>75.599999999999994</v>
      </c>
      <c r="EX31">
        <v>101.3</v>
      </c>
      <c r="EY31">
        <v>102.6</v>
      </c>
      <c r="EZ31">
        <v>97.3</v>
      </c>
      <c r="FA31">
        <v>103.2</v>
      </c>
      <c r="FB31">
        <v>98.8</v>
      </c>
      <c r="FC31">
        <v>91.8</v>
      </c>
      <c r="FD31">
        <v>99.4</v>
      </c>
      <c r="FE31">
        <v>149966</v>
      </c>
      <c r="FF31">
        <v>3389564</v>
      </c>
      <c r="FG31">
        <v>2548455</v>
      </c>
      <c r="FH31">
        <v>648250</v>
      </c>
      <c r="FI31">
        <v>3378760</v>
      </c>
      <c r="FJ31">
        <v>3378760</v>
      </c>
      <c r="FK31">
        <v>2333510</v>
      </c>
      <c r="FL31">
        <v>1618440</v>
      </c>
      <c r="FM31">
        <v>1181570</v>
      </c>
      <c r="FN31">
        <v>723120</v>
      </c>
      <c r="FO31">
        <v>1181570</v>
      </c>
      <c r="FP31">
        <v>361090</v>
      </c>
      <c r="FQ31">
        <v>0.37880000000000003</v>
      </c>
      <c r="FR31">
        <v>1.0226999999999999</v>
      </c>
      <c r="FS31">
        <v>-0.64390000000000003</v>
      </c>
      <c r="FT31">
        <v>16453.759999999998</v>
      </c>
      <c r="FU31">
        <v>100</v>
      </c>
      <c r="FV31">
        <v>100</v>
      </c>
      <c r="FW31">
        <v>100</v>
      </c>
      <c r="FX31">
        <v>92.8</v>
      </c>
      <c r="FY31">
        <v>194.7</v>
      </c>
      <c r="FZ31">
        <v>64.7</v>
      </c>
      <c r="GA31">
        <v>41.1</v>
      </c>
      <c r="GB31">
        <v>1700.2</v>
      </c>
      <c r="GC31">
        <v>113.3</v>
      </c>
      <c r="GD31">
        <v>38009.599999999999</v>
      </c>
      <c r="GE31">
        <v>225620</v>
      </c>
      <c r="GF31">
        <v>34148</v>
      </c>
      <c r="GG31">
        <v>3631</v>
      </c>
      <c r="GH31">
        <v>14246</v>
      </c>
      <c r="GI31">
        <v>32295</v>
      </c>
      <c r="GJ31">
        <v>18320</v>
      </c>
      <c r="GK31">
        <v>1825395</v>
      </c>
      <c r="GL31">
        <v>1881241</v>
      </c>
      <c r="GM31" t="e">
        <v>#N/A</v>
      </c>
      <c r="GN31">
        <v>26220000</v>
      </c>
      <c r="GO31">
        <v>7243000</v>
      </c>
      <c r="GP31">
        <v>564550</v>
      </c>
      <c r="GQ31">
        <v>218023.9</v>
      </c>
      <c r="GR31">
        <v>143.30000000000001</v>
      </c>
      <c r="GS31">
        <v>71773.2</v>
      </c>
      <c r="GT31">
        <v>10.1896</v>
      </c>
      <c r="GU31">
        <v>2787</v>
      </c>
      <c r="GV31">
        <v>341251.4</v>
      </c>
      <c r="GW31">
        <v>75294.7</v>
      </c>
      <c r="GX31">
        <v>22385</v>
      </c>
      <c r="GY31">
        <v>523</v>
      </c>
      <c r="GZ31">
        <v>9314</v>
      </c>
      <c r="HA31">
        <v>4506000</v>
      </c>
      <c r="HB31">
        <v>93</v>
      </c>
      <c r="HC31">
        <v>91.6</v>
      </c>
      <c r="HD31">
        <v>89.9</v>
      </c>
      <c r="HE31">
        <v>92</v>
      </c>
      <c r="HF31">
        <v>92.8</v>
      </c>
      <c r="HG31">
        <v>93.4</v>
      </c>
      <c r="HH31">
        <v>101.41979995453499</v>
      </c>
      <c r="HI31">
        <v>101.163567969171</v>
      </c>
      <c r="HJ31">
        <v>12916.2</v>
      </c>
      <c r="HK31">
        <v>52304</v>
      </c>
      <c r="HL31">
        <v>8046</v>
      </c>
      <c r="HM31">
        <v>6726.8</v>
      </c>
      <c r="HN31">
        <v>43.717612351739199</v>
      </c>
      <c r="HO31">
        <v>16.851854090848601</v>
      </c>
      <c r="HP31">
        <v>11803</v>
      </c>
      <c r="HQ31">
        <v>189000</v>
      </c>
      <c r="HR31">
        <v>3787000</v>
      </c>
      <c r="HS31">
        <v>34462.5</v>
      </c>
      <c r="HT31">
        <v>2139.5</v>
      </c>
      <c r="HU31">
        <v>1934.6</v>
      </c>
      <c r="HV31">
        <v>213860</v>
      </c>
      <c r="HW31">
        <v>854.5</v>
      </c>
      <c r="HX31">
        <v>133245</v>
      </c>
      <c r="HY31">
        <v>7.79</v>
      </c>
      <c r="HZ31">
        <v>7.25</v>
      </c>
      <c r="IA31">
        <v>52221.1</v>
      </c>
      <c r="IB31">
        <v>88443.8223</v>
      </c>
      <c r="IC31">
        <v>106.833333333333</v>
      </c>
      <c r="ID31">
        <v>3390</v>
      </c>
      <c r="IE31">
        <v>3240.4</v>
      </c>
      <c r="IF31">
        <v>101.864516129032</v>
      </c>
      <c r="IG31">
        <v>52474.52</v>
      </c>
      <c r="IH31">
        <v>508.01</v>
      </c>
      <c r="II31">
        <v>185080.7</v>
      </c>
      <c r="IJ31">
        <v>58561.5</v>
      </c>
      <c r="IK31">
        <v>52066.7</v>
      </c>
      <c r="IL31">
        <v>97.448632212911605</v>
      </c>
      <c r="IM31">
        <v>717.7</v>
      </c>
      <c r="IN31">
        <v>124701900</v>
      </c>
      <c r="IO31">
        <v>84.881322988821395</v>
      </c>
      <c r="IP31">
        <v>41.622599999999998</v>
      </c>
    </row>
    <row r="32" spans="1:250">
      <c r="A32" t="s">
        <v>323</v>
      </c>
      <c r="B32">
        <v>20737120</v>
      </c>
      <c r="C32">
        <v>5009170</v>
      </c>
      <c r="D32">
        <v>6408699.7000000002</v>
      </c>
      <c r="E32">
        <v>9320599.8000000007</v>
      </c>
      <c r="F32">
        <v>20873050</v>
      </c>
      <c r="G32">
        <v>5036130</v>
      </c>
      <c r="H32">
        <v>6455782.4000000004</v>
      </c>
      <c r="I32">
        <v>9400427</v>
      </c>
      <c r="J32">
        <v>22248590</v>
      </c>
      <c r="K32">
        <v>12655550</v>
      </c>
      <c r="L32">
        <v>2203750</v>
      </c>
      <c r="M32">
        <v>7308100</v>
      </c>
      <c r="N32">
        <v>5546140</v>
      </c>
      <c r="O32">
        <v>7155980</v>
      </c>
      <c r="P32">
        <v>22409910</v>
      </c>
      <c r="Q32">
        <v>12818940</v>
      </c>
      <c r="R32">
        <v>2234080</v>
      </c>
      <c r="S32">
        <v>7346380</v>
      </c>
      <c r="T32">
        <v>5579930</v>
      </c>
      <c r="U32">
        <v>7198220</v>
      </c>
      <c r="V32">
        <v>-48645</v>
      </c>
      <c r="W32">
        <v>28489</v>
      </c>
      <c r="X32">
        <v>-20156</v>
      </c>
      <c r="Y32">
        <v>7883</v>
      </c>
      <c r="Z32">
        <v>-12812</v>
      </c>
      <c r="AA32">
        <v>109466.5</v>
      </c>
      <c r="AB32">
        <v>141242.1</v>
      </c>
      <c r="AC32">
        <v>-3827</v>
      </c>
      <c r="AD32">
        <v>16208</v>
      </c>
      <c r="AE32">
        <v>439323.85806704598</v>
      </c>
      <c r="AF32">
        <v>16108</v>
      </c>
      <c r="AG32">
        <v>648487.9</v>
      </c>
      <c r="AH32">
        <v>3336744.5</v>
      </c>
      <c r="AI32">
        <v>466229.5</v>
      </c>
      <c r="AJ32">
        <v>1957237.8</v>
      </c>
      <c r="AK32">
        <v>3489570.7</v>
      </c>
      <c r="AL32">
        <v>3403432.4</v>
      </c>
      <c r="AM32">
        <v>2427596.7000000002</v>
      </c>
      <c r="AN32">
        <v>658151.80000000005</v>
      </c>
      <c r="AO32">
        <v>3347266.7</v>
      </c>
      <c r="AP32">
        <v>479572.4</v>
      </c>
      <c r="AQ32">
        <v>1970791.5</v>
      </c>
      <c r="AR32">
        <v>3515791.7</v>
      </c>
      <c r="AS32">
        <v>3430648.7</v>
      </c>
      <c r="AT32">
        <v>2453986.6</v>
      </c>
      <c r="AU32">
        <v>2102779.7000000002</v>
      </c>
      <c r="AV32">
        <v>572345.1</v>
      </c>
      <c r="AW32">
        <v>347499.2</v>
      </c>
      <c r="AX32">
        <v>76789032.099999994</v>
      </c>
      <c r="AY32">
        <v>1286639.3</v>
      </c>
      <c r="AZ32">
        <v>31903737.100000001</v>
      </c>
      <c r="BA32">
        <v>50148569.600000001</v>
      </c>
      <c r="BB32">
        <v>22.82</v>
      </c>
      <c r="BC32">
        <v>13.39</v>
      </c>
      <c r="BD32">
        <v>-8.4700000000000006</v>
      </c>
      <c r="BE32">
        <v>77.5</v>
      </c>
      <c r="BF32">
        <v>31867902.800000001</v>
      </c>
      <c r="BG32">
        <v>50188347.899999999</v>
      </c>
      <c r="BH32">
        <v>125.5</v>
      </c>
      <c r="BI32">
        <v>72213420</v>
      </c>
      <c r="BJ32">
        <v>1213360</v>
      </c>
      <c r="BK32">
        <v>612490</v>
      </c>
      <c r="BL32">
        <v>84141</v>
      </c>
      <c r="BM32">
        <v>1966251</v>
      </c>
      <c r="BN32">
        <v>35.638921453692902</v>
      </c>
      <c r="BO32">
        <v>315.10369516600201</v>
      </c>
      <c r="BP32">
        <v>310.71658146358999</v>
      </c>
      <c r="BQ32">
        <v>237.69818460144199</v>
      </c>
      <c r="BR32">
        <v>169.85887096774201</v>
      </c>
      <c r="BS32">
        <v>40458000</v>
      </c>
      <c r="BT32">
        <v>18358000</v>
      </c>
      <c r="BU32">
        <v>7584000</v>
      </c>
      <c r="BV32">
        <v>9701000</v>
      </c>
      <c r="BW32" t="e">
        <v>#N/A</v>
      </c>
      <c r="BX32">
        <v>35307.9</v>
      </c>
      <c r="BY32">
        <v>16108</v>
      </c>
      <c r="BZ32">
        <v>15806</v>
      </c>
      <c r="CA32">
        <v>-3827</v>
      </c>
      <c r="CB32">
        <v>16208</v>
      </c>
      <c r="CC32">
        <v>15622</v>
      </c>
      <c r="CD32">
        <v>4963</v>
      </c>
      <c r="CE32">
        <v>1814</v>
      </c>
      <c r="CF32">
        <v>12812</v>
      </c>
      <c r="CG32">
        <v>13012.3</v>
      </c>
      <c r="CH32">
        <v>233.53738439275</v>
      </c>
      <c r="CI32">
        <v>1211.5</v>
      </c>
      <c r="CJ32">
        <v>10472</v>
      </c>
      <c r="CK32">
        <v>0</v>
      </c>
      <c r="CL32">
        <v>78.44</v>
      </c>
      <c r="CM32">
        <v>0.47789238095238101</v>
      </c>
      <c r="CN32">
        <v>106.2022</v>
      </c>
      <c r="CO32">
        <v>124.624188644523</v>
      </c>
      <c r="CP32">
        <v>0</v>
      </c>
      <c r="CQ32">
        <v>96.435131791889404</v>
      </c>
      <c r="CR32">
        <v>807891</v>
      </c>
      <c r="CS32">
        <v>12217.56</v>
      </c>
      <c r="CT32">
        <v>108.928467639771</v>
      </c>
      <c r="CU32">
        <v>144.220434468121</v>
      </c>
      <c r="CV32">
        <v>128.21846932854899</v>
      </c>
      <c r="CW32">
        <v>160.62874894792199</v>
      </c>
      <c r="CX32">
        <v>433.00496490229898</v>
      </c>
      <c r="CY32">
        <v>159.84449765365201</v>
      </c>
      <c r="CZ32">
        <v>1.12923076923077E-2</v>
      </c>
      <c r="DA32">
        <v>683192</v>
      </c>
      <c r="DB32">
        <v>8.5166666666666693</v>
      </c>
      <c r="DC32">
        <v>162.22349693667701</v>
      </c>
      <c r="DD32">
        <v>49.245280000000001</v>
      </c>
      <c r="DE32">
        <v>5214000</v>
      </c>
      <c r="DF32" s="4">
        <v>72214.5</v>
      </c>
      <c r="DG32">
        <v>13012.3</v>
      </c>
      <c r="DH32">
        <v>59202.2</v>
      </c>
      <c r="DI32">
        <v>120098.1</v>
      </c>
      <c r="DJ32">
        <v>35307.9</v>
      </c>
      <c r="DK32">
        <v>84790.2</v>
      </c>
      <c r="DL32">
        <v>42823308.899999999</v>
      </c>
      <c r="DM32">
        <v>13934310</v>
      </c>
      <c r="DN32">
        <v>72213420</v>
      </c>
      <c r="DO32">
        <v>22409460</v>
      </c>
      <c r="DP32">
        <v>47047560</v>
      </c>
      <c r="DQ32">
        <v>15959290</v>
      </c>
      <c r="DR32">
        <v>130420</v>
      </c>
      <c r="DS32">
        <v>13333320</v>
      </c>
      <c r="DT32">
        <v>9766100</v>
      </c>
      <c r="DU32">
        <v>7212050</v>
      </c>
      <c r="DV32">
        <v>16978150</v>
      </c>
      <c r="DW32">
        <v>318380</v>
      </c>
      <c r="DX32">
        <v>17296530</v>
      </c>
      <c r="DY32">
        <v>55235270</v>
      </c>
      <c r="DZ32">
        <v>73426780</v>
      </c>
      <c r="EA32">
        <v>9.25</v>
      </c>
      <c r="EB32">
        <v>8.5</v>
      </c>
      <c r="EC32">
        <v>10.75</v>
      </c>
      <c r="ED32">
        <v>8.5299999999999994</v>
      </c>
      <c r="EE32">
        <v>8.59</v>
      </c>
      <c r="EF32">
        <v>51.01</v>
      </c>
      <c r="EG32">
        <v>80.08</v>
      </c>
      <c r="EH32">
        <v>68.61</v>
      </c>
      <c r="EI32">
        <v>1.34503038619878</v>
      </c>
      <c r="EJ32">
        <v>0.65890000000000004</v>
      </c>
      <c r="EK32">
        <v>77.416906966155693</v>
      </c>
      <c r="EL32">
        <v>262933</v>
      </c>
      <c r="EM32">
        <v>100</v>
      </c>
      <c r="EN32">
        <v>96.3</v>
      </c>
      <c r="EO32">
        <v>100</v>
      </c>
      <c r="EP32">
        <v>99.9</v>
      </c>
      <c r="EQ32">
        <v>97.768209704406004</v>
      </c>
      <c r="ER32">
        <v>105.66753244503001</v>
      </c>
      <c r="ES32">
        <v>106.98666666666701</v>
      </c>
      <c r="ET32">
        <v>127.576845230063</v>
      </c>
      <c r="EU32">
        <v>141.517305349948</v>
      </c>
      <c r="EV32">
        <v>117.960895863986</v>
      </c>
      <c r="EW32">
        <v>105</v>
      </c>
      <c r="EX32">
        <v>99.5</v>
      </c>
      <c r="EY32">
        <v>99.1</v>
      </c>
      <c r="EZ32">
        <v>101.1</v>
      </c>
      <c r="FA32">
        <v>105.5</v>
      </c>
      <c r="FB32">
        <v>100.6</v>
      </c>
      <c r="FC32">
        <v>99.8</v>
      </c>
      <c r="FD32">
        <v>99.9</v>
      </c>
      <c r="FE32">
        <v>165234</v>
      </c>
      <c r="FF32">
        <v>3394638</v>
      </c>
      <c r="FG32">
        <v>2549556</v>
      </c>
      <c r="FH32">
        <v>658610</v>
      </c>
      <c r="FI32">
        <v>2972680</v>
      </c>
      <c r="FJ32">
        <v>2972680</v>
      </c>
      <c r="FK32">
        <v>2229940</v>
      </c>
      <c r="FL32">
        <v>1315850</v>
      </c>
      <c r="FM32">
        <v>1002020</v>
      </c>
      <c r="FN32">
        <v>569300</v>
      </c>
      <c r="FO32">
        <v>1002020</v>
      </c>
      <c r="FP32">
        <v>399810</v>
      </c>
      <c r="FQ32">
        <v>3.9859</v>
      </c>
      <c r="FR32">
        <v>4.3479000000000001</v>
      </c>
      <c r="FS32">
        <v>-0.3619</v>
      </c>
      <c r="FT32">
        <v>15454.92</v>
      </c>
      <c r="FU32">
        <v>100</v>
      </c>
      <c r="FV32">
        <v>100</v>
      </c>
      <c r="FW32">
        <v>100</v>
      </c>
      <c r="FX32">
        <v>94.9</v>
      </c>
      <c r="FY32">
        <v>198</v>
      </c>
      <c r="FZ32">
        <v>66.599999999999994</v>
      </c>
      <c r="GA32">
        <v>41.1</v>
      </c>
      <c r="GB32">
        <v>1683.5</v>
      </c>
      <c r="GC32">
        <v>109.4</v>
      </c>
      <c r="GD32">
        <v>42826.3</v>
      </c>
      <c r="GE32">
        <v>245620</v>
      </c>
      <c r="GF32">
        <v>38043</v>
      </c>
      <c r="GG32">
        <v>3755</v>
      </c>
      <c r="GH32">
        <v>16908</v>
      </c>
      <c r="GI32">
        <v>37252</v>
      </c>
      <c r="GJ32">
        <v>21144</v>
      </c>
      <c r="GK32">
        <v>1480257</v>
      </c>
      <c r="GL32">
        <v>1515898</v>
      </c>
      <c r="GM32" t="e">
        <v>#N/A</v>
      </c>
      <c r="GN32">
        <v>28059000</v>
      </c>
      <c r="GO32">
        <v>7584000</v>
      </c>
      <c r="GP32">
        <v>564550</v>
      </c>
      <c r="GQ32">
        <v>218907.7</v>
      </c>
      <c r="GR32">
        <v>147.30000000000001</v>
      </c>
      <c r="GS32">
        <v>72150.100000000006</v>
      </c>
      <c r="GT32">
        <v>8.1318000000000001</v>
      </c>
      <c r="GU32">
        <v>3323</v>
      </c>
      <c r="GV32">
        <v>335246.3</v>
      </c>
      <c r="GW32">
        <v>21379</v>
      </c>
      <c r="GX32">
        <v>23283.7</v>
      </c>
      <c r="GY32">
        <v>1214</v>
      </c>
      <c r="GZ32">
        <v>6990</v>
      </c>
      <c r="HA32">
        <v>4815000</v>
      </c>
      <c r="HB32">
        <v>94.7</v>
      </c>
      <c r="HC32">
        <v>93.5</v>
      </c>
      <c r="HD32">
        <v>93.1</v>
      </c>
      <c r="HE32">
        <v>95.1</v>
      </c>
      <c r="HF32">
        <v>95.3</v>
      </c>
      <c r="HG32">
        <v>95.5</v>
      </c>
      <c r="HH32">
        <v>102.027710843373</v>
      </c>
      <c r="HI32">
        <v>101.491193132226</v>
      </c>
      <c r="HJ32">
        <v>12640.1</v>
      </c>
      <c r="HK32">
        <v>52497</v>
      </c>
      <c r="HL32">
        <v>10472</v>
      </c>
      <c r="HM32">
        <v>6568.7</v>
      </c>
      <c r="HN32">
        <v>44.211139215146098</v>
      </c>
      <c r="HO32">
        <v>16.293481255165201</v>
      </c>
      <c r="HP32">
        <v>10178.4</v>
      </c>
      <c r="HQ32">
        <v>195000</v>
      </c>
      <c r="HR32">
        <v>3887000</v>
      </c>
      <c r="HS32">
        <v>34550</v>
      </c>
      <c r="HT32">
        <v>1848.2</v>
      </c>
      <c r="HU32">
        <v>1480.7</v>
      </c>
      <c r="HV32">
        <v>268200</v>
      </c>
      <c r="HW32">
        <v>765</v>
      </c>
      <c r="HX32">
        <v>138342</v>
      </c>
      <c r="HY32">
        <v>8.52</v>
      </c>
      <c r="HZ32">
        <v>7.5</v>
      </c>
      <c r="IA32">
        <v>62294.400000000001</v>
      </c>
      <c r="IB32">
        <v>129741.7662</v>
      </c>
      <c r="IC32">
        <v>88.474576271186507</v>
      </c>
      <c r="ID32">
        <v>3602</v>
      </c>
      <c r="IE32">
        <v>3248.6</v>
      </c>
      <c r="IF32">
        <v>96.495483870967703</v>
      </c>
      <c r="IG32">
        <v>52555.88</v>
      </c>
      <c r="IH32">
        <v>496.12270000000001</v>
      </c>
      <c r="II32">
        <v>174959.9</v>
      </c>
      <c r="IJ32">
        <v>57369.4</v>
      </c>
      <c r="IK32">
        <v>49023.8</v>
      </c>
      <c r="IL32">
        <v>97.440644711436306</v>
      </c>
      <c r="IM32">
        <v>65.8</v>
      </c>
      <c r="IN32">
        <v>129108170</v>
      </c>
      <c r="IO32">
        <v>86.028061582023398</v>
      </c>
      <c r="IP32">
        <v>42.726759999999999</v>
      </c>
    </row>
    <row r="33" spans="1:250">
      <c r="A33" t="s">
        <v>324</v>
      </c>
      <c r="B33">
        <v>21501590</v>
      </c>
      <c r="C33">
        <v>3957630</v>
      </c>
      <c r="D33">
        <v>7099394</v>
      </c>
      <c r="E33">
        <v>10449746.1</v>
      </c>
      <c r="F33">
        <v>21957880</v>
      </c>
      <c r="G33">
        <v>3996470</v>
      </c>
      <c r="H33">
        <v>7259111.5</v>
      </c>
      <c r="I33">
        <v>10701464.699999999</v>
      </c>
      <c r="J33">
        <v>23648050</v>
      </c>
      <c r="K33">
        <v>12811500</v>
      </c>
      <c r="L33">
        <v>2866880</v>
      </c>
      <c r="M33">
        <v>7819670</v>
      </c>
      <c r="N33">
        <v>5771370</v>
      </c>
      <c r="O33">
        <v>7181160</v>
      </c>
      <c r="P33">
        <v>24152930</v>
      </c>
      <c r="Q33">
        <v>13119620</v>
      </c>
      <c r="R33">
        <v>2935860</v>
      </c>
      <c r="S33">
        <v>7950000</v>
      </c>
      <c r="T33">
        <v>5889260</v>
      </c>
      <c r="U33">
        <v>7326010</v>
      </c>
      <c r="V33">
        <v>-51647</v>
      </c>
      <c r="W33">
        <v>29942</v>
      </c>
      <c r="X33">
        <v>-21706</v>
      </c>
      <c r="Y33">
        <v>16524</v>
      </c>
      <c r="Z33">
        <v>-5738</v>
      </c>
      <c r="AA33">
        <v>117031.1</v>
      </c>
      <c r="AB33">
        <v>145444.5</v>
      </c>
      <c r="AC33">
        <v>-4572</v>
      </c>
      <c r="AD33">
        <v>16864</v>
      </c>
      <c r="AE33">
        <v>480082.09103557898</v>
      </c>
      <c r="AF33">
        <v>17650</v>
      </c>
      <c r="AG33">
        <v>713462.7</v>
      </c>
      <c r="AH33">
        <v>3871840</v>
      </c>
      <c r="AI33">
        <v>472765.6</v>
      </c>
      <c r="AJ33">
        <v>2041325.7</v>
      </c>
      <c r="AK33">
        <v>3850055.1</v>
      </c>
      <c r="AL33">
        <v>3754164.9</v>
      </c>
      <c r="AM33">
        <v>2845526.1</v>
      </c>
      <c r="AN33">
        <v>750873.1</v>
      </c>
      <c r="AO33">
        <v>3944653.1</v>
      </c>
      <c r="AP33">
        <v>474176.6</v>
      </c>
      <c r="AQ33">
        <v>2089408.7</v>
      </c>
      <c r="AR33">
        <v>3938357.2</v>
      </c>
      <c r="AS33">
        <v>3850534.7</v>
      </c>
      <c r="AT33">
        <v>2912572.8</v>
      </c>
      <c r="AU33">
        <v>2388582.2000000002</v>
      </c>
      <c r="AV33">
        <v>2113218</v>
      </c>
      <c r="AW33">
        <v>380330.4</v>
      </c>
      <c r="AX33">
        <v>76383261.099999994</v>
      </c>
      <c r="AY33">
        <v>1418443.8</v>
      </c>
      <c r="AZ33">
        <v>33709133.5</v>
      </c>
      <c r="BA33">
        <v>48214063.200000003</v>
      </c>
      <c r="BB33">
        <v>17.25</v>
      </c>
      <c r="BC33">
        <v>3.63</v>
      </c>
      <c r="BD33">
        <v>19.16</v>
      </c>
      <c r="BE33">
        <v>78.400000000000006</v>
      </c>
      <c r="BF33">
        <v>33644159.5</v>
      </c>
      <c r="BG33">
        <v>48253470.600000001</v>
      </c>
      <c r="BH33">
        <v>134.1</v>
      </c>
      <c r="BI33">
        <v>73848310</v>
      </c>
      <c r="BJ33">
        <v>1241500</v>
      </c>
      <c r="BK33">
        <v>821376</v>
      </c>
      <c r="BL33">
        <v>104295</v>
      </c>
      <c r="BM33">
        <v>1968651</v>
      </c>
      <c r="BN33">
        <v>13.416536661466401</v>
      </c>
      <c r="BO33">
        <v>315.13244525041603</v>
      </c>
      <c r="BP33">
        <v>307.69550883475603</v>
      </c>
      <c r="BQ33">
        <v>252.66831458207801</v>
      </c>
      <c r="BR33">
        <v>134.277134277134</v>
      </c>
      <c r="BS33">
        <v>42897450</v>
      </c>
      <c r="BT33">
        <v>19373250</v>
      </c>
      <c r="BU33">
        <v>7828350</v>
      </c>
      <c r="BV33">
        <v>10229600</v>
      </c>
      <c r="BW33" t="e">
        <v>#N/A</v>
      </c>
      <c r="BX33">
        <v>43974.400000000001</v>
      </c>
      <c r="BY33">
        <v>17649</v>
      </c>
      <c r="BZ33">
        <v>16870</v>
      </c>
      <c r="CA33">
        <v>-4572</v>
      </c>
      <c r="CB33">
        <v>16864</v>
      </c>
      <c r="CC33">
        <v>16437</v>
      </c>
      <c r="CD33">
        <v>1356</v>
      </c>
      <c r="CE33">
        <v>13896</v>
      </c>
      <c r="CF33">
        <v>5738</v>
      </c>
      <c r="CG33">
        <v>13717.2</v>
      </c>
      <c r="CH33">
        <v>271.51603720583199</v>
      </c>
      <c r="CI33">
        <v>1220</v>
      </c>
      <c r="CJ33">
        <v>11795.4</v>
      </c>
      <c r="CK33">
        <v>0</v>
      </c>
      <c r="CL33">
        <v>79.116666666666703</v>
      </c>
      <c r="CM33">
        <v>0.5135046875</v>
      </c>
      <c r="CN33">
        <v>107.2201</v>
      </c>
      <c r="CO33">
        <v>124.506247058295</v>
      </c>
      <c r="CP33">
        <v>0</v>
      </c>
      <c r="CQ33">
        <v>102.683583450501</v>
      </c>
      <c r="CR33">
        <v>784532</v>
      </c>
      <c r="CS33">
        <v>13212.04</v>
      </c>
      <c r="CT33">
        <v>110.441033963949</v>
      </c>
      <c r="CU33">
        <v>145.3496700371</v>
      </c>
      <c r="CV33">
        <v>127.903304484385</v>
      </c>
      <c r="CW33">
        <v>158.396195933538</v>
      </c>
      <c r="CX33">
        <v>441.23205923544299</v>
      </c>
      <c r="CY33">
        <v>160.48400949325301</v>
      </c>
      <c r="CZ33">
        <v>6.9577142857142796E-2</v>
      </c>
      <c r="DA33">
        <v>665470</v>
      </c>
      <c r="DB33">
        <v>8.7933333333333294</v>
      </c>
      <c r="DC33">
        <v>163.45652529219299</v>
      </c>
      <c r="DD33">
        <v>50.12574</v>
      </c>
      <c r="DE33">
        <v>5360400</v>
      </c>
      <c r="DF33" s="4">
        <v>79366.100000000006</v>
      </c>
      <c r="DG33">
        <v>13717.2</v>
      </c>
      <c r="DH33">
        <v>65648.899999999994</v>
      </c>
      <c r="DI33">
        <v>125428.5</v>
      </c>
      <c r="DJ33">
        <v>43974.400000000001</v>
      </c>
      <c r="DK33">
        <v>81454.2</v>
      </c>
      <c r="DL33">
        <v>45305488.799999997</v>
      </c>
      <c r="DM33">
        <v>14263400</v>
      </c>
      <c r="DN33">
        <v>73848310</v>
      </c>
      <c r="DO33">
        <v>23737310</v>
      </c>
      <c r="DP33">
        <v>49923380</v>
      </c>
      <c r="DQ33">
        <v>15437800</v>
      </c>
      <c r="DR33">
        <v>134440</v>
      </c>
      <c r="DS33">
        <v>15384620</v>
      </c>
      <c r="DT33">
        <v>10236700</v>
      </c>
      <c r="DU33">
        <v>7137980</v>
      </c>
      <c r="DV33">
        <v>17373940</v>
      </c>
      <c r="DW33">
        <v>340700</v>
      </c>
      <c r="DX33">
        <v>17705190</v>
      </c>
      <c r="DY33">
        <v>56474370</v>
      </c>
      <c r="DZ33">
        <v>74889870</v>
      </c>
      <c r="EA33">
        <v>9.25</v>
      </c>
      <c r="EB33">
        <v>8.5</v>
      </c>
      <c r="EC33">
        <v>10.75</v>
      </c>
      <c r="ED33">
        <v>8.86</v>
      </c>
      <c r="EE33">
        <v>8.26</v>
      </c>
      <c r="EF33">
        <v>50.31</v>
      </c>
      <c r="EG33">
        <v>79</v>
      </c>
      <c r="EH33">
        <v>65.959999999999994</v>
      </c>
      <c r="EI33">
        <v>1.31107135758299</v>
      </c>
      <c r="EJ33">
        <v>0.63590000000000002</v>
      </c>
      <c r="EK33">
        <v>79.116213241075599</v>
      </c>
      <c r="EL33">
        <v>260069</v>
      </c>
      <c r="EM33">
        <v>100</v>
      </c>
      <c r="EN33">
        <v>105.1</v>
      </c>
      <c r="EO33">
        <v>100</v>
      </c>
      <c r="EP33">
        <v>101.5</v>
      </c>
      <c r="EQ33">
        <v>102.377467930842</v>
      </c>
      <c r="ER33">
        <v>119.897816439723</v>
      </c>
      <c r="ES33">
        <v>112.577777777778</v>
      </c>
      <c r="ET33">
        <v>137.810282013224</v>
      </c>
      <c r="EU33">
        <v>146.03279302913899</v>
      </c>
      <c r="EV33">
        <v>132.01163969266</v>
      </c>
      <c r="EW33">
        <v>129.80000000000001</v>
      </c>
      <c r="EX33">
        <v>98.6</v>
      </c>
      <c r="EY33">
        <v>95.4</v>
      </c>
      <c r="EZ33">
        <v>101.4</v>
      </c>
      <c r="FA33">
        <v>97.5</v>
      </c>
      <c r="FB33">
        <v>103.6</v>
      </c>
      <c r="FC33">
        <v>112.9</v>
      </c>
      <c r="FD33">
        <v>101.7</v>
      </c>
      <c r="FE33">
        <v>144475</v>
      </c>
      <c r="FF33">
        <v>3440174</v>
      </c>
      <c r="FG33">
        <v>2513430</v>
      </c>
      <c r="FH33">
        <v>719881</v>
      </c>
      <c r="FI33">
        <v>4080040</v>
      </c>
      <c r="FJ33">
        <v>4080040</v>
      </c>
      <c r="FK33">
        <v>2965510</v>
      </c>
      <c r="FL33">
        <v>1989320</v>
      </c>
      <c r="FM33">
        <v>1352570</v>
      </c>
      <c r="FN33">
        <v>937210</v>
      </c>
      <c r="FO33">
        <v>1352570</v>
      </c>
      <c r="FP33">
        <v>468140</v>
      </c>
      <c r="FQ33">
        <v>12.807</v>
      </c>
      <c r="FR33">
        <v>3.9409999999999998</v>
      </c>
      <c r="FS33">
        <v>8.8659999999999997</v>
      </c>
      <c r="FT33">
        <v>17404.2</v>
      </c>
      <c r="FU33">
        <v>100</v>
      </c>
      <c r="FV33">
        <v>100</v>
      </c>
      <c r="FW33">
        <v>100</v>
      </c>
      <c r="FX33">
        <v>95.7</v>
      </c>
      <c r="FY33">
        <v>199.3</v>
      </c>
      <c r="FZ33">
        <v>65.599999999999994</v>
      </c>
      <c r="GA33">
        <v>41.1</v>
      </c>
      <c r="GB33">
        <v>1690.8</v>
      </c>
      <c r="GC33">
        <v>118.5</v>
      </c>
      <c r="GD33">
        <v>41041.300000000003</v>
      </c>
      <c r="GE33">
        <v>264640</v>
      </c>
      <c r="GF33">
        <v>38243</v>
      </c>
      <c r="GG33">
        <v>3805</v>
      </c>
      <c r="GH33">
        <v>16927</v>
      </c>
      <c r="GI33">
        <v>37665</v>
      </c>
      <c r="GJ33">
        <v>20016</v>
      </c>
      <c r="GK33">
        <v>1520104</v>
      </c>
      <c r="GL33">
        <v>1557136</v>
      </c>
      <c r="GM33" t="e">
        <v>#N/A</v>
      </c>
      <c r="GN33">
        <v>29602850</v>
      </c>
      <c r="GO33">
        <v>7828350</v>
      </c>
      <c r="GP33">
        <v>857850</v>
      </c>
      <c r="GQ33">
        <v>222919.2</v>
      </c>
      <c r="GR33">
        <v>151.9</v>
      </c>
      <c r="GS33">
        <v>66694.7</v>
      </c>
      <c r="GT33">
        <v>9.0126000000000008</v>
      </c>
      <c r="GU33">
        <v>4657.8999999999996</v>
      </c>
      <c r="GV33">
        <v>394314</v>
      </c>
      <c r="GW33">
        <v>87454.8</v>
      </c>
      <c r="GX33">
        <v>24166</v>
      </c>
      <c r="GY33">
        <v>1536</v>
      </c>
      <c r="GZ33">
        <v>4481</v>
      </c>
      <c r="HA33">
        <v>5466260</v>
      </c>
      <c r="HB33">
        <v>94.4</v>
      </c>
      <c r="HC33">
        <v>95.9</v>
      </c>
      <c r="HD33">
        <v>96</v>
      </c>
      <c r="HE33">
        <v>96.4</v>
      </c>
      <c r="HF33">
        <v>96.8</v>
      </c>
      <c r="HG33">
        <v>97.1</v>
      </c>
      <c r="HH33">
        <v>103.24353262104999</v>
      </c>
      <c r="HI33">
        <v>100.803180289811</v>
      </c>
      <c r="HJ33">
        <v>14759.4</v>
      </c>
      <c r="HK33">
        <v>58608</v>
      </c>
      <c r="HL33">
        <v>11795.4</v>
      </c>
      <c r="HM33">
        <v>7479.7</v>
      </c>
      <c r="HN33">
        <v>50.834518235940102</v>
      </c>
      <c r="HO33">
        <v>15.857118085659801</v>
      </c>
      <c r="HP33">
        <v>11612</v>
      </c>
      <c r="HQ33">
        <v>204350</v>
      </c>
      <c r="HR33">
        <v>3970530</v>
      </c>
      <c r="HS33">
        <v>34780</v>
      </c>
      <c r="HT33">
        <v>2972.1</v>
      </c>
      <c r="HU33">
        <v>1306.8</v>
      </c>
      <c r="HV33">
        <v>905380</v>
      </c>
      <c r="HW33">
        <v>646.6</v>
      </c>
      <c r="HX33">
        <v>141798</v>
      </c>
      <c r="HY33">
        <v>8.8699999999999992</v>
      </c>
      <c r="HZ33">
        <v>7.5</v>
      </c>
      <c r="IA33">
        <v>73610</v>
      </c>
      <c r="IB33">
        <v>156730.03460000001</v>
      </c>
      <c r="IC33">
        <v>58.852459016393503</v>
      </c>
      <c r="ID33">
        <v>5229</v>
      </c>
      <c r="IE33">
        <v>3613.3</v>
      </c>
      <c r="IF33">
        <v>101.79096774193501</v>
      </c>
      <c r="IG33">
        <v>101679.57</v>
      </c>
      <c r="IH33">
        <v>493.39530000000002</v>
      </c>
      <c r="II33">
        <v>169817.60000000001</v>
      </c>
      <c r="IJ33">
        <v>59299.9</v>
      </c>
      <c r="IK33">
        <v>54036.9</v>
      </c>
      <c r="IL33">
        <v>97.457418464534399</v>
      </c>
      <c r="IM33">
        <v>50.5</v>
      </c>
      <c r="IN33">
        <v>149772910</v>
      </c>
      <c r="IO33">
        <v>87.150364618320793</v>
      </c>
      <c r="IP33">
        <v>43.504620000000003</v>
      </c>
    </row>
    <row r="34" spans="1:250">
      <c r="A34" t="s">
        <v>325</v>
      </c>
      <c r="B34">
        <v>20775020</v>
      </c>
      <c r="C34">
        <v>3412300</v>
      </c>
      <c r="D34">
        <v>6674655.7000000002</v>
      </c>
      <c r="E34">
        <v>10659244.1</v>
      </c>
      <c r="F34">
        <v>21680460</v>
      </c>
      <c r="G34">
        <v>3501860</v>
      </c>
      <c r="H34">
        <v>7079087.5</v>
      </c>
      <c r="I34">
        <v>11193986.699999999</v>
      </c>
      <c r="J34">
        <v>22090590</v>
      </c>
      <c r="K34">
        <v>12178040</v>
      </c>
      <c r="L34">
        <v>2293660</v>
      </c>
      <c r="M34">
        <v>7362720</v>
      </c>
      <c r="N34">
        <v>5411090</v>
      </c>
      <c r="O34">
        <v>6889350</v>
      </c>
      <c r="P34">
        <v>22938480</v>
      </c>
      <c r="Q34">
        <v>12885000</v>
      </c>
      <c r="R34">
        <v>2406410</v>
      </c>
      <c r="S34">
        <v>7652380</v>
      </c>
      <c r="T34">
        <v>5556550</v>
      </c>
      <c r="U34">
        <v>7158670</v>
      </c>
      <c r="V34">
        <v>-43849.4</v>
      </c>
      <c r="W34">
        <v>26917.599999999999</v>
      </c>
      <c r="X34">
        <v>-16931.7</v>
      </c>
      <c r="Y34">
        <v>16374</v>
      </c>
      <c r="Z34">
        <v>521.79999999999995</v>
      </c>
      <c r="AA34">
        <v>109119.2</v>
      </c>
      <c r="AB34">
        <v>135917.29999999999</v>
      </c>
      <c r="AC34">
        <v>-4889.2</v>
      </c>
      <c r="AD34">
        <v>16825</v>
      </c>
      <c r="AE34">
        <v>423063.07635558798</v>
      </c>
      <c r="AF34">
        <v>14981.8</v>
      </c>
      <c r="AG34">
        <v>707801.7</v>
      </c>
      <c r="AH34">
        <v>3583396.8</v>
      </c>
      <c r="AI34">
        <v>484799.2</v>
      </c>
      <c r="AJ34">
        <v>1898658</v>
      </c>
      <c r="AK34">
        <v>3740949.9</v>
      </c>
      <c r="AL34">
        <v>4424868.3</v>
      </c>
      <c r="AM34">
        <v>2493425.9</v>
      </c>
      <c r="AN34">
        <v>757894.7</v>
      </c>
      <c r="AO34">
        <v>3746064.3</v>
      </c>
      <c r="AP34">
        <v>543304.4</v>
      </c>
      <c r="AQ34">
        <v>2031824.1</v>
      </c>
      <c r="AR34">
        <v>3943473.1</v>
      </c>
      <c r="AS34">
        <v>4610695.9000000004</v>
      </c>
      <c r="AT34">
        <v>2639817.7000000002</v>
      </c>
      <c r="AU34">
        <v>2195818.2999999998</v>
      </c>
      <c r="AV34">
        <v>853079.7</v>
      </c>
      <c r="AW34">
        <v>77793.600000000006</v>
      </c>
      <c r="AX34">
        <v>79070784.200000003</v>
      </c>
      <c r="AY34">
        <v>1496018.2</v>
      </c>
      <c r="AZ34">
        <v>34806209</v>
      </c>
      <c r="BA34">
        <v>49263685.299999997</v>
      </c>
      <c r="BB34">
        <v>11.96</v>
      </c>
      <c r="BC34">
        <v>14.55</v>
      </c>
      <c r="BD34">
        <v>-41.16</v>
      </c>
      <c r="BE34">
        <v>73.099999999999994</v>
      </c>
      <c r="BF34">
        <v>34744652.299999997</v>
      </c>
      <c r="BG34">
        <v>49288282.700000003</v>
      </c>
      <c r="BH34">
        <v>142.6</v>
      </c>
      <c r="BI34">
        <v>77562280</v>
      </c>
      <c r="BJ34">
        <v>1279350</v>
      </c>
      <c r="BK34">
        <v>654858</v>
      </c>
      <c r="BL34">
        <v>66220</v>
      </c>
      <c r="BM34">
        <v>1255447</v>
      </c>
      <c r="BN34">
        <v>13.416536661466401</v>
      </c>
      <c r="BO34">
        <v>378.90979642346798</v>
      </c>
      <c r="BP34">
        <v>358.43423273890897</v>
      </c>
      <c r="BQ34">
        <v>153.095703712866</v>
      </c>
      <c r="BR34">
        <v>194.19810611754099</v>
      </c>
      <c r="BS34">
        <v>43989000</v>
      </c>
      <c r="BT34">
        <v>19991000</v>
      </c>
      <c r="BU34">
        <v>8009000</v>
      </c>
      <c r="BV34">
        <v>10485000</v>
      </c>
      <c r="BW34">
        <v>106.2</v>
      </c>
      <c r="BX34">
        <v>39198.300000000003</v>
      </c>
      <c r="BY34">
        <v>14981.8</v>
      </c>
      <c r="BZ34">
        <v>14999</v>
      </c>
      <c r="CA34">
        <v>-4889.2</v>
      </c>
      <c r="CB34">
        <v>16825</v>
      </c>
      <c r="CC34">
        <v>16087.2</v>
      </c>
      <c r="CD34">
        <v>3821</v>
      </c>
      <c r="CE34">
        <v>-2016.4</v>
      </c>
      <c r="CF34">
        <v>-521.79999999999995</v>
      </c>
      <c r="CG34">
        <v>12983.9</v>
      </c>
      <c r="CH34">
        <v>175.26138688271001</v>
      </c>
      <c r="CI34">
        <v>1223.75</v>
      </c>
      <c r="CJ34">
        <v>10813.5</v>
      </c>
      <c r="CK34">
        <v>0</v>
      </c>
      <c r="CL34">
        <v>81.243333333333297</v>
      </c>
      <c r="CM34">
        <v>0.46632000000000001</v>
      </c>
      <c r="CN34">
        <v>108.006</v>
      </c>
      <c r="CO34">
        <v>119.75460143444</v>
      </c>
      <c r="CP34">
        <v>0</v>
      </c>
      <c r="CQ34">
        <v>96.404562534229399</v>
      </c>
      <c r="CR34">
        <v>813587</v>
      </c>
      <c r="CS34">
        <v>12880.09</v>
      </c>
      <c r="CT34">
        <v>109.439067354632</v>
      </c>
      <c r="CU34">
        <v>145.97496651383301</v>
      </c>
      <c r="CV34">
        <v>127.55740790387</v>
      </c>
      <c r="CW34">
        <v>161.21183372396499</v>
      </c>
      <c r="CX34">
        <v>450.49793247938698</v>
      </c>
      <c r="CY34">
        <v>161.92468021266501</v>
      </c>
      <c r="CZ34">
        <v>8.5503750000000003E-2</v>
      </c>
      <c r="DA34">
        <v>702939</v>
      </c>
      <c r="DB34">
        <v>8.2433333333333305</v>
      </c>
      <c r="DC34">
        <v>164.48151212534299</v>
      </c>
      <c r="DD34">
        <v>51.123460000000001</v>
      </c>
      <c r="DE34">
        <v>5523000</v>
      </c>
      <c r="DF34" s="4">
        <v>73346.100000000006</v>
      </c>
      <c r="DG34">
        <v>12983.9</v>
      </c>
      <c r="DH34">
        <v>60362.2</v>
      </c>
      <c r="DI34">
        <v>115126</v>
      </c>
      <c r="DJ34">
        <v>39198.300000000003</v>
      </c>
      <c r="DK34">
        <v>75927.8</v>
      </c>
      <c r="DL34">
        <v>46555173.5</v>
      </c>
      <c r="DM34">
        <v>14630080</v>
      </c>
      <c r="DN34">
        <v>77562280</v>
      </c>
      <c r="DO34">
        <v>25365310</v>
      </c>
      <c r="DP34">
        <v>51363200</v>
      </c>
      <c r="DQ34">
        <v>16466900</v>
      </c>
      <c r="DR34">
        <v>139040</v>
      </c>
      <c r="DS34">
        <v>15772160</v>
      </c>
      <c r="DT34">
        <v>10697160</v>
      </c>
      <c r="DU34">
        <v>7382450</v>
      </c>
      <c r="DV34">
        <v>18079610</v>
      </c>
      <c r="DW34">
        <v>348900</v>
      </c>
      <c r="DX34">
        <v>18428510</v>
      </c>
      <c r="DY34">
        <v>59482680</v>
      </c>
      <c r="DZ34">
        <v>78841630</v>
      </c>
      <c r="EA34">
        <v>9.25</v>
      </c>
      <c r="EB34">
        <v>8</v>
      </c>
      <c r="EC34">
        <v>10.32</v>
      </c>
      <c r="ED34">
        <v>8.33</v>
      </c>
      <c r="EE34">
        <v>8.7799999999999994</v>
      </c>
      <c r="EF34">
        <v>54.22</v>
      </c>
      <c r="EG34">
        <v>85.75</v>
      </c>
      <c r="EH34">
        <v>69.45</v>
      </c>
      <c r="EI34">
        <v>1.2808926595352299</v>
      </c>
      <c r="EJ34">
        <v>0.67800000000000005</v>
      </c>
      <c r="EK34">
        <v>79.970501474926294</v>
      </c>
      <c r="EL34">
        <v>256703</v>
      </c>
      <c r="EM34">
        <v>102.2</v>
      </c>
      <c r="EN34">
        <v>98.4</v>
      </c>
      <c r="EO34">
        <v>102.6</v>
      </c>
      <c r="EP34">
        <v>105.6</v>
      </c>
      <c r="EQ34">
        <v>100.6</v>
      </c>
      <c r="ER34">
        <v>97.2</v>
      </c>
      <c r="ES34">
        <v>104.1</v>
      </c>
      <c r="ET34">
        <v>102.1</v>
      </c>
      <c r="EU34">
        <v>104</v>
      </c>
      <c r="EV34">
        <v>100.5</v>
      </c>
      <c r="EW34">
        <v>95.3</v>
      </c>
      <c r="EX34">
        <v>100.1</v>
      </c>
      <c r="EY34">
        <v>91.3</v>
      </c>
      <c r="EZ34">
        <v>102.2</v>
      </c>
      <c r="FA34">
        <v>83</v>
      </c>
      <c r="FB34">
        <v>109.8</v>
      </c>
      <c r="FC34">
        <v>105.7</v>
      </c>
      <c r="FD34">
        <v>105.6</v>
      </c>
      <c r="FE34">
        <v>152094</v>
      </c>
      <c r="FF34">
        <v>3519555</v>
      </c>
      <c r="FG34">
        <v>2628975</v>
      </c>
      <c r="FH34">
        <v>687333</v>
      </c>
      <c r="FI34">
        <v>3115820</v>
      </c>
      <c r="FJ34">
        <v>3115820</v>
      </c>
      <c r="FK34">
        <v>1699940</v>
      </c>
      <c r="FL34">
        <v>2070770</v>
      </c>
      <c r="FM34">
        <v>1904600</v>
      </c>
      <c r="FN34">
        <v>606300</v>
      </c>
      <c r="FO34">
        <v>1904600</v>
      </c>
      <c r="FP34">
        <v>401500</v>
      </c>
      <c r="FQ34">
        <v>-0.1202</v>
      </c>
      <c r="FR34">
        <v>0.22939999999999999</v>
      </c>
      <c r="FS34">
        <v>-0.34970000000000001</v>
      </c>
      <c r="FT34">
        <v>17429.98</v>
      </c>
      <c r="FU34">
        <v>105.1</v>
      </c>
      <c r="FV34">
        <v>104</v>
      </c>
      <c r="FW34">
        <v>106.2</v>
      </c>
      <c r="FX34">
        <v>98.7</v>
      </c>
      <c r="FY34">
        <v>206.3</v>
      </c>
      <c r="FZ34">
        <v>68.599999999999994</v>
      </c>
      <c r="GA34">
        <v>41.1</v>
      </c>
      <c r="GB34">
        <v>1610.8</v>
      </c>
      <c r="GC34">
        <v>108.3</v>
      </c>
      <c r="GD34">
        <v>41479.1</v>
      </c>
      <c r="GE34">
        <v>244810</v>
      </c>
      <c r="GF34">
        <v>39900</v>
      </c>
      <c r="GG34">
        <v>3880</v>
      </c>
      <c r="GH34">
        <v>18354</v>
      </c>
      <c r="GI34">
        <v>35773.1</v>
      </c>
      <c r="GJ34">
        <v>20791.3</v>
      </c>
      <c r="GK34">
        <v>1506872</v>
      </c>
      <c r="GL34">
        <v>1559503</v>
      </c>
      <c r="GM34" t="e">
        <v>#N/A</v>
      </c>
      <c r="GN34">
        <v>30476000</v>
      </c>
      <c r="GO34">
        <v>8009000</v>
      </c>
      <c r="GP34">
        <v>646970</v>
      </c>
      <c r="GQ34">
        <v>231497</v>
      </c>
      <c r="GR34">
        <v>156.30000000000001</v>
      </c>
      <c r="GS34">
        <v>66851.399999999994</v>
      </c>
      <c r="GT34">
        <v>7.8376999999999999</v>
      </c>
      <c r="GU34">
        <v>6552.6</v>
      </c>
      <c r="GV34">
        <v>363109.5</v>
      </c>
      <c r="GW34">
        <v>51217.9</v>
      </c>
      <c r="GX34">
        <v>21088.7</v>
      </c>
      <c r="GY34">
        <v>1295</v>
      </c>
      <c r="GZ34">
        <v>5916</v>
      </c>
      <c r="HA34">
        <v>5504000</v>
      </c>
      <c r="HB34">
        <v>98.6</v>
      </c>
      <c r="HC34">
        <v>99.1</v>
      </c>
      <c r="HD34">
        <v>98.4</v>
      </c>
      <c r="HE34">
        <v>99.1</v>
      </c>
      <c r="HF34">
        <v>98.7</v>
      </c>
      <c r="HG34">
        <v>98.9</v>
      </c>
      <c r="HH34">
        <v>107.5</v>
      </c>
      <c r="HI34">
        <v>106.951107465135</v>
      </c>
      <c r="HJ34">
        <v>9076.2999999999993</v>
      </c>
      <c r="HK34">
        <v>60874</v>
      </c>
      <c r="HL34">
        <v>10813.5</v>
      </c>
      <c r="HM34">
        <v>6933.1</v>
      </c>
      <c r="HN34">
        <v>49.581072363677798</v>
      </c>
      <c r="HO34">
        <v>16.4230511390228</v>
      </c>
      <c r="HP34">
        <v>10993.4</v>
      </c>
      <c r="HQ34">
        <v>215000</v>
      </c>
      <c r="HR34">
        <v>4077000</v>
      </c>
      <c r="HS34">
        <v>35164.400000000001</v>
      </c>
      <c r="HT34">
        <v>3599.1</v>
      </c>
      <c r="HU34">
        <v>1551.8</v>
      </c>
      <c r="HV34">
        <v>710210</v>
      </c>
      <c r="HW34">
        <v>856.8</v>
      </c>
      <c r="HX34">
        <v>138553</v>
      </c>
      <c r="HY34">
        <v>8.2799999999999994</v>
      </c>
      <c r="HZ34">
        <v>7</v>
      </c>
      <c r="IA34">
        <v>65383.4</v>
      </c>
      <c r="IB34">
        <v>100406.41280000001</v>
      </c>
      <c r="IC34">
        <v>79.508196721311506</v>
      </c>
      <c r="ID34">
        <v>3320</v>
      </c>
      <c r="IE34">
        <v>2571.6999999999998</v>
      </c>
      <c r="IF34">
        <v>102.6</v>
      </c>
      <c r="IG34">
        <v>160635.6</v>
      </c>
      <c r="IH34">
        <v>501.81009999999998</v>
      </c>
      <c r="II34">
        <v>197071.1</v>
      </c>
      <c r="IJ34">
        <v>68714.8</v>
      </c>
      <c r="IK34">
        <v>49368.800000000003</v>
      </c>
      <c r="IL34">
        <v>102.40226199999999</v>
      </c>
      <c r="IM34">
        <v>196.8</v>
      </c>
      <c r="IN34">
        <v>156610862.69999999</v>
      </c>
      <c r="IO34">
        <v>88.937107309486805</v>
      </c>
      <c r="IP34">
        <v>44.37238</v>
      </c>
    </row>
    <row r="35" spans="1:250">
      <c r="A35" t="s">
        <v>326</v>
      </c>
      <c r="B35">
        <v>20479087.300000001</v>
      </c>
      <c r="C35">
        <v>2743624.6</v>
      </c>
      <c r="D35">
        <v>6629987</v>
      </c>
      <c r="E35">
        <v>11105475.6</v>
      </c>
      <c r="F35">
        <v>22022068.100000001</v>
      </c>
      <c r="G35">
        <v>3029607.9</v>
      </c>
      <c r="H35">
        <v>7109098.2000000002</v>
      </c>
      <c r="I35">
        <v>11883362</v>
      </c>
      <c r="J35">
        <v>21959458.800000001</v>
      </c>
      <c r="K35">
        <v>12249588.300000001</v>
      </c>
      <c r="L35">
        <v>2861532.4</v>
      </c>
      <c r="M35">
        <v>7672350.2000000002</v>
      </c>
      <c r="N35">
        <v>6522511.7999999998</v>
      </c>
      <c r="O35">
        <v>7454137.4000000004</v>
      </c>
      <c r="P35">
        <v>23569532.699999999</v>
      </c>
      <c r="Q35">
        <v>13231752.300000001</v>
      </c>
      <c r="R35">
        <v>3108695.7</v>
      </c>
      <c r="S35">
        <v>8096932.5</v>
      </c>
      <c r="T35">
        <v>6943422</v>
      </c>
      <c r="U35">
        <v>8039966.9000000004</v>
      </c>
      <c r="V35">
        <v>-47793.1</v>
      </c>
      <c r="W35">
        <v>26816.7</v>
      </c>
      <c r="X35">
        <v>-20976.400000000001</v>
      </c>
      <c r="Y35">
        <v>20592.8</v>
      </c>
      <c r="Z35">
        <v>-157.9</v>
      </c>
      <c r="AA35">
        <v>106113.4</v>
      </c>
      <c r="AB35">
        <v>138593.20000000001</v>
      </c>
      <c r="AC35">
        <v>-5581.3</v>
      </c>
      <c r="AD35">
        <v>16070.2</v>
      </c>
      <c r="AE35">
        <v>426675.103186097</v>
      </c>
      <c r="AF35">
        <v>16327.8</v>
      </c>
      <c r="AG35">
        <v>556182.4</v>
      </c>
      <c r="AH35">
        <v>3739533.3</v>
      </c>
      <c r="AI35">
        <v>472899.8</v>
      </c>
      <c r="AJ35">
        <v>1861371.5</v>
      </c>
      <c r="AK35">
        <v>3769205.9</v>
      </c>
      <c r="AL35">
        <v>4528214.3</v>
      </c>
      <c r="AM35">
        <v>2808055.4</v>
      </c>
      <c r="AN35">
        <v>598986.6</v>
      </c>
      <c r="AO35">
        <v>3959388.8</v>
      </c>
      <c r="AP35">
        <v>524707.19999999995</v>
      </c>
      <c r="AQ35">
        <v>2026015.6</v>
      </c>
      <c r="AR35">
        <v>4038456.4</v>
      </c>
      <c r="AS35">
        <v>4799038.2</v>
      </c>
      <c r="AT35">
        <v>3045867.4</v>
      </c>
      <c r="AU35">
        <v>2044500.9</v>
      </c>
      <c r="AV35">
        <v>577827.69999999995</v>
      </c>
      <c r="AW35">
        <v>119457.5</v>
      </c>
      <c r="AX35">
        <v>85974336.700000003</v>
      </c>
      <c r="AY35">
        <v>538695.80000000005</v>
      </c>
      <c r="AZ35">
        <v>36130510.5</v>
      </c>
      <c r="BA35">
        <v>49843826.200000003</v>
      </c>
      <c r="BB35">
        <v>13.03</v>
      </c>
      <c r="BC35">
        <v>13.01</v>
      </c>
      <c r="BD35">
        <v>62.06</v>
      </c>
      <c r="BE35">
        <v>73.3</v>
      </c>
      <c r="BF35">
        <v>36066246.399999999</v>
      </c>
      <c r="BG35">
        <v>49916683.5</v>
      </c>
      <c r="BH35">
        <v>147.1</v>
      </c>
      <c r="BI35">
        <v>78165920</v>
      </c>
      <c r="BJ35">
        <v>1323930</v>
      </c>
      <c r="BK35">
        <v>611195</v>
      </c>
      <c r="BL35">
        <v>74852</v>
      </c>
      <c r="BM35">
        <v>1343002</v>
      </c>
      <c r="BN35">
        <v>8.7294727744165996</v>
      </c>
      <c r="BO35">
        <v>362.78949702074198</v>
      </c>
      <c r="BP35">
        <v>349.44851759733501</v>
      </c>
      <c r="BQ35">
        <v>326.90193872343201</v>
      </c>
      <c r="BR35">
        <v>212.22631693041399</v>
      </c>
      <c r="BS35">
        <v>44020000</v>
      </c>
      <c r="BT35">
        <v>20163000</v>
      </c>
      <c r="BU35">
        <v>8188000</v>
      </c>
      <c r="BV35">
        <v>10279000</v>
      </c>
      <c r="BW35">
        <v>110.5</v>
      </c>
      <c r="BX35">
        <v>40628.800000000003</v>
      </c>
      <c r="BY35">
        <v>16327.9</v>
      </c>
      <c r="BZ35">
        <v>15498.7</v>
      </c>
      <c r="CA35">
        <v>-5581.3</v>
      </c>
      <c r="CB35">
        <v>16070.2</v>
      </c>
      <c r="CC35">
        <v>15545.3</v>
      </c>
      <c r="CD35">
        <v>8159.2</v>
      </c>
      <c r="CE35">
        <v>7632.8</v>
      </c>
      <c r="CF35">
        <v>157.9</v>
      </c>
      <c r="CG35">
        <v>14190.7</v>
      </c>
      <c r="CH35">
        <v>208.10942182053199</v>
      </c>
      <c r="CI35">
        <v>1227.5</v>
      </c>
      <c r="CJ35">
        <v>8333.6</v>
      </c>
      <c r="CK35">
        <v>1</v>
      </c>
      <c r="CL35">
        <v>81.319999999999993</v>
      </c>
      <c r="CM35">
        <v>0.42512578125</v>
      </c>
      <c r="CN35">
        <v>108.452233333333</v>
      </c>
      <c r="CO35">
        <v>123.559016551957</v>
      </c>
      <c r="CP35">
        <v>0</v>
      </c>
      <c r="CQ35">
        <v>90.808702840981098</v>
      </c>
      <c r="CR35">
        <v>790092</v>
      </c>
      <c r="CS35">
        <v>13437.13</v>
      </c>
      <c r="CT35">
        <v>109.036488465481</v>
      </c>
      <c r="CU35">
        <v>146.17195711673199</v>
      </c>
      <c r="CV35">
        <v>127.416794995267</v>
      </c>
      <c r="CW35">
        <v>164.03656703765199</v>
      </c>
      <c r="CX35">
        <v>459.05739319649501</v>
      </c>
      <c r="CY35">
        <v>162.408922887882</v>
      </c>
      <c r="CZ35">
        <v>9.8646341463414694E-2</v>
      </c>
      <c r="DA35">
        <v>697726</v>
      </c>
      <c r="DB35">
        <v>8.0966666666666693</v>
      </c>
      <c r="DC35">
        <v>165.70025433758701</v>
      </c>
      <c r="DD35">
        <v>52.260300000000001</v>
      </c>
      <c r="DE35">
        <v>5712000</v>
      </c>
      <c r="DF35" s="4">
        <v>71090.8</v>
      </c>
      <c r="DG35">
        <v>14190.7</v>
      </c>
      <c r="DH35">
        <v>56900.2</v>
      </c>
      <c r="DI35">
        <v>119898.5</v>
      </c>
      <c r="DJ35">
        <v>40628.800000000003</v>
      </c>
      <c r="DK35">
        <v>79269.600000000006</v>
      </c>
      <c r="DL35">
        <v>47923856.5</v>
      </c>
      <c r="DM35">
        <v>14481550</v>
      </c>
      <c r="DN35">
        <v>78165920</v>
      </c>
      <c r="DO35">
        <v>25900690</v>
      </c>
      <c r="DP35">
        <v>51452990</v>
      </c>
      <c r="DQ35">
        <v>16030720</v>
      </c>
      <c r="DR35">
        <v>143710</v>
      </c>
      <c r="DS35">
        <v>15362190</v>
      </c>
      <c r="DT35">
        <v>10637110</v>
      </c>
      <c r="DU35">
        <v>6831600</v>
      </c>
      <c r="DV35">
        <v>17468710</v>
      </c>
      <c r="DW35">
        <v>362940</v>
      </c>
      <c r="DX35">
        <v>17831650</v>
      </c>
      <c r="DY35">
        <v>60697210</v>
      </c>
      <c r="DZ35">
        <v>79489850</v>
      </c>
      <c r="EA35">
        <v>9.25</v>
      </c>
      <c r="EB35">
        <v>8</v>
      </c>
      <c r="EC35">
        <v>10.27</v>
      </c>
      <c r="ED35">
        <v>8.1999999999999993</v>
      </c>
      <c r="EE35">
        <v>8.2799999999999994</v>
      </c>
      <c r="EF35">
        <v>55.24</v>
      </c>
      <c r="EG35">
        <v>87.18</v>
      </c>
      <c r="EH35">
        <v>69.040000000000006</v>
      </c>
      <c r="EI35">
        <v>1.24981897175959</v>
      </c>
      <c r="EJ35">
        <v>0.70299999999999996</v>
      </c>
      <c r="EK35">
        <v>78.577524893314404</v>
      </c>
      <c r="EL35">
        <v>259958</v>
      </c>
      <c r="EM35">
        <v>100.1</v>
      </c>
      <c r="EN35">
        <v>86</v>
      </c>
      <c r="EO35">
        <v>102.5</v>
      </c>
      <c r="EP35">
        <v>102.3</v>
      </c>
      <c r="EQ35">
        <v>95.9</v>
      </c>
      <c r="ER35">
        <v>100.7</v>
      </c>
      <c r="ES35">
        <v>103.4</v>
      </c>
      <c r="ET35">
        <v>102.7</v>
      </c>
      <c r="EU35">
        <v>103.6</v>
      </c>
      <c r="EV35">
        <v>101.9</v>
      </c>
      <c r="EW35">
        <v>83</v>
      </c>
      <c r="EX35">
        <v>100.3</v>
      </c>
      <c r="EY35">
        <v>88.2</v>
      </c>
      <c r="EZ35">
        <v>104.9</v>
      </c>
      <c r="FA35">
        <v>105</v>
      </c>
      <c r="FB35">
        <v>104.5</v>
      </c>
      <c r="FC35">
        <v>97.5</v>
      </c>
      <c r="FD35">
        <v>102.3</v>
      </c>
      <c r="FE35">
        <v>133569</v>
      </c>
      <c r="FF35">
        <v>3259690</v>
      </c>
      <c r="FG35">
        <v>2341641</v>
      </c>
      <c r="FH35">
        <v>734714</v>
      </c>
      <c r="FI35">
        <v>3824370</v>
      </c>
      <c r="FJ35">
        <v>3824370</v>
      </c>
      <c r="FK35">
        <v>2549030</v>
      </c>
      <c r="FL35">
        <v>1931300</v>
      </c>
      <c r="FM35">
        <v>1464440</v>
      </c>
      <c r="FN35">
        <v>704350</v>
      </c>
      <c r="FO35">
        <v>1627010.9</v>
      </c>
      <c r="FP35">
        <v>396970</v>
      </c>
      <c r="FQ35">
        <v>8.5136000000000003</v>
      </c>
      <c r="FR35">
        <v>0.89649999999999996</v>
      </c>
      <c r="FS35">
        <v>7.6170999999999998</v>
      </c>
      <c r="FT35">
        <v>18762.740000000002</v>
      </c>
      <c r="FU35">
        <v>106.9</v>
      </c>
      <c r="FV35">
        <v>105.4</v>
      </c>
      <c r="FW35">
        <v>105.5</v>
      </c>
      <c r="FX35">
        <v>102.1</v>
      </c>
      <c r="FY35">
        <v>213.7</v>
      </c>
      <c r="FZ35">
        <v>68.400000000000006</v>
      </c>
      <c r="GA35">
        <v>42.2</v>
      </c>
      <c r="GB35">
        <v>1654.8</v>
      </c>
      <c r="GC35">
        <v>109.6</v>
      </c>
      <c r="GD35">
        <v>35325.699999999997</v>
      </c>
      <c r="GE35">
        <v>236540</v>
      </c>
      <c r="GF35">
        <v>37361</v>
      </c>
      <c r="GG35">
        <v>3853</v>
      </c>
      <c r="GH35">
        <v>15735</v>
      </c>
      <c r="GI35">
        <v>35022.6</v>
      </c>
      <c r="GJ35">
        <v>18694.7</v>
      </c>
      <c r="GK35">
        <v>1538010</v>
      </c>
      <c r="GL35">
        <v>1540231</v>
      </c>
      <c r="GM35" t="e">
        <v>#N/A</v>
      </c>
      <c r="GN35">
        <v>30442000</v>
      </c>
      <c r="GO35">
        <v>8188000</v>
      </c>
      <c r="GP35">
        <v>646980</v>
      </c>
      <c r="GQ35">
        <v>224237.9</v>
      </c>
      <c r="GR35">
        <v>170.3</v>
      </c>
      <c r="GS35">
        <v>68197.899999999994</v>
      </c>
      <c r="GT35">
        <v>5.8853</v>
      </c>
      <c r="GU35">
        <v>2845.8</v>
      </c>
      <c r="GV35">
        <v>567100.19999999995</v>
      </c>
      <c r="GW35">
        <v>49131.5</v>
      </c>
      <c r="GX35">
        <v>20497.599999999999</v>
      </c>
      <c r="GY35">
        <v>487</v>
      </c>
      <c r="GZ35">
        <v>9523</v>
      </c>
      <c r="HA35">
        <v>5389000</v>
      </c>
      <c r="HB35">
        <v>103.4</v>
      </c>
      <c r="HC35">
        <v>101.7</v>
      </c>
      <c r="HD35">
        <v>101.2</v>
      </c>
      <c r="HE35">
        <v>100.7</v>
      </c>
      <c r="HF35">
        <v>101.1</v>
      </c>
      <c r="HG35">
        <v>101</v>
      </c>
      <c r="HH35">
        <v>112</v>
      </c>
      <c r="HI35">
        <v>111.00073831009</v>
      </c>
      <c r="HJ35">
        <v>11071.8</v>
      </c>
      <c r="HK35">
        <v>67019</v>
      </c>
      <c r="HL35">
        <v>8333.6</v>
      </c>
      <c r="HM35">
        <v>7055</v>
      </c>
      <c r="HN35">
        <v>50.780921907809201</v>
      </c>
      <c r="HO35">
        <v>17.736601339865999</v>
      </c>
      <c r="HP35">
        <v>11113.9</v>
      </c>
      <c r="HQ35">
        <v>230000</v>
      </c>
      <c r="HR35">
        <v>4213000</v>
      </c>
      <c r="HS35">
        <v>35401.699999999997</v>
      </c>
      <c r="HT35">
        <v>2476.6999999999998</v>
      </c>
      <c r="HU35">
        <v>2141</v>
      </c>
      <c r="HV35">
        <v>311080</v>
      </c>
      <c r="HW35">
        <v>985.4</v>
      </c>
      <c r="HX35">
        <v>132088</v>
      </c>
      <c r="HY35">
        <v>7.9</v>
      </c>
      <c r="HZ35">
        <v>7</v>
      </c>
      <c r="IA35">
        <v>70263.600000000006</v>
      </c>
      <c r="IB35">
        <v>94472.721699999995</v>
      </c>
      <c r="IC35">
        <v>107.377049180328</v>
      </c>
      <c r="ID35">
        <v>3100</v>
      </c>
      <c r="IE35">
        <v>2388.6999999999998</v>
      </c>
      <c r="IF35">
        <v>110.9</v>
      </c>
      <c r="IG35">
        <v>67891.039999999994</v>
      </c>
      <c r="IH35">
        <v>531.37009999999998</v>
      </c>
      <c r="II35">
        <v>211510.5</v>
      </c>
      <c r="IJ35">
        <v>66460.7</v>
      </c>
      <c r="IK35">
        <v>45786.2</v>
      </c>
      <c r="IL35">
        <v>104.09987700000001</v>
      </c>
      <c r="IM35">
        <v>706</v>
      </c>
      <c r="IN35">
        <v>163050751.5</v>
      </c>
      <c r="IO35">
        <v>89.727216174183496</v>
      </c>
      <c r="IP35">
        <v>45.345059999999997</v>
      </c>
    </row>
    <row r="36" spans="1:250">
      <c r="A36" t="s">
        <v>327</v>
      </c>
      <c r="B36">
        <v>21775282</v>
      </c>
      <c r="C36">
        <v>5060487.5999999996</v>
      </c>
      <c r="D36">
        <v>6627097.7999999998</v>
      </c>
      <c r="E36">
        <v>10087696.6</v>
      </c>
      <c r="F36">
        <v>23568635.600000001</v>
      </c>
      <c r="G36">
        <v>5575967.7000000002</v>
      </c>
      <c r="H36">
        <v>7146311.2999999998</v>
      </c>
      <c r="I36">
        <v>10846356.699999999</v>
      </c>
      <c r="J36">
        <v>23447672.100000001</v>
      </c>
      <c r="K36">
        <v>13773744</v>
      </c>
      <c r="L36">
        <v>1896449.4</v>
      </c>
      <c r="M36">
        <v>7693389.2999999998</v>
      </c>
      <c r="N36">
        <v>5286165.4000000004</v>
      </c>
      <c r="O36">
        <v>7360316</v>
      </c>
      <c r="P36">
        <v>25483778.300000001</v>
      </c>
      <c r="Q36">
        <v>15082008.5</v>
      </c>
      <c r="R36">
        <v>2096869.2</v>
      </c>
      <c r="S36">
        <v>8154394.4000000004</v>
      </c>
      <c r="T36">
        <v>5660433.9000000004</v>
      </c>
      <c r="U36">
        <v>7987501.4000000004</v>
      </c>
      <c r="V36">
        <v>-58377.7</v>
      </c>
      <c r="W36">
        <v>26520.6</v>
      </c>
      <c r="X36">
        <v>-31857.200000000001</v>
      </c>
      <c r="Y36">
        <v>31557.200000000001</v>
      </c>
      <c r="Z36">
        <v>781.4</v>
      </c>
      <c r="AA36">
        <v>109820.6</v>
      </c>
      <c r="AB36">
        <v>148132.6</v>
      </c>
      <c r="AC36">
        <v>-5799.8</v>
      </c>
      <c r="AD36">
        <v>15675.1</v>
      </c>
      <c r="AE36">
        <v>470701.48319172498</v>
      </c>
      <c r="AF36">
        <v>16645.3</v>
      </c>
      <c r="AG36">
        <v>648587</v>
      </c>
      <c r="AH36">
        <v>3557778.9</v>
      </c>
      <c r="AI36">
        <v>480039.4</v>
      </c>
      <c r="AJ36">
        <v>1940692.5</v>
      </c>
      <c r="AK36">
        <v>3831843.2</v>
      </c>
      <c r="AL36">
        <v>3779831.2</v>
      </c>
      <c r="AM36">
        <v>2476022.2000000002</v>
      </c>
      <c r="AN36">
        <v>704467.2</v>
      </c>
      <c r="AO36">
        <v>3777684.2</v>
      </c>
      <c r="AP36">
        <v>544533</v>
      </c>
      <c r="AQ36">
        <v>2119626.9</v>
      </c>
      <c r="AR36">
        <v>4125523.8</v>
      </c>
      <c r="AS36">
        <v>4004892.1</v>
      </c>
      <c r="AT36">
        <v>2715940.8</v>
      </c>
      <c r="AU36">
        <v>1742506.7</v>
      </c>
      <c r="AV36">
        <v>868567.3</v>
      </c>
      <c r="AW36">
        <v>88402.5</v>
      </c>
      <c r="AX36">
        <v>85633166.5</v>
      </c>
      <c r="AY36">
        <v>898243.8</v>
      </c>
      <c r="AZ36">
        <v>36976027.600000001</v>
      </c>
      <c r="BA36">
        <v>48657138.899999999</v>
      </c>
      <c r="BB36">
        <v>8.24</v>
      </c>
      <c r="BC36">
        <v>11.79</v>
      </c>
      <c r="BD36">
        <v>20.54</v>
      </c>
      <c r="BE36">
        <v>74.599999999999994</v>
      </c>
      <c r="BF36">
        <v>36904763.5</v>
      </c>
      <c r="BG36">
        <v>48728882.100000001</v>
      </c>
      <c r="BH36">
        <v>157</v>
      </c>
      <c r="BI36">
        <v>80336620</v>
      </c>
      <c r="BJ36">
        <v>1364760</v>
      </c>
      <c r="BK36">
        <v>673040</v>
      </c>
      <c r="BL36">
        <v>57401</v>
      </c>
      <c r="BM36">
        <v>2010645</v>
      </c>
      <c r="BN36">
        <v>8.7294727744165996</v>
      </c>
      <c r="BO36">
        <v>341.06823964768103</v>
      </c>
      <c r="BP36">
        <v>347.35006641814698</v>
      </c>
      <c r="BQ36">
        <v>286.521391718578</v>
      </c>
      <c r="BR36">
        <v>200.504032258065</v>
      </c>
      <c r="BS36">
        <v>46231000</v>
      </c>
      <c r="BT36">
        <v>21145000</v>
      </c>
      <c r="BU36">
        <v>8629000</v>
      </c>
      <c r="BV36">
        <v>10759000</v>
      </c>
      <c r="BW36">
        <v>109.2</v>
      </c>
      <c r="BX36">
        <v>41794.9</v>
      </c>
      <c r="BY36">
        <v>16645.3</v>
      </c>
      <c r="BZ36">
        <v>15901</v>
      </c>
      <c r="CA36">
        <v>-5799.8</v>
      </c>
      <c r="CB36">
        <v>15675.1</v>
      </c>
      <c r="CC36">
        <v>15086.7</v>
      </c>
      <c r="CD36">
        <v>2105.6999999999998</v>
      </c>
      <c r="CE36">
        <v>9773.4</v>
      </c>
      <c r="CF36">
        <v>-781.4</v>
      </c>
      <c r="CG36">
        <v>17267.7</v>
      </c>
      <c r="CH36">
        <v>321.53558425381601</v>
      </c>
      <c r="CI36">
        <v>1231.25</v>
      </c>
      <c r="CJ36">
        <v>9648.7000000000007</v>
      </c>
      <c r="CK36">
        <v>0</v>
      </c>
      <c r="CL36">
        <v>80.006666666666703</v>
      </c>
      <c r="CM36">
        <v>0.31755859375000001</v>
      </c>
      <c r="CN36">
        <v>109.1354</v>
      </c>
      <c r="CO36">
        <v>123.506151629379</v>
      </c>
      <c r="CP36">
        <v>0</v>
      </c>
      <c r="CQ36">
        <v>94.613400662589697</v>
      </c>
      <c r="CR36">
        <v>732544</v>
      </c>
      <c r="CS36">
        <v>13104.14</v>
      </c>
      <c r="CT36">
        <v>108.95173724012599</v>
      </c>
      <c r="CU36">
        <v>146.33840786904199</v>
      </c>
      <c r="CV36">
        <v>126.872534155445</v>
      </c>
      <c r="CW36">
        <v>163.99271697611499</v>
      </c>
      <c r="CX36">
        <v>467.77948366722802</v>
      </c>
      <c r="CY36">
        <v>163.115912816318</v>
      </c>
      <c r="CZ36">
        <v>8.7362962962963003E-2</v>
      </c>
      <c r="DA36">
        <v>689627</v>
      </c>
      <c r="DB36">
        <v>8.0433333333333294</v>
      </c>
      <c r="DC36">
        <v>166.63356102014299</v>
      </c>
      <c r="DD36">
        <v>53.620040000000003</v>
      </c>
      <c r="DE36">
        <v>5998000</v>
      </c>
      <c r="DF36" s="4">
        <v>72757.8</v>
      </c>
      <c r="DG36">
        <v>17267.7</v>
      </c>
      <c r="DH36">
        <v>55490.1</v>
      </c>
      <c r="DI36">
        <v>127715.1</v>
      </c>
      <c r="DJ36">
        <v>41794.9</v>
      </c>
      <c r="DK36">
        <v>85920.2</v>
      </c>
      <c r="DL36">
        <v>49183140.700000003</v>
      </c>
      <c r="DM36">
        <v>14580040</v>
      </c>
      <c r="DN36">
        <v>80336620</v>
      </c>
      <c r="DO36">
        <v>25977590</v>
      </c>
      <c r="DP36">
        <v>54172820</v>
      </c>
      <c r="DQ36">
        <v>16340660</v>
      </c>
      <c r="DR36">
        <v>148450</v>
      </c>
      <c r="DS36">
        <v>16302900</v>
      </c>
      <c r="DT36">
        <v>10914320</v>
      </c>
      <c r="DU36">
        <v>7214420</v>
      </c>
      <c r="DV36">
        <v>18128740</v>
      </c>
      <c r="DW36">
        <v>372450</v>
      </c>
      <c r="DX36">
        <v>18501190</v>
      </c>
      <c r="DY36">
        <v>62207870</v>
      </c>
      <c r="DZ36">
        <v>81701380</v>
      </c>
      <c r="EA36">
        <v>9</v>
      </c>
      <c r="EB36">
        <v>8</v>
      </c>
      <c r="EC36">
        <v>10.26</v>
      </c>
      <c r="ED36">
        <v>8.1300000000000008</v>
      </c>
      <c r="EE36">
        <v>8.24</v>
      </c>
      <c r="EF36">
        <v>54.14</v>
      </c>
      <c r="EG36">
        <v>86.97</v>
      </c>
      <c r="EH36">
        <v>70.260000000000005</v>
      </c>
      <c r="EI36">
        <v>1.29774658293314</v>
      </c>
      <c r="EJ36">
        <v>0.66690000000000005</v>
      </c>
      <c r="EK36">
        <v>81.181586444744298</v>
      </c>
      <c r="EL36">
        <v>262013.7</v>
      </c>
      <c r="EM36">
        <v>103</v>
      </c>
      <c r="EN36">
        <v>93.4</v>
      </c>
      <c r="EO36">
        <v>104.7</v>
      </c>
      <c r="EP36">
        <v>104.3</v>
      </c>
      <c r="EQ36">
        <v>101.8</v>
      </c>
      <c r="ER36">
        <v>96</v>
      </c>
      <c r="ES36">
        <v>104.2</v>
      </c>
      <c r="ET36">
        <v>106.1</v>
      </c>
      <c r="EU36">
        <v>104.4</v>
      </c>
      <c r="EV36">
        <v>107.5</v>
      </c>
      <c r="EW36">
        <v>106.8</v>
      </c>
      <c r="EX36">
        <v>99.9</v>
      </c>
      <c r="EY36">
        <v>84.3</v>
      </c>
      <c r="EZ36">
        <v>111.6</v>
      </c>
      <c r="FA36">
        <v>105.1</v>
      </c>
      <c r="FB36">
        <v>105.9</v>
      </c>
      <c r="FC36">
        <v>105.5</v>
      </c>
      <c r="FD36">
        <v>104.3</v>
      </c>
      <c r="FE36">
        <v>165591</v>
      </c>
      <c r="FF36">
        <v>3597537</v>
      </c>
      <c r="FG36">
        <v>2647676</v>
      </c>
      <c r="FH36">
        <v>756184</v>
      </c>
      <c r="FI36">
        <v>2971040</v>
      </c>
      <c r="FJ36">
        <v>2970874.2</v>
      </c>
      <c r="FK36">
        <v>2564480</v>
      </c>
      <c r="FL36">
        <v>1067434.2</v>
      </c>
      <c r="FM36">
        <v>677950</v>
      </c>
      <c r="FN36">
        <v>707940</v>
      </c>
      <c r="FO36">
        <v>823664.2</v>
      </c>
      <c r="FP36">
        <v>427030</v>
      </c>
      <c r="FQ36">
        <v>10.209300000000001</v>
      </c>
      <c r="FR36">
        <v>1.7949999999999999</v>
      </c>
      <c r="FS36">
        <v>8.4143000000000008</v>
      </c>
      <c r="FT36">
        <v>19426.71</v>
      </c>
      <c r="FU36">
        <v>107.3</v>
      </c>
      <c r="FV36">
        <v>105.7</v>
      </c>
      <c r="FW36">
        <v>107.1</v>
      </c>
      <c r="FX36">
        <v>104.2</v>
      </c>
      <c r="FY36">
        <v>218</v>
      </c>
      <c r="FZ36">
        <v>67.7</v>
      </c>
      <c r="GA36">
        <v>47</v>
      </c>
      <c r="GB36">
        <v>1718</v>
      </c>
      <c r="GC36">
        <v>110.1</v>
      </c>
      <c r="GD36">
        <v>40671.5</v>
      </c>
      <c r="GE36">
        <v>253890</v>
      </c>
      <c r="GF36">
        <v>39764</v>
      </c>
      <c r="GG36">
        <v>3997</v>
      </c>
      <c r="GH36">
        <v>17613</v>
      </c>
      <c r="GI36">
        <v>37062.800000000003</v>
      </c>
      <c r="GJ36">
        <v>20417.5</v>
      </c>
      <c r="GK36">
        <v>1460685</v>
      </c>
      <c r="GL36">
        <v>1456293</v>
      </c>
      <c r="GM36" t="e">
        <v>#N/A</v>
      </c>
      <c r="GN36">
        <v>31904000</v>
      </c>
      <c r="GO36">
        <v>8629000</v>
      </c>
      <c r="GP36">
        <v>649970</v>
      </c>
      <c r="GQ36">
        <v>228609.6</v>
      </c>
      <c r="GR36">
        <v>175</v>
      </c>
      <c r="GS36">
        <v>68160.600000000006</v>
      </c>
      <c r="GT36">
        <v>6.2420999999999998</v>
      </c>
      <c r="GU36">
        <v>2651.2</v>
      </c>
      <c r="GV36">
        <v>441548.79999999999</v>
      </c>
      <c r="GW36">
        <v>219316.5</v>
      </c>
      <c r="GX36">
        <v>22555</v>
      </c>
      <c r="GY36">
        <v>1255</v>
      </c>
      <c r="GZ36">
        <v>4345</v>
      </c>
      <c r="HA36">
        <v>5697000</v>
      </c>
      <c r="HB36">
        <v>104.9</v>
      </c>
      <c r="HC36">
        <v>103.9</v>
      </c>
      <c r="HD36">
        <v>104.4</v>
      </c>
      <c r="HE36">
        <v>103.7</v>
      </c>
      <c r="HF36">
        <v>104</v>
      </c>
      <c r="HG36">
        <v>103</v>
      </c>
      <c r="HH36">
        <v>111.7</v>
      </c>
      <c r="HI36">
        <v>110.514438063987</v>
      </c>
      <c r="HJ36">
        <v>17759.599999999999</v>
      </c>
      <c r="HK36">
        <v>67593</v>
      </c>
      <c r="HL36">
        <v>9648.7000000000007</v>
      </c>
      <c r="HM36">
        <v>7159</v>
      </c>
      <c r="HN36">
        <v>52.0011695469872</v>
      </c>
      <c r="HO36">
        <v>21.484453734463099</v>
      </c>
      <c r="HP36">
        <v>9176</v>
      </c>
      <c r="HQ36">
        <v>248000</v>
      </c>
      <c r="HR36">
        <v>4407000</v>
      </c>
      <c r="HS36">
        <v>35881.699999999997</v>
      </c>
      <c r="HT36">
        <v>1950</v>
      </c>
      <c r="HU36">
        <v>1613.8</v>
      </c>
      <c r="HV36">
        <v>261140</v>
      </c>
      <c r="HW36">
        <v>797.2</v>
      </c>
      <c r="HX36">
        <v>134751</v>
      </c>
      <c r="HY36">
        <v>7.94</v>
      </c>
      <c r="HZ36">
        <v>7</v>
      </c>
      <c r="IA36">
        <v>81611.899999999994</v>
      </c>
      <c r="IB36">
        <v>146937.25580000001</v>
      </c>
      <c r="IC36">
        <v>102.88135593220299</v>
      </c>
      <c r="ID36">
        <v>3583</v>
      </c>
      <c r="IE36">
        <v>2699.2</v>
      </c>
      <c r="IF36">
        <v>109.6</v>
      </c>
      <c r="IG36">
        <v>64385.84</v>
      </c>
      <c r="IH36">
        <v>488.1216</v>
      </c>
      <c r="II36">
        <v>188355.1</v>
      </c>
      <c r="IJ36">
        <v>65710.899999999994</v>
      </c>
      <c r="IK36">
        <v>46314.1</v>
      </c>
      <c r="IL36">
        <v>104.512838</v>
      </c>
      <c r="IM36">
        <v>101</v>
      </c>
      <c r="IN36">
        <v>159373147.59999999</v>
      </c>
      <c r="IO36">
        <v>90.211601866251996</v>
      </c>
      <c r="IP36">
        <v>46.506439999999998</v>
      </c>
    </row>
    <row r="37" spans="1:250">
      <c r="A37" t="s">
        <v>328</v>
      </c>
      <c r="B37">
        <v>22462509.899999999</v>
      </c>
      <c r="C37">
        <v>4026781</v>
      </c>
      <c r="D37">
        <v>7279937.9000000004</v>
      </c>
      <c r="E37">
        <v>11155791.1</v>
      </c>
      <c r="F37">
        <v>24562198.600000001</v>
      </c>
      <c r="G37">
        <v>4544544.8</v>
      </c>
      <c r="H37">
        <v>7899437.5999999996</v>
      </c>
      <c r="I37">
        <v>12118216.1</v>
      </c>
      <c r="J37">
        <v>24670818.699999999</v>
      </c>
      <c r="K37">
        <v>13516017</v>
      </c>
      <c r="L37">
        <v>2696421.9</v>
      </c>
      <c r="M37">
        <v>8455274.5999999996</v>
      </c>
      <c r="N37">
        <v>5761921.5</v>
      </c>
      <c r="O37">
        <v>7199142.0999999996</v>
      </c>
      <c r="P37">
        <v>27254789.100000001</v>
      </c>
      <c r="Q37">
        <v>14948221.699999999</v>
      </c>
      <c r="R37">
        <v>3011028.2</v>
      </c>
      <c r="S37">
        <v>9041129.6999999993</v>
      </c>
      <c r="T37">
        <v>6236663.7999999998</v>
      </c>
      <c r="U37">
        <v>7898137.2999999998</v>
      </c>
      <c r="V37">
        <v>-45635.3</v>
      </c>
      <c r="W37">
        <v>27557.4</v>
      </c>
      <c r="X37">
        <v>-18077.900000000001</v>
      </c>
      <c r="Y37">
        <v>20456.8</v>
      </c>
      <c r="Z37">
        <v>2680.7</v>
      </c>
      <c r="AA37">
        <v>120811.4</v>
      </c>
      <c r="AB37">
        <v>147354</v>
      </c>
      <c r="AC37">
        <v>-5185.1000000000004</v>
      </c>
      <c r="AD37">
        <v>15782.9</v>
      </c>
      <c r="AE37">
        <v>503134.375115378</v>
      </c>
      <c r="AF37">
        <v>16959.599999999999</v>
      </c>
      <c r="AG37">
        <v>713515.3</v>
      </c>
      <c r="AH37">
        <v>3988032.1</v>
      </c>
      <c r="AI37">
        <v>478611.5</v>
      </c>
      <c r="AJ37">
        <v>2099779</v>
      </c>
      <c r="AK37">
        <v>4169430.3</v>
      </c>
      <c r="AL37">
        <v>4067400.9</v>
      </c>
      <c r="AM37">
        <v>2918959.9</v>
      </c>
      <c r="AN37">
        <v>797071.6</v>
      </c>
      <c r="AO37">
        <v>4245231.7</v>
      </c>
      <c r="AP37">
        <v>540951.9</v>
      </c>
      <c r="AQ37">
        <v>2316182.4</v>
      </c>
      <c r="AR37">
        <v>4532403.8</v>
      </c>
      <c r="AS37">
        <v>4351694.4000000004</v>
      </c>
      <c r="AT37">
        <v>3234117.9</v>
      </c>
      <c r="AU37">
        <v>2390575.6</v>
      </c>
      <c r="AV37">
        <v>1407253.6</v>
      </c>
      <c r="AW37">
        <v>236030.9</v>
      </c>
      <c r="AX37">
        <v>86097549.700000003</v>
      </c>
      <c r="AY37">
        <v>3104377.9</v>
      </c>
      <c r="AZ37">
        <v>38153748.299999997</v>
      </c>
      <c r="BA37">
        <v>47943801.399999999</v>
      </c>
      <c r="BB37">
        <v>5.86</v>
      </c>
      <c r="BC37">
        <v>17.53</v>
      </c>
      <c r="BD37">
        <v>-6.3</v>
      </c>
      <c r="BE37">
        <v>78</v>
      </c>
      <c r="BF37">
        <v>38067417.200000003</v>
      </c>
      <c r="BG37">
        <v>48037571.299999997</v>
      </c>
      <c r="BH37">
        <v>160.80000000000001</v>
      </c>
      <c r="BI37">
        <v>83898190</v>
      </c>
      <c r="BJ37">
        <v>1388430</v>
      </c>
      <c r="BK37">
        <v>725922</v>
      </c>
      <c r="BL37">
        <v>70216</v>
      </c>
      <c r="BM37">
        <v>2048420</v>
      </c>
      <c r="BN37">
        <v>29.092159559834901</v>
      </c>
      <c r="BO37">
        <v>333.59920654208997</v>
      </c>
      <c r="BP37">
        <v>361.634531533489</v>
      </c>
      <c r="BQ37">
        <v>236.75021076340801</v>
      </c>
      <c r="BR37">
        <v>177.305877305877</v>
      </c>
      <c r="BS37">
        <v>48696000</v>
      </c>
      <c r="BT37">
        <v>22302000</v>
      </c>
      <c r="BU37">
        <v>8976000</v>
      </c>
      <c r="BV37">
        <v>11519000</v>
      </c>
      <c r="BW37">
        <v>108.7</v>
      </c>
      <c r="BX37">
        <v>42203.1</v>
      </c>
      <c r="BY37">
        <v>16959.599999999999</v>
      </c>
      <c r="BZ37">
        <v>17105.599999999999</v>
      </c>
      <c r="CA37">
        <v>-5185.1000000000004</v>
      </c>
      <c r="CB37">
        <v>15782.9</v>
      </c>
      <c r="CC37">
        <v>15302.2</v>
      </c>
      <c r="CD37">
        <v>5733.5</v>
      </c>
      <c r="CE37">
        <v>11314.2</v>
      </c>
      <c r="CF37">
        <v>-2680.7</v>
      </c>
      <c r="CG37">
        <v>16103.6</v>
      </c>
      <c r="CH37">
        <v>301.53236586969899</v>
      </c>
      <c r="CI37">
        <v>1235</v>
      </c>
      <c r="CJ37">
        <v>12148.1</v>
      </c>
      <c r="CK37">
        <v>1</v>
      </c>
      <c r="CL37">
        <v>81.466666666666697</v>
      </c>
      <c r="CM37">
        <v>0.29202258064516101</v>
      </c>
      <c r="CN37">
        <v>110.01883333333301</v>
      </c>
      <c r="CO37">
        <v>123.167902585582</v>
      </c>
      <c r="CP37">
        <v>0</v>
      </c>
      <c r="CQ37">
        <v>98.7245726660679</v>
      </c>
      <c r="CR37">
        <v>683218</v>
      </c>
      <c r="CS37">
        <v>14578.54</v>
      </c>
      <c r="CT37">
        <v>110.450122000227</v>
      </c>
      <c r="CU37">
        <v>147.63449069317701</v>
      </c>
      <c r="CV37">
        <v>126.389237342361</v>
      </c>
      <c r="CW37">
        <v>164.86307970309599</v>
      </c>
      <c r="CX37">
        <v>476.19951437323903</v>
      </c>
      <c r="CY37">
        <v>163.79128534067999</v>
      </c>
      <c r="CZ37">
        <v>8.5107594936708802E-2</v>
      </c>
      <c r="DA37">
        <v>651617</v>
      </c>
      <c r="DB37">
        <v>7.93333333333333</v>
      </c>
      <c r="DC37">
        <v>168.18983516329101</v>
      </c>
      <c r="DD37">
        <v>54.386920000000003</v>
      </c>
      <c r="DE37">
        <v>6228000</v>
      </c>
      <c r="DF37" s="4">
        <v>82992.399999999994</v>
      </c>
      <c r="DG37">
        <v>16103.6</v>
      </c>
      <c r="DH37">
        <v>66888.800000000003</v>
      </c>
      <c r="DI37">
        <v>126494.6</v>
      </c>
      <c r="DJ37">
        <v>42203.1</v>
      </c>
      <c r="DK37">
        <v>84291.5</v>
      </c>
      <c r="DL37">
        <v>51640376.200000003</v>
      </c>
      <c r="DM37">
        <v>15148860</v>
      </c>
      <c r="DN37">
        <v>83898190</v>
      </c>
      <c r="DO37">
        <v>27090110</v>
      </c>
      <c r="DP37">
        <v>56678670</v>
      </c>
      <c r="DQ37">
        <v>16366590</v>
      </c>
      <c r="DR37">
        <v>153400</v>
      </c>
      <c r="DS37">
        <v>16390580</v>
      </c>
      <c r="DT37">
        <v>11410610</v>
      </c>
      <c r="DU37">
        <v>7564650</v>
      </c>
      <c r="DV37">
        <v>18975260</v>
      </c>
      <c r="DW37">
        <v>378500</v>
      </c>
      <c r="DX37">
        <v>19353760</v>
      </c>
      <c r="DY37">
        <v>64922930</v>
      </c>
      <c r="DZ37">
        <v>85286620</v>
      </c>
      <c r="EA37">
        <v>9</v>
      </c>
      <c r="EB37">
        <v>7.5</v>
      </c>
      <c r="EC37">
        <v>10.09</v>
      </c>
      <c r="ED37">
        <v>8.02</v>
      </c>
      <c r="EE37">
        <v>8.1300000000000008</v>
      </c>
      <c r="EF37">
        <v>54.17</v>
      </c>
      <c r="EG37">
        <v>84.23</v>
      </c>
      <c r="EH37">
        <v>71.56</v>
      </c>
      <c r="EI37">
        <v>1.32102639837548</v>
      </c>
      <c r="EJ37">
        <v>0.58930000000000005</v>
      </c>
      <c r="EK37">
        <v>91.922620057695596</v>
      </c>
      <c r="EL37">
        <v>259725.9</v>
      </c>
      <c r="EM37">
        <v>107.9</v>
      </c>
      <c r="EN37">
        <v>101.1</v>
      </c>
      <c r="EO37">
        <v>109.5</v>
      </c>
      <c r="EP37">
        <v>103.9</v>
      </c>
      <c r="EQ37">
        <v>103.7</v>
      </c>
      <c r="ER37">
        <v>107.7</v>
      </c>
      <c r="ES37">
        <v>108.4</v>
      </c>
      <c r="ET37">
        <v>111.5</v>
      </c>
      <c r="EU37">
        <v>107.9</v>
      </c>
      <c r="EV37">
        <v>114.4</v>
      </c>
      <c r="EW37">
        <v>127.7</v>
      </c>
      <c r="EX37">
        <v>97.3</v>
      </c>
      <c r="EY37">
        <v>78.5</v>
      </c>
      <c r="EZ37">
        <v>110</v>
      </c>
      <c r="FA37">
        <v>93.7</v>
      </c>
      <c r="FB37">
        <v>111.5</v>
      </c>
      <c r="FC37">
        <v>121.1</v>
      </c>
      <c r="FD37">
        <v>103.9</v>
      </c>
      <c r="FE37">
        <v>139418</v>
      </c>
      <c r="FF37">
        <v>3420403</v>
      </c>
      <c r="FG37">
        <v>2466708</v>
      </c>
      <c r="FH37">
        <v>745193</v>
      </c>
      <c r="FI37">
        <v>4192480</v>
      </c>
      <c r="FJ37">
        <v>4192645.8</v>
      </c>
      <c r="FK37">
        <v>3548890</v>
      </c>
      <c r="FL37">
        <v>1615435.8</v>
      </c>
      <c r="FM37">
        <v>854910</v>
      </c>
      <c r="FN37">
        <v>1114810</v>
      </c>
      <c r="FO37">
        <v>855075.8</v>
      </c>
      <c r="FP37">
        <v>443080</v>
      </c>
      <c r="FQ37">
        <v>12.4444</v>
      </c>
      <c r="FR37">
        <v>2.2934999999999999</v>
      </c>
      <c r="FS37">
        <v>10.151</v>
      </c>
      <c r="FT37">
        <v>18835.77</v>
      </c>
      <c r="FU37">
        <v>108.3</v>
      </c>
      <c r="FV37">
        <v>105.9</v>
      </c>
      <c r="FW37">
        <v>109.5</v>
      </c>
      <c r="FX37">
        <v>105.7</v>
      </c>
      <c r="FY37">
        <v>222.7</v>
      </c>
      <c r="FZ37">
        <v>68.3</v>
      </c>
      <c r="GA37">
        <v>47.9</v>
      </c>
      <c r="GB37">
        <v>1630.5</v>
      </c>
      <c r="GC37">
        <v>112.5</v>
      </c>
      <c r="GD37">
        <v>41925</v>
      </c>
      <c r="GE37">
        <v>274580</v>
      </c>
      <c r="GF37">
        <v>40033</v>
      </c>
      <c r="GG37">
        <v>4014</v>
      </c>
      <c r="GH37">
        <v>17380</v>
      </c>
      <c r="GI37">
        <v>37819</v>
      </c>
      <c r="GJ37">
        <v>20859.400000000001</v>
      </c>
      <c r="GK37">
        <v>1589063</v>
      </c>
      <c r="GL37">
        <v>1628103</v>
      </c>
      <c r="GM37" t="e">
        <v>#N/A</v>
      </c>
      <c r="GN37">
        <v>33821000</v>
      </c>
      <c r="GO37">
        <v>8976000</v>
      </c>
      <c r="GP37">
        <v>971550</v>
      </c>
      <c r="GQ37">
        <v>227712.2</v>
      </c>
      <c r="GR37">
        <v>178.8</v>
      </c>
      <c r="GS37">
        <v>68485</v>
      </c>
      <c r="GT37">
        <v>10.654299999999999</v>
      </c>
      <c r="GU37">
        <v>2794.1</v>
      </c>
      <c r="GV37">
        <v>553978</v>
      </c>
      <c r="GW37">
        <v>138088.6</v>
      </c>
      <c r="GX37">
        <v>21946.6</v>
      </c>
      <c r="GY37">
        <v>1640</v>
      </c>
      <c r="GZ37">
        <v>7171</v>
      </c>
      <c r="HA37">
        <v>5899000</v>
      </c>
      <c r="HB37">
        <v>106.4</v>
      </c>
      <c r="HC37">
        <v>105.8</v>
      </c>
      <c r="HD37">
        <v>106.8</v>
      </c>
      <c r="HE37">
        <v>106.1</v>
      </c>
      <c r="HF37">
        <v>105.9</v>
      </c>
      <c r="HG37">
        <v>104.3</v>
      </c>
      <c r="HH37">
        <v>114.5</v>
      </c>
      <c r="HI37">
        <v>111.704429860541</v>
      </c>
      <c r="HJ37">
        <v>15806.5</v>
      </c>
      <c r="HK37">
        <v>70822</v>
      </c>
      <c r="HL37">
        <v>12148.1</v>
      </c>
      <c r="HM37">
        <v>7822.9</v>
      </c>
      <c r="HN37">
        <v>51.388858447488602</v>
      </c>
      <c r="HO37">
        <v>19.608645357686498</v>
      </c>
      <c r="HP37">
        <v>12088.5</v>
      </c>
      <c r="HQ37">
        <v>249000</v>
      </c>
      <c r="HR37">
        <v>4567000</v>
      </c>
      <c r="HS37">
        <v>35713.300000000003</v>
      </c>
      <c r="HT37">
        <v>3091.7</v>
      </c>
      <c r="HU37">
        <v>1254.9000000000001</v>
      </c>
      <c r="HV37">
        <v>1043990</v>
      </c>
      <c r="HW37">
        <v>701.9</v>
      </c>
      <c r="HX37">
        <v>140107</v>
      </c>
      <c r="HY37">
        <v>7.77</v>
      </c>
      <c r="HZ37">
        <v>6.5</v>
      </c>
      <c r="IA37">
        <v>73625.7</v>
      </c>
      <c r="IB37">
        <v>164371.9871</v>
      </c>
      <c r="IC37">
        <v>101.31147540983601</v>
      </c>
      <c r="ID37">
        <v>3811</v>
      </c>
      <c r="IE37">
        <v>3394.7</v>
      </c>
      <c r="IF37">
        <v>108.8</v>
      </c>
      <c r="IG37">
        <v>109964.96</v>
      </c>
      <c r="IH37">
        <v>535.46699999999998</v>
      </c>
      <c r="II37">
        <v>196090.6</v>
      </c>
      <c r="IJ37">
        <v>66479.199999999997</v>
      </c>
      <c r="IK37">
        <v>54800.3</v>
      </c>
      <c r="IL37">
        <v>105.484251</v>
      </c>
      <c r="IM37">
        <v>67.099999999999994</v>
      </c>
      <c r="IN37">
        <v>184822135.69999999</v>
      </c>
      <c r="IO37">
        <v>90.482519440124406</v>
      </c>
      <c r="IP37">
        <v>47.143360000000001</v>
      </c>
    </row>
    <row r="38" spans="1:250">
      <c r="A38" t="s">
        <v>329</v>
      </c>
      <c r="B38">
        <v>22062295.899999999</v>
      </c>
      <c r="C38">
        <v>3544495.2</v>
      </c>
      <c r="D38">
        <v>6993904</v>
      </c>
      <c r="E38">
        <v>11523896.699999999</v>
      </c>
      <c r="F38">
        <v>24413772.199999999</v>
      </c>
      <c r="G38">
        <v>4077125.5</v>
      </c>
      <c r="H38">
        <v>7685326.7999999998</v>
      </c>
      <c r="I38">
        <v>12651322.699999999</v>
      </c>
      <c r="J38">
        <v>23473963.699999999</v>
      </c>
      <c r="K38">
        <v>13213786.4</v>
      </c>
      <c r="L38">
        <v>2721805.9</v>
      </c>
      <c r="M38">
        <v>7855248.7999999998</v>
      </c>
      <c r="N38">
        <v>5503298.2999999998</v>
      </c>
      <c r="O38">
        <v>6573633.7999999998</v>
      </c>
      <c r="P38">
        <v>25653744.5</v>
      </c>
      <c r="Q38">
        <v>14801733.1</v>
      </c>
      <c r="R38">
        <v>3084849.1</v>
      </c>
      <c r="S38">
        <v>8479376.4000000004</v>
      </c>
      <c r="T38">
        <v>6162264.7999999998</v>
      </c>
      <c r="U38">
        <v>7683647.2999999998</v>
      </c>
      <c r="V38">
        <v>-50483.8</v>
      </c>
      <c r="W38">
        <v>28712.1</v>
      </c>
      <c r="X38">
        <v>-21771.7</v>
      </c>
      <c r="Y38">
        <v>20538.599999999999</v>
      </c>
      <c r="Z38">
        <v>-346</v>
      </c>
      <c r="AA38">
        <v>108803.2</v>
      </c>
      <c r="AB38">
        <v>139393.20000000001</v>
      </c>
      <c r="AC38">
        <v>-4830.2</v>
      </c>
      <c r="AD38">
        <v>16674.8</v>
      </c>
      <c r="AE38">
        <v>458511.96604110801</v>
      </c>
      <c r="AF38">
        <v>16867.5</v>
      </c>
      <c r="AG38">
        <v>681339.4</v>
      </c>
      <c r="AH38">
        <v>3830759.2</v>
      </c>
      <c r="AI38">
        <v>494641</v>
      </c>
      <c r="AJ38">
        <v>1987164.4</v>
      </c>
      <c r="AK38">
        <v>3887842.9</v>
      </c>
      <c r="AL38">
        <v>4948827.8</v>
      </c>
      <c r="AM38">
        <v>2687226</v>
      </c>
      <c r="AN38">
        <v>706454.8</v>
      </c>
      <c r="AO38">
        <v>4131309.1</v>
      </c>
      <c r="AP38">
        <v>629462.9</v>
      </c>
      <c r="AQ38">
        <v>2218100</v>
      </c>
      <c r="AR38">
        <v>4274697.4000000004</v>
      </c>
      <c r="AS38">
        <v>5339784.4000000004</v>
      </c>
      <c r="AT38">
        <v>3036840.9</v>
      </c>
      <c r="AU38">
        <v>3337067.8</v>
      </c>
      <c r="AV38">
        <v>550884.1</v>
      </c>
      <c r="AW38">
        <v>108609.7</v>
      </c>
      <c r="AX38">
        <v>85948902</v>
      </c>
      <c r="AY38">
        <v>913194.1</v>
      </c>
      <c r="AZ38">
        <v>38575604.299999997</v>
      </c>
      <c r="BA38">
        <v>47373297.700000003</v>
      </c>
      <c r="BB38">
        <v>6.07</v>
      </c>
      <c r="BC38">
        <v>15.71</v>
      </c>
      <c r="BD38">
        <v>69.88</v>
      </c>
      <c r="BE38">
        <v>71.599999999999994</v>
      </c>
      <c r="BF38">
        <v>38467321.700000003</v>
      </c>
      <c r="BG38">
        <v>47433206.600000001</v>
      </c>
      <c r="BH38">
        <v>162.30000000000001</v>
      </c>
      <c r="BI38">
        <v>87405710</v>
      </c>
      <c r="BJ38">
        <v>1421400</v>
      </c>
      <c r="BK38">
        <v>606555</v>
      </c>
      <c r="BL38">
        <v>55938</v>
      </c>
      <c r="BM38">
        <v>1319256</v>
      </c>
      <c r="BN38">
        <v>29.092159559834901</v>
      </c>
      <c r="BO38">
        <v>401.90962106637301</v>
      </c>
      <c r="BP38">
        <v>414.74425070219201</v>
      </c>
      <c r="BQ38">
        <v>260.07898146741701</v>
      </c>
      <c r="BR38">
        <v>250.548624680595</v>
      </c>
      <c r="BS38">
        <v>49586000</v>
      </c>
      <c r="BT38">
        <v>22766000</v>
      </c>
      <c r="BU38">
        <v>8991000</v>
      </c>
      <c r="BV38">
        <v>11810000</v>
      </c>
      <c r="BW38">
        <v>111.6</v>
      </c>
      <c r="BX38">
        <v>39118.400000000001</v>
      </c>
      <c r="BY38">
        <v>16867.5</v>
      </c>
      <c r="BZ38">
        <v>16134.3</v>
      </c>
      <c r="CA38">
        <v>-4830.2</v>
      </c>
      <c r="CB38">
        <v>16674.8</v>
      </c>
      <c r="CC38">
        <v>16212.6</v>
      </c>
      <c r="CD38">
        <v>6487.8</v>
      </c>
      <c r="CE38">
        <v>-244.6</v>
      </c>
      <c r="CF38">
        <v>346</v>
      </c>
      <c r="CG38">
        <v>13919.7</v>
      </c>
      <c r="CH38">
        <v>353.21176819538402</v>
      </c>
      <c r="CI38">
        <v>1239</v>
      </c>
      <c r="CJ38">
        <v>9825.5</v>
      </c>
      <c r="CK38">
        <v>1</v>
      </c>
      <c r="CL38">
        <v>82.863333333333301</v>
      </c>
      <c r="CM38">
        <v>0.27503790322580701</v>
      </c>
      <c r="CN38">
        <v>110.644466666667</v>
      </c>
      <c r="CO38">
        <v>121.95348257304499</v>
      </c>
      <c r="CP38">
        <v>0</v>
      </c>
      <c r="CQ38">
        <v>88.153495227299203</v>
      </c>
      <c r="CR38">
        <v>704707</v>
      </c>
      <c r="CS38">
        <v>14909.6</v>
      </c>
      <c r="CT38">
        <v>111.43983032755401</v>
      </c>
      <c r="CU38">
        <v>147.816666450577</v>
      </c>
      <c r="CV38">
        <v>127.06744451772499</v>
      </c>
      <c r="CW38">
        <v>167.29181771874099</v>
      </c>
      <c r="CX38">
        <v>484.77110563195703</v>
      </c>
      <c r="CY38">
        <v>165.52775591801301</v>
      </c>
      <c r="CZ38">
        <v>5.0608860759493703E-2</v>
      </c>
      <c r="DA38">
        <v>696522</v>
      </c>
      <c r="DB38">
        <v>7.47</v>
      </c>
      <c r="DC38">
        <v>169.659881598552</v>
      </c>
      <c r="DD38">
        <v>54.909280000000003</v>
      </c>
      <c r="DE38">
        <v>6239000</v>
      </c>
      <c r="DF38" s="4">
        <v>72281.399999999994</v>
      </c>
      <c r="DG38">
        <v>13919.7</v>
      </c>
      <c r="DH38">
        <v>58361.7</v>
      </c>
      <c r="DI38">
        <v>119738.9</v>
      </c>
      <c r="DJ38">
        <v>39118.400000000001</v>
      </c>
      <c r="DK38">
        <v>80620.600000000006</v>
      </c>
      <c r="DL38">
        <v>52922052</v>
      </c>
      <c r="DM38">
        <v>15666530</v>
      </c>
      <c r="DN38">
        <v>87405710</v>
      </c>
      <c r="DO38">
        <v>29282730</v>
      </c>
      <c r="DP38">
        <v>58262240</v>
      </c>
      <c r="DQ38">
        <v>16794670</v>
      </c>
      <c r="DR38">
        <v>158860</v>
      </c>
      <c r="DS38">
        <v>17092790</v>
      </c>
      <c r="DT38">
        <v>11665130</v>
      </c>
      <c r="DU38">
        <v>8049270</v>
      </c>
      <c r="DV38">
        <v>19714400</v>
      </c>
      <c r="DW38">
        <v>378240</v>
      </c>
      <c r="DX38">
        <v>20092640</v>
      </c>
      <c r="DY38">
        <v>67691300</v>
      </c>
      <c r="DZ38">
        <v>88827110</v>
      </c>
      <c r="EA38">
        <v>9</v>
      </c>
      <c r="EB38">
        <v>7.25</v>
      </c>
      <c r="EC38">
        <v>10.09</v>
      </c>
      <c r="ED38">
        <v>7.52</v>
      </c>
      <c r="EE38">
        <v>8.01</v>
      </c>
      <c r="EF38">
        <v>55.95</v>
      </c>
      <c r="EG38">
        <v>85.96</v>
      </c>
      <c r="EH38">
        <v>73.08</v>
      </c>
      <c r="EI38">
        <v>1.3061662198391399</v>
      </c>
      <c r="EJ38">
        <v>0.56699999999999995</v>
      </c>
      <c r="EK38">
        <v>98.677248677248699</v>
      </c>
      <c r="EL38">
        <v>255278.2</v>
      </c>
      <c r="EM38">
        <v>103.3</v>
      </c>
      <c r="EN38">
        <v>90.9</v>
      </c>
      <c r="EO38">
        <v>105</v>
      </c>
      <c r="EP38">
        <v>109</v>
      </c>
      <c r="EQ38">
        <v>99.6</v>
      </c>
      <c r="ER38">
        <v>94</v>
      </c>
      <c r="ES38">
        <v>105.1</v>
      </c>
      <c r="ET38">
        <v>105.7</v>
      </c>
      <c r="EU38">
        <v>104.7</v>
      </c>
      <c r="EV38">
        <v>106.5</v>
      </c>
      <c r="EW38">
        <v>93.3</v>
      </c>
      <c r="EX38">
        <v>98.7</v>
      </c>
      <c r="EY38">
        <v>75.5</v>
      </c>
      <c r="EZ38">
        <v>106.4</v>
      </c>
      <c r="FA38">
        <v>82.9</v>
      </c>
      <c r="FB38">
        <v>112.9</v>
      </c>
      <c r="FC38">
        <v>112.3</v>
      </c>
      <c r="FD38">
        <v>109</v>
      </c>
      <c r="FE38">
        <v>186958</v>
      </c>
      <c r="FF38">
        <v>3490811</v>
      </c>
      <c r="FG38">
        <v>2524451</v>
      </c>
      <c r="FH38">
        <v>785590</v>
      </c>
      <c r="FI38">
        <v>3822290</v>
      </c>
      <c r="FJ38">
        <v>3822260.3</v>
      </c>
      <c r="FK38">
        <v>1770660</v>
      </c>
      <c r="FL38">
        <v>2803160.3</v>
      </c>
      <c r="FM38">
        <v>2628230</v>
      </c>
      <c r="FN38">
        <v>614810</v>
      </c>
      <c r="FO38">
        <v>1981590.3</v>
      </c>
      <c r="FP38">
        <v>545200</v>
      </c>
      <c r="FQ38">
        <v>-0.36759999999999998</v>
      </c>
      <c r="FR38">
        <v>-3.5583999999999998</v>
      </c>
      <c r="FS38">
        <v>3.1907999999999999</v>
      </c>
      <c r="FT38">
        <v>19395.810000000001</v>
      </c>
      <c r="FU38">
        <v>109.1</v>
      </c>
      <c r="FV38">
        <v>106.6</v>
      </c>
      <c r="FW38">
        <v>107</v>
      </c>
      <c r="FX38">
        <v>107.8</v>
      </c>
      <c r="FY38">
        <v>228.3</v>
      </c>
      <c r="FZ38">
        <v>65.099999999999994</v>
      </c>
      <c r="GA38">
        <v>49.4</v>
      </c>
      <c r="GB38">
        <v>1413.6</v>
      </c>
      <c r="GC38">
        <v>102.6</v>
      </c>
      <c r="GD38">
        <v>42921.4</v>
      </c>
      <c r="GE38">
        <v>256790</v>
      </c>
      <c r="GF38">
        <v>40440</v>
      </c>
      <c r="GG38">
        <v>4381</v>
      </c>
      <c r="GH38">
        <v>18492</v>
      </c>
      <c r="GI38">
        <v>36521.800000000003</v>
      </c>
      <c r="GJ38">
        <v>19654.3</v>
      </c>
      <c r="GK38">
        <v>1630010</v>
      </c>
      <c r="GL38">
        <v>1683013</v>
      </c>
      <c r="GM38">
        <v>23296.6</v>
      </c>
      <c r="GN38">
        <v>34576000</v>
      </c>
      <c r="GO38">
        <v>8991000</v>
      </c>
      <c r="GP38">
        <v>743550</v>
      </c>
      <c r="GQ38">
        <v>239047.3</v>
      </c>
      <c r="GR38">
        <v>182.6</v>
      </c>
      <c r="GS38">
        <v>64568</v>
      </c>
      <c r="GT38">
        <v>5.4851000000000001</v>
      </c>
      <c r="GU38">
        <v>5542.1</v>
      </c>
      <c r="GV38">
        <v>539535.4</v>
      </c>
      <c r="GW38">
        <v>251375.1</v>
      </c>
      <c r="GX38">
        <v>17967.599999999999</v>
      </c>
      <c r="GY38">
        <v>1515</v>
      </c>
      <c r="GZ38">
        <v>6477</v>
      </c>
      <c r="HA38">
        <v>6019000</v>
      </c>
      <c r="HB38">
        <v>109.7</v>
      </c>
      <c r="HC38">
        <v>108.5</v>
      </c>
      <c r="HD38">
        <v>108.6</v>
      </c>
      <c r="HE38">
        <v>106.5</v>
      </c>
      <c r="HF38">
        <v>107.4</v>
      </c>
      <c r="HG38">
        <v>105.1</v>
      </c>
      <c r="HH38">
        <v>117.3</v>
      </c>
      <c r="HI38">
        <v>115.731091058244</v>
      </c>
      <c r="HJ38">
        <v>16052.5</v>
      </c>
      <c r="HK38">
        <v>71123</v>
      </c>
      <c r="HL38">
        <v>9825.5</v>
      </c>
      <c r="HM38">
        <v>7432.5</v>
      </c>
      <c r="HN38">
        <v>52.228897967903002</v>
      </c>
      <c r="HO38">
        <v>18.584875430585601</v>
      </c>
      <c r="HP38">
        <v>10302.1</v>
      </c>
      <c r="HQ38">
        <v>230000</v>
      </c>
      <c r="HR38">
        <v>4785000</v>
      </c>
      <c r="HS38">
        <v>35950</v>
      </c>
      <c r="HT38">
        <v>3602.4</v>
      </c>
      <c r="HU38">
        <v>1405.7</v>
      </c>
      <c r="HV38">
        <v>953210</v>
      </c>
      <c r="HW38">
        <v>832.1</v>
      </c>
      <c r="HX38">
        <v>137106</v>
      </c>
      <c r="HY38">
        <v>7.29</v>
      </c>
      <c r="HZ38">
        <v>6.25</v>
      </c>
      <c r="IA38">
        <v>86466.6</v>
      </c>
      <c r="IB38">
        <v>110084.1626</v>
      </c>
      <c r="IC38">
        <v>105.166666666667</v>
      </c>
      <c r="ID38">
        <v>3480</v>
      </c>
      <c r="IE38">
        <v>2669.7</v>
      </c>
      <c r="IF38">
        <v>108.1</v>
      </c>
      <c r="IG38">
        <v>155658.54</v>
      </c>
      <c r="IH38">
        <v>483.28199999999998</v>
      </c>
      <c r="II38">
        <v>205531.4</v>
      </c>
      <c r="IJ38">
        <v>73871.3</v>
      </c>
      <c r="IK38">
        <v>48059.6</v>
      </c>
      <c r="IL38">
        <v>106.183616</v>
      </c>
      <c r="IM38">
        <v>307.89999999999998</v>
      </c>
      <c r="IN38">
        <v>177996485.69999999</v>
      </c>
      <c r="IO38">
        <v>90.771197511664099</v>
      </c>
      <c r="IP38">
        <v>47.563119999999998</v>
      </c>
    </row>
    <row r="39" spans="1:250">
      <c r="A39" t="s">
        <v>330</v>
      </c>
      <c r="B39">
        <v>21938972.100000001</v>
      </c>
      <c r="C39">
        <v>2893654.7</v>
      </c>
      <c r="D39">
        <v>6877821.5</v>
      </c>
      <c r="E39">
        <v>12167495.9</v>
      </c>
      <c r="F39">
        <v>25118523.399999999</v>
      </c>
      <c r="G39">
        <v>3508352</v>
      </c>
      <c r="H39">
        <v>7770138.5</v>
      </c>
      <c r="I39">
        <v>13840035.300000001</v>
      </c>
      <c r="J39">
        <v>23570788.699999999</v>
      </c>
      <c r="K39">
        <v>12992029.4</v>
      </c>
      <c r="L39">
        <v>2794847.1</v>
      </c>
      <c r="M39">
        <v>7796700.9000000004</v>
      </c>
      <c r="N39">
        <v>6450780.5999999996</v>
      </c>
      <c r="O39">
        <v>6845524.9000000004</v>
      </c>
      <c r="P39">
        <v>26862032.300000001</v>
      </c>
      <c r="Q39">
        <v>15156207.6</v>
      </c>
      <c r="R39">
        <v>3313094.7</v>
      </c>
      <c r="S39">
        <v>8558564.9000000004</v>
      </c>
      <c r="T39">
        <v>7474127.9000000004</v>
      </c>
      <c r="U39">
        <v>8276898.0999999996</v>
      </c>
      <c r="V39">
        <v>-33305.4</v>
      </c>
      <c r="W39">
        <v>28151.9</v>
      </c>
      <c r="X39">
        <v>-5153.3999999999996</v>
      </c>
      <c r="Y39">
        <v>-4767.8</v>
      </c>
      <c r="Z39">
        <v>-10354.799999999999</v>
      </c>
      <c r="AA39">
        <v>117186.9</v>
      </c>
      <c r="AB39">
        <v>127988.8</v>
      </c>
      <c r="AC39">
        <v>-6322.6</v>
      </c>
      <c r="AD39">
        <v>16102.7</v>
      </c>
      <c r="AE39">
        <v>432352.040882022</v>
      </c>
      <c r="AF39">
        <v>18371.8</v>
      </c>
      <c r="AG39">
        <v>556608.1</v>
      </c>
      <c r="AH39">
        <v>3875872.7</v>
      </c>
      <c r="AI39">
        <v>500762.9</v>
      </c>
      <c r="AJ39">
        <v>1944577.8</v>
      </c>
      <c r="AK39">
        <v>4018947.6</v>
      </c>
      <c r="AL39">
        <v>5242460.2</v>
      </c>
      <c r="AM39">
        <v>2906088.1</v>
      </c>
      <c r="AN39">
        <v>631451</v>
      </c>
      <c r="AO39">
        <v>4243945.2</v>
      </c>
      <c r="AP39">
        <v>650660.80000000005</v>
      </c>
      <c r="AQ39">
        <v>2244081.5</v>
      </c>
      <c r="AR39">
        <v>4569459</v>
      </c>
      <c r="AS39">
        <v>5856656.0999999996</v>
      </c>
      <c r="AT39">
        <v>3413920.2</v>
      </c>
      <c r="AU39">
        <v>2282252.7000000002</v>
      </c>
      <c r="AV39">
        <v>663474.9</v>
      </c>
      <c r="AW39">
        <v>1466653.1</v>
      </c>
      <c r="AX39">
        <v>87680987.700000003</v>
      </c>
      <c r="AY39">
        <v>1354825.5</v>
      </c>
      <c r="AZ39">
        <v>39748201.799999997</v>
      </c>
      <c r="BA39">
        <v>47932785.899999999</v>
      </c>
      <c r="BB39">
        <v>9</v>
      </c>
      <c r="BC39">
        <v>15.78</v>
      </c>
      <c r="BD39">
        <v>-25.99</v>
      </c>
      <c r="BE39">
        <v>72.8</v>
      </c>
      <c r="BF39">
        <v>39263325.600000001</v>
      </c>
      <c r="BG39">
        <v>47991717.299999997</v>
      </c>
      <c r="BH39">
        <v>169.2</v>
      </c>
      <c r="BI39">
        <v>88330810</v>
      </c>
      <c r="BJ39">
        <v>1468850</v>
      </c>
      <c r="BK39">
        <v>592323</v>
      </c>
      <c r="BL39">
        <v>49552</v>
      </c>
      <c r="BM39">
        <v>1446326</v>
      </c>
      <c r="BN39">
        <v>9.6979332273450005</v>
      </c>
      <c r="BO39">
        <v>395.440551752609</v>
      </c>
      <c r="BP39">
        <v>404.59149367419502</v>
      </c>
      <c r="BQ39">
        <v>241.940124849212</v>
      </c>
      <c r="BR39">
        <v>271.75373943203999</v>
      </c>
      <c r="BS39">
        <v>51701600</v>
      </c>
      <c r="BT39">
        <v>23667030</v>
      </c>
      <c r="BU39">
        <v>9365470</v>
      </c>
      <c r="BV39">
        <v>12602390</v>
      </c>
      <c r="BW39">
        <v>114</v>
      </c>
      <c r="BX39">
        <v>41168.6</v>
      </c>
      <c r="BY39">
        <v>18371.8</v>
      </c>
      <c r="BZ39">
        <v>16297.1</v>
      </c>
      <c r="CA39">
        <v>-6322.6</v>
      </c>
      <c r="CB39">
        <v>16102.7</v>
      </c>
      <c r="CC39">
        <v>15680.4</v>
      </c>
      <c r="CD39">
        <v>8100.5</v>
      </c>
      <c r="CE39">
        <v>-6601.6</v>
      </c>
      <c r="CF39">
        <v>10354.799999999999</v>
      </c>
      <c r="CG39">
        <v>18553.3</v>
      </c>
      <c r="CH39">
        <v>89.582436378440306</v>
      </c>
      <c r="CI39">
        <v>1243</v>
      </c>
      <c r="CJ39">
        <v>9522.2999999999993</v>
      </c>
      <c r="CK39">
        <v>1</v>
      </c>
      <c r="CL39">
        <v>81.3333333333333</v>
      </c>
      <c r="CM39">
        <v>0.26157615384615401</v>
      </c>
      <c r="CN39">
        <v>111.343</v>
      </c>
      <c r="CO39">
        <v>116.811473341107</v>
      </c>
      <c r="CP39">
        <v>0</v>
      </c>
      <c r="CQ39">
        <v>87.819853198567202</v>
      </c>
      <c r="CR39">
        <v>738566</v>
      </c>
      <c r="CS39">
        <v>15129.67</v>
      </c>
      <c r="CT39">
        <v>112.52141236450601</v>
      </c>
      <c r="CU39">
        <v>148.974684634905</v>
      </c>
      <c r="CV39">
        <v>127.465637039284</v>
      </c>
      <c r="CW39">
        <v>168.00197678476201</v>
      </c>
      <c r="CX39">
        <v>495.43606995585998</v>
      </c>
      <c r="CY39">
        <v>166.28767083707399</v>
      </c>
      <c r="CZ39">
        <v>3.2745679012345701E-2</v>
      </c>
      <c r="DA39">
        <v>707272</v>
      </c>
      <c r="DB39">
        <v>9.6166666666666707</v>
      </c>
      <c r="DC39">
        <v>171.39407704429999</v>
      </c>
      <c r="DD39">
        <v>56.326540000000001</v>
      </c>
      <c r="DE39">
        <v>6549770</v>
      </c>
      <c r="DF39" s="4">
        <v>80521.8</v>
      </c>
      <c r="DG39">
        <v>18553.3</v>
      </c>
      <c r="DH39">
        <v>61968.5</v>
      </c>
      <c r="DI39">
        <v>109695.5</v>
      </c>
      <c r="DJ39">
        <v>41168.6</v>
      </c>
      <c r="DK39">
        <v>68526.899999999994</v>
      </c>
      <c r="DL39">
        <v>55206966.899999999</v>
      </c>
      <c r="DM39">
        <v>15591310</v>
      </c>
      <c r="DN39">
        <v>88330810</v>
      </c>
      <c r="DO39">
        <v>29168550</v>
      </c>
      <c r="DP39">
        <v>60353470</v>
      </c>
      <c r="DQ39">
        <v>17932820</v>
      </c>
      <c r="DR39">
        <v>163850</v>
      </c>
      <c r="DS39">
        <v>19287880</v>
      </c>
      <c r="DT39">
        <v>11664190</v>
      </c>
      <c r="DU39">
        <v>7440890</v>
      </c>
      <c r="DV39">
        <v>19105080</v>
      </c>
      <c r="DW39">
        <v>387190</v>
      </c>
      <c r="DX39">
        <v>19492270</v>
      </c>
      <c r="DY39">
        <v>69225720</v>
      </c>
      <c r="DZ39">
        <v>89799660</v>
      </c>
      <c r="EA39">
        <v>9</v>
      </c>
      <c r="EB39">
        <v>7.5</v>
      </c>
      <c r="EC39">
        <v>10.130000000000001</v>
      </c>
      <c r="ED39">
        <v>9.65</v>
      </c>
      <c r="EE39">
        <v>9.48</v>
      </c>
      <c r="EF39">
        <v>62.13</v>
      </c>
      <c r="EG39">
        <v>96.3</v>
      </c>
      <c r="EH39">
        <v>82.3</v>
      </c>
      <c r="EI39">
        <v>1.3246418799291799</v>
      </c>
      <c r="EJ39">
        <v>0.62809999999999999</v>
      </c>
      <c r="EK39">
        <v>98.917369845566</v>
      </c>
      <c r="EL39">
        <v>247924.5</v>
      </c>
      <c r="EM39">
        <v>104.9</v>
      </c>
      <c r="EN39">
        <v>86</v>
      </c>
      <c r="EO39">
        <v>107.9</v>
      </c>
      <c r="EP39">
        <v>110.8</v>
      </c>
      <c r="EQ39">
        <v>100.2</v>
      </c>
      <c r="ER39">
        <v>95.1</v>
      </c>
      <c r="ES39">
        <v>111</v>
      </c>
      <c r="ET39">
        <v>108.3</v>
      </c>
      <c r="EU39">
        <v>109.6</v>
      </c>
      <c r="EV39">
        <v>107.1</v>
      </c>
      <c r="EW39">
        <v>88.1</v>
      </c>
      <c r="EX39">
        <v>99.1</v>
      </c>
      <c r="EY39">
        <v>74.7</v>
      </c>
      <c r="EZ39">
        <v>110.7</v>
      </c>
      <c r="FA39">
        <v>107.2</v>
      </c>
      <c r="FB39">
        <v>112.9</v>
      </c>
      <c r="FC39">
        <v>103.1</v>
      </c>
      <c r="FD39">
        <v>110.8</v>
      </c>
      <c r="FE39">
        <v>157892</v>
      </c>
      <c r="FF39">
        <v>3526593</v>
      </c>
      <c r="FG39">
        <v>2490106</v>
      </c>
      <c r="FH39">
        <v>872330</v>
      </c>
      <c r="FI39">
        <v>4268210</v>
      </c>
      <c r="FJ39">
        <v>4268210</v>
      </c>
      <c r="FK39">
        <v>2811060</v>
      </c>
      <c r="FL39">
        <v>2211420</v>
      </c>
      <c r="FM39">
        <v>1492650</v>
      </c>
      <c r="FN39">
        <v>985460</v>
      </c>
      <c r="FO39">
        <v>1999490.9</v>
      </c>
      <c r="FP39">
        <v>426490</v>
      </c>
      <c r="FQ39">
        <v>-4.6886999999999999</v>
      </c>
      <c r="FR39">
        <v>-4.7497999999999996</v>
      </c>
      <c r="FS39">
        <v>6.1199999999999997E-2</v>
      </c>
      <c r="FT39">
        <v>19379.77</v>
      </c>
      <c r="FU39">
        <v>112.8</v>
      </c>
      <c r="FV39">
        <v>108.2</v>
      </c>
      <c r="FW39">
        <v>115.1</v>
      </c>
      <c r="FX39">
        <v>112.4</v>
      </c>
      <c r="FY39">
        <v>236.7</v>
      </c>
      <c r="FZ39">
        <v>72</v>
      </c>
      <c r="GA39">
        <v>51.4</v>
      </c>
      <c r="GB39">
        <v>1327.5</v>
      </c>
      <c r="GC39">
        <v>110.3</v>
      </c>
      <c r="GD39">
        <v>39944.6</v>
      </c>
      <c r="GE39">
        <v>254210</v>
      </c>
      <c r="GF39">
        <v>37250</v>
      </c>
      <c r="GG39">
        <v>4121</v>
      </c>
      <c r="GH39">
        <v>15356</v>
      </c>
      <c r="GI39">
        <v>36665.1</v>
      </c>
      <c r="GJ39">
        <v>18293.3</v>
      </c>
      <c r="GK39">
        <v>1506611</v>
      </c>
      <c r="GL39">
        <v>1519395</v>
      </c>
      <c r="GM39">
        <v>31043.5</v>
      </c>
      <c r="GN39">
        <v>36269420</v>
      </c>
      <c r="GO39">
        <v>9365470</v>
      </c>
      <c r="GP39">
        <v>743560</v>
      </c>
      <c r="GQ39">
        <v>242978.1</v>
      </c>
      <c r="GR39">
        <v>194.8</v>
      </c>
      <c r="GS39">
        <v>64703.6</v>
      </c>
      <c r="GT39">
        <v>9.327</v>
      </c>
      <c r="GU39">
        <v>8157.6</v>
      </c>
      <c r="GV39">
        <v>210307.8</v>
      </c>
      <c r="GW39">
        <v>66737.399999999994</v>
      </c>
      <c r="GX39">
        <v>18595</v>
      </c>
      <c r="GY39">
        <v>547</v>
      </c>
      <c r="GZ39">
        <v>8729</v>
      </c>
      <c r="HA39">
        <v>6066710</v>
      </c>
      <c r="HB39">
        <v>116.5</v>
      </c>
      <c r="HC39">
        <v>111.2</v>
      </c>
      <c r="HD39">
        <v>110.9</v>
      </c>
      <c r="HE39">
        <v>108.8</v>
      </c>
      <c r="HF39">
        <v>109.8</v>
      </c>
      <c r="HG39">
        <v>107.9</v>
      </c>
      <c r="HH39">
        <v>124.4</v>
      </c>
      <c r="HI39">
        <v>122.01181296144399</v>
      </c>
      <c r="HJ39">
        <v>3823.3</v>
      </c>
      <c r="HK39">
        <v>77806</v>
      </c>
      <c r="HL39">
        <v>9522.2999999999993</v>
      </c>
      <c r="HM39">
        <v>7687.5</v>
      </c>
      <c r="HN39">
        <v>51.129050286267798</v>
      </c>
      <c r="HO39">
        <v>23.0421391224431</v>
      </c>
      <c r="HP39">
        <v>11085.3</v>
      </c>
      <c r="HQ39">
        <v>235090</v>
      </c>
      <c r="HR39">
        <v>5036890</v>
      </c>
      <c r="HS39">
        <v>36231.699999999997</v>
      </c>
      <c r="HT39">
        <v>2001.1</v>
      </c>
      <c r="HU39">
        <v>1874</v>
      </c>
      <c r="HV39">
        <v>254610</v>
      </c>
      <c r="HW39">
        <v>1211</v>
      </c>
      <c r="HX39">
        <v>139911</v>
      </c>
      <c r="HY39">
        <v>8.86</v>
      </c>
      <c r="HZ39">
        <v>6.5</v>
      </c>
      <c r="IA39">
        <v>97369.8</v>
      </c>
      <c r="IB39">
        <v>88911.111199999999</v>
      </c>
      <c r="IC39">
        <v>-69.516129032258107</v>
      </c>
      <c r="ID39">
        <v>4033</v>
      </c>
      <c r="IE39">
        <v>2777.1</v>
      </c>
      <c r="IF39">
        <v>115.2</v>
      </c>
      <c r="IG39">
        <v>52356.69</v>
      </c>
      <c r="IH39">
        <v>535.90570000000002</v>
      </c>
      <c r="II39">
        <v>202440.2</v>
      </c>
      <c r="IJ39">
        <v>69905.399999999994</v>
      </c>
      <c r="IK39">
        <v>50883.199999999997</v>
      </c>
      <c r="IL39">
        <v>109.728452</v>
      </c>
      <c r="IM39">
        <v>717.6</v>
      </c>
      <c r="IN39">
        <v>178880258.80000001</v>
      </c>
      <c r="IO39">
        <v>92.013171415226495</v>
      </c>
      <c r="IP39">
        <v>48.816220000000001</v>
      </c>
    </row>
    <row r="40" spans="1:250">
      <c r="A40" t="s">
        <v>331</v>
      </c>
      <c r="B40">
        <v>23149409.5</v>
      </c>
      <c r="C40">
        <v>5393603.2999999998</v>
      </c>
      <c r="D40">
        <v>6897118.0999999996</v>
      </c>
      <c r="E40">
        <v>10858687.9</v>
      </c>
      <c r="F40">
        <v>27061451.800000001</v>
      </c>
      <c r="G40">
        <v>6701131.7999999998</v>
      </c>
      <c r="H40">
        <v>7873841.7999999998</v>
      </c>
      <c r="I40">
        <v>12486481.1</v>
      </c>
      <c r="J40">
        <v>24979973.399999999</v>
      </c>
      <c r="K40">
        <v>14732083.5</v>
      </c>
      <c r="L40">
        <v>1953952</v>
      </c>
      <c r="M40">
        <v>7875786.2000000002</v>
      </c>
      <c r="N40">
        <v>6138396.0999999996</v>
      </c>
      <c r="O40">
        <v>6325406.5999999996</v>
      </c>
      <c r="P40">
        <v>29210700.399999999</v>
      </c>
      <c r="Q40">
        <v>17527008.5</v>
      </c>
      <c r="R40">
        <v>2370252.1</v>
      </c>
      <c r="S40">
        <v>8756213.0999999996</v>
      </c>
      <c r="T40">
        <v>7269978.7999999998</v>
      </c>
      <c r="U40">
        <v>7837689.9000000004</v>
      </c>
      <c r="V40">
        <v>-33152</v>
      </c>
      <c r="W40">
        <v>28928.799999999999</v>
      </c>
      <c r="X40">
        <v>-4222.8999999999996</v>
      </c>
      <c r="Y40">
        <v>23912.2</v>
      </c>
      <c r="Z40">
        <v>19102.8</v>
      </c>
      <c r="AA40">
        <v>115718.8</v>
      </c>
      <c r="AB40">
        <v>127954.4</v>
      </c>
      <c r="AC40">
        <v>-5445.6</v>
      </c>
      <c r="AD40">
        <v>16254.4</v>
      </c>
      <c r="AE40">
        <v>470912.46816056699</v>
      </c>
      <c r="AF40">
        <v>18120</v>
      </c>
      <c r="AG40">
        <v>644191.9</v>
      </c>
      <c r="AH40">
        <v>3771855.8</v>
      </c>
      <c r="AI40">
        <v>496373.6</v>
      </c>
      <c r="AJ40">
        <v>1984696.8</v>
      </c>
      <c r="AK40">
        <v>4179761</v>
      </c>
      <c r="AL40">
        <v>4098231.5</v>
      </c>
      <c r="AM40">
        <v>2580695.4</v>
      </c>
      <c r="AN40">
        <v>745892</v>
      </c>
      <c r="AO40">
        <v>4161942.8</v>
      </c>
      <c r="AP40">
        <v>649107.80000000005</v>
      </c>
      <c r="AQ40">
        <v>2316899.2000000002</v>
      </c>
      <c r="AR40">
        <v>4808857</v>
      </c>
      <c r="AS40">
        <v>4593270.5999999996</v>
      </c>
      <c r="AT40">
        <v>3084353.5</v>
      </c>
      <c r="AU40">
        <v>2308644.7999999998</v>
      </c>
      <c r="AV40">
        <v>548281.59999999998</v>
      </c>
      <c r="AW40">
        <v>106105</v>
      </c>
      <c r="AX40">
        <v>86141252.5</v>
      </c>
      <c r="AY40">
        <v>2593565</v>
      </c>
      <c r="AZ40">
        <v>40118439.899999999</v>
      </c>
      <c r="BA40">
        <v>46022812.600000001</v>
      </c>
      <c r="BB40">
        <v>5.44</v>
      </c>
      <c r="BC40">
        <v>14.09</v>
      </c>
      <c r="BD40">
        <v>-6.57</v>
      </c>
      <c r="BE40">
        <v>73.5</v>
      </c>
      <c r="BF40">
        <v>39633013.299999997</v>
      </c>
      <c r="BG40">
        <v>46069612</v>
      </c>
      <c r="BH40">
        <v>172.8</v>
      </c>
      <c r="BI40">
        <v>92229920</v>
      </c>
      <c r="BJ40">
        <v>1526900</v>
      </c>
      <c r="BK40">
        <v>626818</v>
      </c>
      <c r="BL40">
        <v>39554</v>
      </c>
      <c r="BM40">
        <v>2153599</v>
      </c>
      <c r="BN40">
        <v>9.6979332273450005</v>
      </c>
      <c r="BO40">
        <v>359.62235188451501</v>
      </c>
      <c r="BP40">
        <v>396.29169077646401</v>
      </c>
      <c r="BQ40">
        <v>267.69693628266702</v>
      </c>
      <c r="BR40">
        <v>246.28456221198201</v>
      </c>
      <c r="BS40">
        <v>52754000</v>
      </c>
      <c r="BT40">
        <v>23976000</v>
      </c>
      <c r="BU40">
        <v>9937000</v>
      </c>
      <c r="BV40">
        <v>12525000</v>
      </c>
      <c r="BW40">
        <v>115.5</v>
      </c>
      <c r="BX40">
        <v>42193.3</v>
      </c>
      <c r="BY40">
        <v>18120</v>
      </c>
      <c r="BZ40">
        <v>16821.099999999999</v>
      </c>
      <c r="CA40">
        <v>-5445.6</v>
      </c>
      <c r="CB40">
        <v>16254.4</v>
      </c>
      <c r="CC40">
        <v>15727.5</v>
      </c>
      <c r="CD40">
        <v>6066.3</v>
      </c>
      <c r="CE40">
        <v>2390</v>
      </c>
      <c r="CF40">
        <v>-19102.8</v>
      </c>
      <c r="CG40">
        <v>15363.4</v>
      </c>
      <c r="CH40">
        <v>77.849715998496706</v>
      </c>
      <c r="CI40">
        <v>1247</v>
      </c>
      <c r="CJ40">
        <v>11510.2</v>
      </c>
      <c r="CK40">
        <v>1</v>
      </c>
      <c r="CL40">
        <v>80.37</v>
      </c>
      <c r="CM40">
        <v>0.24127656250000001</v>
      </c>
      <c r="CN40">
        <v>111.863066666667</v>
      </c>
      <c r="CO40">
        <v>118.534838344427</v>
      </c>
      <c r="CP40">
        <v>0</v>
      </c>
      <c r="CQ40">
        <v>88.5359815260217</v>
      </c>
      <c r="CR40">
        <v>694989</v>
      </c>
      <c r="CS40">
        <v>16576.66</v>
      </c>
      <c r="CT40">
        <v>112.398723869512</v>
      </c>
      <c r="CU40">
        <v>150.16387347289199</v>
      </c>
      <c r="CV40">
        <v>127.824062762701</v>
      </c>
      <c r="CW40">
        <v>168.227384136523</v>
      </c>
      <c r="CX40">
        <v>503.36304707515399</v>
      </c>
      <c r="CY40">
        <v>168.42930213655401</v>
      </c>
      <c r="CZ40">
        <v>6.0585526315789499E-2</v>
      </c>
      <c r="DA40">
        <v>699922</v>
      </c>
      <c r="DB40">
        <v>8.6966666666666708</v>
      </c>
      <c r="DC40">
        <v>172.94886127479899</v>
      </c>
      <c r="DD40">
        <v>57.290399999999998</v>
      </c>
      <c r="DE40">
        <v>6999000</v>
      </c>
      <c r="DF40" s="4">
        <v>78075.8</v>
      </c>
      <c r="DG40">
        <v>15363.4</v>
      </c>
      <c r="DH40">
        <v>62712.4</v>
      </c>
      <c r="DI40">
        <v>108431.4</v>
      </c>
      <c r="DJ40">
        <v>42193.3</v>
      </c>
      <c r="DK40">
        <v>66238.100000000006</v>
      </c>
      <c r="DL40">
        <v>56295044.399999999</v>
      </c>
      <c r="DM40">
        <v>16136880</v>
      </c>
      <c r="DN40">
        <v>92229920</v>
      </c>
      <c r="DO40">
        <v>29616130</v>
      </c>
      <c r="DP40">
        <v>61858760</v>
      </c>
      <c r="DQ40">
        <v>18988520</v>
      </c>
      <c r="DR40">
        <v>168530</v>
      </c>
      <c r="DS40">
        <v>18402030</v>
      </c>
      <c r="DT40">
        <v>12136640</v>
      </c>
      <c r="DU40">
        <v>7760220</v>
      </c>
      <c r="DV40">
        <v>19896860</v>
      </c>
      <c r="DW40">
        <v>400050</v>
      </c>
      <c r="DX40">
        <v>20296910</v>
      </c>
      <c r="DY40">
        <v>72333070</v>
      </c>
      <c r="DZ40">
        <v>93756820</v>
      </c>
      <c r="EA40">
        <v>9.0500000000000007</v>
      </c>
      <c r="EB40">
        <v>7.75</v>
      </c>
      <c r="EC40">
        <v>10.18</v>
      </c>
      <c r="ED40">
        <v>8.76</v>
      </c>
      <c r="EE40">
        <v>9.31</v>
      </c>
      <c r="EF40">
        <v>62.03</v>
      </c>
      <c r="EG40">
        <v>100.48</v>
      </c>
      <c r="EH40">
        <v>84.48</v>
      </c>
      <c r="EI40">
        <v>1.3619216508141201</v>
      </c>
      <c r="EJ40">
        <v>0.6179</v>
      </c>
      <c r="EK40">
        <v>100.38841236446</v>
      </c>
      <c r="EL40">
        <v>268634</v>
      </c>
      <c r="EM40">
        <v>106.2</v>
      </c>
      <c r="EN40">
        <v>95.4</v>
      </c>
      <c r="EO40">
        <v>107.9</v>
      </c>
      <c r="EP40">
        <v>109.5</v>
      </c>
      <c r="EQ40">
        <v>103.1</v>
      </c>
      <c r="ER40">
        <v>94.7</v>
      </c>
      <c r="ES40">
        <v>108.7</v>
      </c>
      <c r="ET40">
        <v>111.3</v>
      </c>
      <c r="EU40">
        <v>113.5</v>
      </c>
      <c r="EV40">
        <v>109.5</v>
      </c>
      <c r="EW40">
        <v>106.5</v>
      </c>
      <c r="EX40">
        <v>100.7</v>
      </c>
      <c r="EY40">
        <v>74.5</v>
      </c>
      <c r="EZ40">
        <v>107.9</v>
      </c>
      <c r="FA40">
        <v>108</v>
      </c>
      <c r="FB40">
        <v>113.4</v>
      </c>
      <c r="FC40">
        <v>107.5</v>
      </c>
      <c r="FD40">
        <v>109.5</v>
      </c>
      <c r="FE40">
        <v>197139</v>
      </c>
      <c r="FF40">
        <v>3920825</v>
      </c>
      <c r="FG40">
        <v>2793736</v>
      </c>
      <c r="FH40">
        <v>953471</v>
      </c>
      <c r="FI40">
        <v>3547410</v>
      </c>
      <c r="FJ40">
        <v>3547410</v>
      </c>
      <c r="FK40">
        <v>2855380</v>
      </c>
      <c r="FL40">
        <v>1446690</v>
      </c>
      <c r="FM40">
        <v>1043020</v>
      </c>
      <c r="FN40">
        <v>884370</v>
      </c>
      <c r="FO40">
        <v>1182800</v>
      </c>
      <c r="FP40">
        <v>617470</v>
      </c>
      <c r="FQ40">
        <v>4.5678999999999998</v>
      </c>
      <c r="FR40">
        <v>-2.0158999999999998</v>
      </c>
      <c r="FS40">
        <v>6.5838000000000001</v>
      </c>
      <c r="FT40">
        <v>21170.68</v>
      </c>
      <c r="FU40">
        <v>114.1</v>
      </c>
      <c r="FV40">
        <v>109</v>
      </c>
      <c r="FW40">
        <v>117.2</v>
      </c>
      <c r="FX40">
        <v>115.2</v>
      </c>
      <c r="FY40">
        <v>241</v>
      </c>
      <c r="FZ40">
        <v>71.5</v>
      </c>
      <c r="GA40">
        <v>53.1</v>
      </c>
      <c r="GB40">
        <v>1272.5</v>
      </c>
      <c r="GC40">
        <v>109.2</v>
      </c>
      <c r="GD40">
        <v>43292</v>
      </c>
      <c r="GE40">
        <v>258740</v>
      </c>
      <c r="GF40">
        <v>40066</v>
      </c>
      <c r="GG40">
        <v>4376</v>
      </c>
      <c r="GH40">
        <v>17414</v>
      </c>
      <c r="GI40">
        <v>37643</v>
      </c>
      <c r="GJ40">
        <v>19523</v>
      </c>
      <c r="GK40">
        <v>1360861</v>
      </c>
      <c r="GL40">
        <v>1426637</v>
      </c>
      <c r="GM40">
        <v>34487.300000000003</v>
      </c>
      <c r="GN40">
        <v>36501000</v>
      </c>
      <c r="GO40">
        <v>9937000</v>
      </c>
      <c r="GP40">
        <v>743560</v>
      </c>
      <c r="GQ40">
        <v>240084.1</v>
      </c>
      <c r="GR40">
        <v>229.6</v>
      </c>
      <c r="GS40">
        <v>63053.2</v>
      </c>
      <c r="GT40">
        <v>8.6564999999999994</v>
      </c>
      <c r="GU40">
        <v>21447.8</v>
      </c>
      <c r="GV40">
        <v>323140.8</v>
      </c>
      <c r="GW40">
        <v>53512.6</v>
      </c>
      <c r="GX40">
        <v>18044.900000000001</v>
      </c>
      <c r="GY40">
        <v>1284</v>
      </c>
      <c r="GZ40">
        <v>5777</v>
      </c>
      <c r="HA40">
        <v>6317000</v>
      </c>
      <c r="HB40">
        <v>120.4</v>
      </c>
      <c r="HC40">
        <v>113.2</v>
      </c>
      <c r="HD40">
        <v>113.8</v>
      </c>
      <c r="HE40">
        <v>110.8</v>
      </c>
      <c r="HF40">
        <v>111.5</v>
      </c>
      <c r="HG40">
        <v>109.6</v>
      </c>
      <c r="HH40">
        <v>126.7</v>
      </c>
      <c r="HI40">
        <v>124.888843314192</v>
      </c>
      <c r="HJ40">
        <v>3184.9</v>
      </c>
      <c r="HK40">
        <v>98639</v>
      </c>
      <c r="HL40">
        <v>11510.2</v>
      </c>
      <c r="HM40">
        <v>7812.1</v>
      </c>
      <c r="HN40">
        <v>52.929524813086502</v>
      </c>
      <c r="HO40">
        <v>19.272667971298102</v>
      </c>
      <c r="HP40">
        <v>9341.5</v>
      </c>
      <c r="HQ40">
        <v>244000</v>
      </c>
      <c r="HR40">
        <v>5147000</v>
      </c>
      <c r="HS40">
        <v>36591.699999999997</v>
      </c>
      <c r="HT40">
        <v>1765.7</v>
      </c>
      <c r="HU40">
        <v>1484.3</v>
      </c>
      <c r="HV40">
        <v>322380</v>
      </c>
      <c r="HW40">
        <v>1194.0999999999999</v>
      </c>
      <c r="HX40">
        <v>136117</v>
      </c>
      <c r="HY40">
        <v>8.24</v>
      </c>
      <c r="HZ40">
        <v>6.75</v>
      </c>
      <c r="IA40">
        <v>97362.2</v>
      </c>
      <c r="IB40">
        <v>118232.62549999999</v>
      </c>
      <c r="IC40">
        <v>31.967213114754099</v>
      </c>
      <c r="ID40">
        <v>3666</v>
      </c>
      <c r="IE40">
        <v>3374.8</v>
      </c>
      <c r="IF40">
        <v>114.5</v>
      </c>
      <c r="IG40">
        <v>52639.03</v>
      </c>
      <c r="IH40">
        <v>492.27929999999998</v>
      </c>
      <c r="II40">
        <v>177117.8</v>
      </c>
      <c r="IJ40">
        <v>67013.3</v>
      </c>
      <c r="IK40">
        <v>53370.9</v>
      </c>
      <c r="IL40">
        <v>110.957035</v>
      </c>
      <c r="IM40">
        <v>150</v>
      </c>
      <c r="IN40">
        <v>180858150.19999999</v>
      </c>
      <c r="IO40">
        <v>92.600186828584796</v>
      </c>
      <c r="IP40">
        <v>49.663800000000002</v>
      </c>
    </row>
    <row r="41" spans="1:250">
      <c r="A41" t="s">
        <v>332</v>
      </c>
      <c r="B41">
        <v>23485791.899999999</v>
      </c>
      <c r="C41">
        <v>4260230.7</v>
      </c>
      <c r="D41">
        <v>7473022.5999999996</v>
      </c>
      <c r="E41">
        <v>11752538.699999999</v>
      </c>
      <c r="F41">
        <v>27037778.699999999</v>
      </c>
      <c r="G41">
        <v>4977109.4000000004</v>
      </c>
      <c r="H41">
        <v>8579398.0999999996</v>
      </c>
      <c r="I41">
        <v>13481263.1</v>
      </c>
      <c r="J41">
        <v>25988975.600000001</v>
      </c>
      <c r="K41">
        <v>14635394.199999999</v>
      </c>
      <c r="L41">
        <v>2327646.2000000002</v>
      </c>
      <c r="M41">
        <v>8421507.1999999993</v>
      </c>
      <c r="N41">
        <v>6590214.0999999996</v>
      </c>
      <c r="O41">
        <v>6700985.5</v>
      </c>
      <c r="P41">
        <v>30608741.399999999</v>
      </c>
      <c r="Q41">
        <v>17271542.100000001</v>
      </c>
      <c r="R41">
        <v>2796894.5</v>
      </c>
      <c r="S41">
        <v>9362055.8000000007</v>
      </c>
      <c r="T41">
        <v>7661441.4000000004</v>
      </c>
      <c r="U41">
        <v>8119873.7000000002</v>
      </c>
      <c r="V41">
        <v>-30668</v>
      </c>
      <c r="W41">
        <v>29458.5</v>
      </c>
      <c r="X41">
        <v>-1209.5</v>
      </c>
      <c r="Y41">
        <v>9064.9</v>
      </c>
      <c r="Z41">
        <v>7106.4</v>
      </c>
      <c r="AA41">
        <v>123154.6</v>
      </c>
      <c r="AB41">
        <v>132234.70000000001</v>
      </c>
      <c r="AC41">
        <v>-6430.1</v>
      </c>
      <c r="AD41">
        <v>16283.1</v>
      </c>
      <c r="AE41">
        <v>495367.23418028798</v>
      </c>
      <c r="AF41">
        <v>19605.5</v>
      </c>
      <c r="AG41">
        <v>748920.2</v>
      </c>
      <c r="AH41">
        <v>4128600</v>
      </c>
      <c r="AI41">
        <v>504232.6</v>
      </c>
      <c r="AJ41">
        <v>2091269.8</v>
      </c>
      <c r="AK41">
        <v>4434065.2</v>
      </c>
      <c r="AL41">
        <v>4384547.4000000004</v>
      </c>
      <c r="AM41">
        <v>2933926.1</v>
      </c>
      <c r="AN41">
        <v>874145.6</v>
      </c>
      <c r="AO41">
        <v>4597318.9000000004</v>
      </c>
      <c r="AP41">
        <v>672314.5</v>
      </c>
      <c r="AQ41">
        <v>2435619.1</v>
      </c>
      <c r="AR41">
        <v>5091652.7</v>
      </c>
      <c r="AS41">
        <v>4905371.0999999996</v>
      </c>
      <c r="AT41">
        <v>3484239.3</v>
      </c>
      <c r="AU41">
        <v>2122887.9</v>
      </c>
      <c r="AV41">
        <v>1765241.1</v>
      </c>
      <c r="AW41">
        <v>120700</v>
      </c>
      <c r="AX41">
        <v>87061275.5</v>
      </c>
      <c r="AY41">
        <v>1606630.5</v>
      </c>
      <c r="AZ41">
        <v>41494203.299999997</v>
      </c>
      <c r="BA41">
        <v>45567072.200000003</v>
      </c>
      <c r="BB41">
        <v>7.23</v>
      </c>
      <c r="BC41">
        <v>3.61</v>
      </c>
      <c r="BD41">
        <v>2.31</v>
      </c>
      <c r="BE41">
        <v>76.099999999999994</v>
      </c>
      <c r="BF41">
        <v>41004477.100000001</v>
      </c>
      <c r="BG41">
        <v>45588504.399999999</v>
      </c>
      <c r="BH41">
        <v>180.5</v>
      </c>
      <c r="BI41">
        <v>95173860</v>
      </c>
      <c r="BJ41">
        <v>1579080</v>
      </c>
      <c r="BK41">
        <v>675770</v>
      </c>
      <c r="BL41">
        <v>55420</v>
      </c>
      <c r="BM41">
        <v>2203905</v>
      </c>
      <c r="BN41">
        <v>7.0857751731486296</v>
      </c>
      <c r="BO41">
        <v>357.71842917508297</v>
      </c>
      <c r="BP41">
        <v>374.68953812184702</v>
      </c>
      <c r="BQ41">
        <v>242.21914063204201</v>
      </c>
      <c r="BR41">
        <v>195.88159588159601</v>
      </c>
      <c r="BS41">
        <v>55296000</v>
      </c>
      <c r="BT41">
        <v>25165000</v>
      </c>
      <c r="BU41">
        <v>10097000</v>
      </c>
      <c r="BV41">
        <v>13375000</v>
      </c>
      <c r="BW41">
        <v>115.3</v>
      </c>
      <c r="BX41">
        <v>42523.3</v>
      </c>
      <c r="BY41">
        <v>19605.5</v>
      </c>
      <c r="BZ41">
        <v>17705.5</v>
      </c>
      <c r="CA41">
        <v>-6430.1</v>
      </c>
      <c r="CB41">
        <v>16283.1</v>
      </c>
      <c r="CC41">
        <v>15533.7</v>
      </c>
      <c r="CD41">
        <v>909.5</v>
      </c>
      <c r="CE41">
        <v>9258.1</v>
      </c>
      <c r="CF41">
        <v>-7106.4</v>
      </c>
      <c r="CG41">
        <v>15112.5</v>
      </c>
      <c r="CH41">
        <v>128.06084308244101</v>
      </c>
      <c r="CI41">
        <v>1251</v>
      </c>
      <c r="CJ41">
        <v>11955</v>
      </c>
      <c r="CK41">
        <v>1</v>
      </c>
      <c r="CL41">
        <v>80.456666666666706</v>
      </c>
      <c r="CM41">
        <v>0.23589126984127001</v>
      </c>
      <c r="CN41">
        <v>112.629366666667</v>
      </c>
      <c r="CO41">
        <v>118.924543117722</v>
      </c>
      <c r="CP41">
        <v>0</v>
      </c>
      <c r="CQ41">
        <v>85.739458167707298</v>
      </c>
      <c r="CR41">
        <v>662328</v>
      </c>
      <c r="CS41">
        <v>16457.66</v>
      </c>
      <c r="CT41">
        <v>113.305202688487</v>
      </c>
      <c r="CU41">
        <v>149.73935241358399</v>
      </c>
      <c r="CV41">
        <v>128.35751348030999</v>
      </c>
      <c r="CW41">
        <v>169.70479652043599</v>
      </c>
      <c r="CX41">
        <v>512.42358192250697</v>
      </c>
      <c r="CY41">
        <v>167.77229287560999</v>
      </c>
      <c r="CZ41">
        <v>4.8904000000000003E-2</v>
      </c>
      <c r="DA41">
        <v>670067</v>
      </c>
      <c r="DB41">
        <v>8.8433333333333302</v>
      </c>
      <c r="DC41">
        <v>174.15234322086599</v>
      </c>
      <c r="DD41">
        <v>58.007739999999998</v>
      </c>
      <c r="DE41">
        <v>7049000</v>
      </c>
      <c r="DF41" s="4">
        <v>82509.2</v>
      </c>
      <c r="DG41">
        <v>15112.5</v>
      </c>
      <c r="DH41">
        <v>67396.600000000006</v>
      </c>
      <c r="DI41">
        <v>111194.8</v>
      </c>
      <c r="DJ41">
        <v>42523.3</v>
      </c>
      <c r="DK41">
        <v>68671.5</v>
      </c>
      <c r="DL41">
        <v>58956488</v>
      </c>
      <c r="DM41">
        <v>17327420</v>
      </c>
      <c r="DN41">
        <v>95173860</v>
      </c>
      <c r="DO41">
        <v>30448700</v>
      </c>
      <c r="DP41">
        <v>64452960</v>
      </c>
      <c r="DQ41">
        <v>19239480</v>
      </c>
      <c r="DR41">
        <v>173390</v>
      </c>
      <c r="DS41">
        <v>19140670</v>
      </c>
      <c r="DT41">
        <v>12458190</v>
      </c>
      <c r="DU41">
        <v>8139430</v>
      </c>
      <c r="DV41">
        <v>20597620</v>
      </c>
      <c r="DW41">
        <v>430170</v>
      </c>
      <c r="DX41">
        <v>21027790</v>
      </c>
      <c r="DY41">
        <v>74576240</v>
      </c>
      <c r="DZ41">
        <v>96752940</v>
      </c>
      <c r="EA41">
        <v>9.25</v>
      </c>
      <c r="EB41">
        <v>8</v>
      </c>
      <c r="EC41">
        <v>10.19</v>
      </c>
      <c r="ED41">
        <v>8.89</v>
      </c>
      <c r="EE41">
        <v>8.94</v>
      </c>
      <c r="EF41">
        <v>61.79</v>
      </c>
      <c r="EG41">
        <v>102.21</v>
      </c>
      <c r="EH41">
        <v>84.63</v>
      </c>
      <c r="EI41">
        <v>1.3696391001780199</v>
      </c>
      <c r="EJ41">
        <v>0.60070000000000001</v>
      </c>
      <c r="EK41">
        <v>102.863326119527</v>
      </c>
      <c r="EL41">
        <v>276406</v>
      </c>
      <c r="EM41">
        <v>112.6</v>
      </c>
      <c r="EN41">
        <v>106</v>
      </c>
      <c r="EO41">
        <v>113.8</v>
      </c>
      <c r="EP41">
        <v>111.8</v>
      </c>
      <c r="EQ41">
        <v>108.5</v>
      </c>
      <c r="ER41">
        <v>103.3</v>
      </c>
      <c r="ES41">
        <v>114.4</v>
      </c>
      <c r="ET41">
        <v>116.5</v>
      </c>
      <c r="EU41">
        <v>116.1</v>
      </c>
      <c r="EV41">
        <v>116.9</v>
      </c>
      <c r="EW41">
        <v>128.80000000000001</v>
      </c>
      <c r="EX41">
        <v>98.3</v>
      </c>
      <c r="EY41">
        <v>73.400000000000006</v>
      </c>
      <c r="EZ41">
        <v>109.5</v>
      </c>
      <c r="FA41">
        <v>94.4</v>
      </c>
      <c r="FB41">
        <v>124.1</v>
      </c>
      <c r="FC41">
        <v>123</v>
      </c>
      <c r="FD41">
        <v>111.8</v>
      </c>
      <c r="FE41">
        <v>154839</v>
      </c>
      <c r="FF41">
        <v>3868549</v>
      </c>
      <c r="FG41">
        <v>2672822</v>
      </c>
      <c r="FH41">
        <v>991352</v>
      </c>
      <c r="FI41">
        <v>3956560</v>
      </c>
      <c r="FJ41">
        <v>3956470</v>
      </c>
      <c r="FK41">
        <v>3947250</v>
      </c>
      <c r="FL41">
        <v>974540</v>
      </c>
      <c r="FM41">
        <v>-135270</v>
      </c>
      <c r="FN41">
        <v>1257900</v>
      </c>
      <c r="FO41">
        <v>-135360</v>
      </c>
      <c r="FP41">
        <v>290590</v>
      </c>
      <c r="FQ41">
        <v>9.3642000000000003</v>
      </c>
      <c r="FR41">
        <v>5.7582000000000004</v>
      </c>
      <c r="FS41">
        <v>3.6061000000000001</v>
      </c>
      <c r="FT41">
        <v>22386.27</v>
      </c>
      <c r="FU41">
        <v>113.8</v>
      </c>
      <c r="FV41">
        <v>110</v>
      </c>
      <c r="FW41">
        <v>119.4</v>
      </c>
      <c r="FX41">
        <v>113.8</v>
      </c>
      <c r="FY41">
        <v>238</v>
      </c>
      <c r="FZ41">
        <v>72.599999999999994</v>
      </c>
      <c r="GA41">
        <v>54.9</v>
      </c>
      <c r="GB41">
        <v>1294</v>
      </c>
      <c r="GC41">
        <v>108.2</v>
      </c>
      <c r="GD41">
        <v>42758</v>
      </c>
      <c r="GE41">
        <v>283840</v>
      </c>
      <c r="GF41">
        <v>40652</v>
      </c>
      <c r="GG41">
        <v>4252</v>
      </c>
      <c r="GH41">
        <v>17102</v>
      </c>
      <c r="GI41">
        <v>40645.4</v>
      </c>
      <c r="GJ41">
        <v>21039.9</v>
      </c>
      <c r="GK41">
        <v>1499437</v>
      </c>
      <c r="GL41">
        <v>1528436</v>
      </c>
      <c r="GM41">
        <v>36260.800000000003</v>
      </c>
      <c r="GN41">
        <v>38540000</v>
      </c>
      <c r="GO41">
        <v>10097000</v>
      </c>
      <c r="GP41">
        <v>951630</v>
      </c>
      <c r="GQ41">
        <v>245040.8</v>
      </c>
      <c r="GR41">
        <v>236.8</v>
      </c>
      <c r="GS41">
        <v>63343.9</v>
      </c>
      <c r="GT41">
        <v>9.4398</v>
      </c>
      <c r="GU41">
        <v>3258.6</v>
      </c>
      <c r="GV41">
        <v>418775.9</v>
      </c>
      <c r="GW41">
        <v>45266.7</v>
      </c>
      <c r="GX41">
        <v>18037.7</v>
      </c>
      <c r="GY41">
        <v>1661</v>
      </c>
      <c r="GZ41">
        <v>9779</v>
      </c>
      <c r="HA41">
        <v>6660000</v>
      </c>
      <c r="HB41">
        <v>115.7</v>
      </c>
      <c r="HC41">
        <v>114.8</v>
      </c>
      <c r="HD41">
        <v>115.9</v>
      </c>
      <c r="HE41">
        <v>112.4</v>
      </c>
      <c r="HF41">
        <v>112.4</v>
      </c>
      <c r="HG41">
        <v>110.9</v>
      </c>
      <c r="HH41">
        <v>121.2</v>
      </c>
      <c r="HI41">
        <v>119.869237079573</v>
      </c>
      <c r="HJ41">
        <v>5327.6</v>
      </c>
      <c r="HK41">
        <v>103845</v>
      </c>
      <c r="HL41">
        <v>11955</v>
      </c>
      <c r="HM41">
        <v>8350</v>
      </c>
      <c r="HN41">
        <v>53.836502671359497</v>
      </c>
      <c r="HO41">
        <v>19.133137518041199</v>
      </c>
      <c r="HP41">
        <v>10548.6</v>
      </c>
      <c r="HQ41">
        <v>249000</v>
      </c>
      <c r="HR41">
        <v>5386000</v>
      </c>
      <c r="HS41">
        <v>36806.699999999997</v>
      </c>
      <c r="HT41">
        <v>3284.6</v>
      </c>
      <c r="HU41">
        <v>1304.0999999999999</v>
      </c>
      <c r="HV41">
        <v>1176790</v>
      </c>
      <c r="HW41">
        <v>913.7</v>
      </c>
      <c r="HX41">
        <v>142068</v>
      </c>
      <c r="HY41">
        <v>8.01</v>
      </c>
      <c r="HZ41">
        <v>7</v>
      </c>
      <c r="IA41">
        <v>90382.1</v>
      </c>
      <c r="IB41">
        <v>145558.992</v>
      </c>
      <c r="IC41">
        <v>78.474576271186393</v>
      </c>
      <c r="ID41">
        <v>4345</v>
      </c>
      <c r="IE41">
        <v>3699.9</v>
      </c>
      <c r="IF41">
        <v>112.5</v>
      </c>
      <c r="IG41">
        <v>117267.2</v>
      </c>
      <c r="IH41">
        <v>515.51559999999995</v>
      </c>
      <c r="II41">
        <v>177408.5</v>
      </c>
      <c r="IJ41">
        <v>85120.9</v>
      </c>
      <c r="IK41">
        <v>56848.1</v>
      </c>
      <c r="IL41">
        <v>110.779583</v>
      </c>
      <c r="IM41">
        <v>82.8</v>
      </c>
      <c r="IN41">
        <v>199516271.90000001</v>
      </c>
      <c r="IO41">
        <v>93.628584773470394</v>
      </c>
      <c r="IP41">
        <v>50.319580000000002</v>
      </c>
    </row>
    <row r="42" spans="1:250">
      <c r="A42" t="s">
        <v>333</v>
      </c>
      <c r="B42">
        <v>23771538.5</v>
      </c>
      <c r="C42">
        <v>3626528.1</v>
      </c>
      <c r="D42">
        <v>7651828.4000000004</v>
      </c>
      <c r="E42">
        <v>12493181.800000001</v>
      </c>
      <c r="F42">
        <v>28078986.5</v>
      </c>
      <c r="G42">
        <v>4609644.3</v>
      </c>
      <c r="H42">
        <v>8834024.8000000007</v>
      </c>
      <c r="I42">
        <v>14635317.5</v>
      </c>
      <c r="J42">
        <v>25357505.899999999</v>
      </c>
      <c r="K42">
        <v>14171651.4</v>
      </c>
      <c r="L42">
        <v>2785636.1</v>
      </c>
      <c r="M42">
        <v>8085692.7000000002</v>
      </c>
      <c r="N42">
        <v>6224845.7999999998</v>
      </c>
      <c r="O42">
        <v>6632048.9000000004</v>
      </c>
      <c r="P42">
        <v>29143932.199999999</v>
      </c>
      <c r="Q42">
        <v>17157310.899999999</v>
      </c>
      <c r="R42">
        <v>3370374</v>
      </c>
      <c r="S42">
        <v>9289055.0999999996</v>
      </c>
      <c r="T42">
        <v>7068957.2999999998</v>
      </c>
      <c r="U42">
        <v>8006165.7000000002</v>
      </c>
      <c r="V42">
        <v>-35092.800000000003</v>
      </c>
      <c r="W42">
        <v>27623.8</v>
      </c>
      <c r="X42">
        <v>-7469</v>
      </c>
      <c r="Y42">
        <v>18791.3</v>
      </c>
      <c r="Z42">
        <v>11178.9</v>
      </c>
      <c r="AA42">
        <v>117859.2</v>
      </c>
      <c r="AB42">
        <v>133791.79999999999</v>
      </c>
      <c r="AC42">
        <v>-6408.3</v>
      </c>
      <c r="AD42">
        <v>16471.599999999999</v>
      </c>
      <c r="AE42">
        <v>487601.34181027301</v>
      </c>
      <c r="AF42">
        <v>17560.5</v>
      </c>
      <c r="AG42">
        <v>795357.4</v>
      </c>
      <c r="AH42">
        <v>4221685.4000000004</v>
      </c>
      <c r="AI42">
        <v>538996.1</v>
      </c>
      <c r="AJ42">
        <v>2095789.5</v>
      </c>
      <c r="AK42">
        <v>4322976.2</v>
      </c>
      <c r="AL42">
        <v>5400666.5999999996</v>
      </c>
      <c r="AM42">
        <v>2769539</v>
      </c>
      <c r="AN42">
        <v>950402.8</v>
      </c>
      <c r="AO42">
        <v>4711591.5999999996</v>
      </c>
      <c r="AP42">
        <v>696618.8</v>
      </c>
      <c r="AQ42">
        <v>2475411.6</v>
      </c>
      <c r="AR42">
        <v>5082054.4000000004</v>
      </c>
      <c r="AS42">
        <v>6207741</v>
      </c>
      <c r="AT42">
        <v>3345522.1</v>
      </c>
      <c r="AU42">
        <v>2594673.7000000002</v>
      </c>
      <c r="AV42">
        <v>1133713.8999999999</v>
      </c>
      <c r="AW42">
        <v>85966.8</v>
      </c>
      <c r="AX42">
        <v>86732971.400000006</v>
      </c>
      <c r="AY42">
        <v>1063377</v>
      </c>
      <c r="AZ42">
        <v>42032252.100000001</v>
      </c>
      <c r="BA42">
        <v>44700719.299999997</v>
      </c>
      <c r="BB42">
        <v>8.99</v>
      </c>
      <c r="BC42">
        <v>6.28</v>
      </c>
      <c r="BD42">
        <v>34.1</v>
      </c>
      <c r="BE42">
        <v>70.2</v>
      </c>
      <c r="BF42">
        <v>41541168.100000001</v>
      </c>
      <c r="BG42">
        <v>44706680.100000001</v>
      </c>
      <c r="BH42">
        <v>188</v>
      </c>
      <c r="BI42">
        <v>97740400</v>
      </c>
      <c r="BJ42">
        <v>1625130</v>
      </c>
      <c r="BK42">
        <v>615322</v>
      </c>
      <c r="BL42">
        <v>50375</v>
      </c>
      <c r="BM42">
        <v>1502392</v>
      </c>
      <c r="BN42">
        <v>7.0857751731486296</v>
      </c>
      <c r="BO42">
        <v>438.04129600023902</v>
      </c>
      <c r="BP42">
        <v>440.79018964628898</v>
      </c>
      <c r="BQ42">
        <v>348.76591414780597</v>
      </c>
      <c r="BR42">
        <v>266.40613257177199</v>
      </c>
      <c r="BS42">
        <v>56012000</v>
      </c>
      <c r="BT42">
        <v>25094000</v>
      </c>
      <c r="BU42">
        <v>10365000</v>
      </c>
      <c r="BV42">
        <v>13402000</v>
      </c>
      <c r="BW42">
        <v>117.9</v>
      </c>
      <c r="BX42">
        <v>40423.4</v>
      </c>
      <c r="BY42">
        <v>17560.5</v>
      </c>
      <c r="BZ42">
        <v>17014.2</v>
      </c>
      <c r="CA42">
        <v>-6408.3</v>
      </c>
      <c r="CB42">
        <v>16471.599999999999</v>
      </c>
      <c r="CC42">
        <v>16044</v>
      </c>
      <c r="CD42">
        <v>7592.5</v>
      </c>
      <c r="CE42">
        <v>12439.8</v>
      </c>
      <c r="CF42">
        <v>-11178.9</v>
      </c>
      <c r="CG42">
        <v>16794.400000000001</v>
      </c>
      <c r="CH42">
        <v>170.13284763951501</v>
      </c>
      <c r="CI42">
        <v>1255</v>
      </c>
      <c r="CJ42">
        <v>10053.5</v>
      </c>
      <c r="CK42">
        <v>0</v>
      </c>
      <c r="CL42">
        <v>79.913333333333298</v>
      </c>
      <c r="CM42">
        <v>0.228222131147541</v>
      </c>
      <c r="CN42">
        <v>113.7431</v>
      </c>
      <c r="CO42">
        <v>120.678404474739</v>
      </c>
      <c r="CP42">
        <v>0</v>
      </c>
      <c r="CQ42">
        <v>84.894802209114104</v>
      </c>
      <c r="CR42">
        <v>660841</v>
      </c>
      <c r="CS42">
        <v>16826.599999999999</v>
      </c>
      <c r="CT42">
        <v>111.224718613519</v>
      </c>
      <c r="CU42">
        <v>151.76634607386401</v>
      </c>
      <c r="CV42">
        <v>128.64316799225901</v>
      </c>
      <c r="CW42">
        <v>167.163458301708</v>
      </c>
      <c r="CX42">
        <v>521.64720639711197</v>
      </c>
      <c r="CY42">
        <v>168.18199995520101</v>
      </c>
      <c r="CZ42">
        <v>3.39831168831169E-2</v>
      </c>
      <c r="DA42">
        <v>731514</v>
      </c>
      <c r="DB42">
        <v>8.6266666666666705</v>
      </c>
      <c r="DC42">
        <v>175.59361059812801</v>
      </c>
      <c r="DD42">
        <v>58.544379999999997</v>
      </c>
      <c r="DE42">
        <v>7331000</v>
      </c>
      <c r="DF42" s="4">
        <v>79719</v>
      </c>
      <c r="DG42">
        <v>16794.400000000001</v>
      </c>
      <c r="DH42">
        <v>62924.6</v>
      </c>
      <c r="DI42">
        <v>113212.1</v>
      </c>
      <c r="DJ42">
        <v>40423.4</v>
      </c>
      <c r="DK42">
        <v>72788.7</v>
      </c>
      <c r="DL42">
        <v>59805342.899999999</v>
      </c>
      <c r="DM42">
        <v>17192170</v>
      </c>
      <c r="DN42">
        <v>97740400</v>
      </c>
      <c r="DO42">
        <v>30883970</v>
      </c>
      <c r="DP42">
        <v>65677020</v>
      </c>
      <c r="DQ42">
        <v>19695730</v>
      </c>
      <c r="DR42">
        <v>178890</v>
      </c>
      <c r="DS42">
        <v>18695200</v>
      </c>
      <c r="DT42">
        <v>13020040</v>
      </c>
      <c r="DU42">
        <v>8456700</v>
      </c>
      <c r="DV42">
        <v>21476740</v>
      </c>
      <c r="DW42">
        <v>437940</v>
      </c>
      <c r="DX42">
        <v>21914680</v>
      </c>
      <c r="DY42">
        <v>76263670</v>
      </c>
      <c r="DZ42">
        <v>99365530</v>
      </c>
      <c r="EA42">
        <v>9.0500000000000007</v>
      </c>
      <c r="EB42">
        <v>8</v>
      </c>
      <c r="EC42">
        <v>10.19</v>
      </c>
      <c r="ED42">
        <v>8.66</v>
      </c>
      <c r="EE42">
        <v>9.14</v>
      </c>
      <c r="EF42">
        <v>59.77</v>
      </c>
      <c r="EG42">
        <v>100.65</v>
      </c>
      <c r="EH42">
        <v>81.94</v>
      </c>
      <c r="EI42">
        <v>1.3709218671574399</v>
      </c>
      <c r="EJ42">
        <v>0.58540000000000003</v>
      </c>
      <c r="EK42">
        <v>102.10112743423301</v>
      </c>
      <c r="EL42">
        <v>288812.59999999998</v>
      </c>
      <c r="EM42">
        <v>109.2</v>
      </c>
      <c r="EN42">
        <v>93</v>
      </c>
      <c r="EO42">
        <v>110.2</v>
      </c>
      <c r="EP42">
        <v>127.8</v>
      </c>
      <c r="EQ42">
        <v>105.5</v>
      </c>
      <c r="ER42">
        <v>93.1</v>
      </c>
      <c r="ES42">
        <v>116.8</v>
      </c>
      <c r="ET42">
        <v>109.9</v>
      </c>
      <c r="EU42">
        <v>110.5</v>
      </c>
      <c r="EV42">
        <v>109.3</v>
      </c>
      <c r="EW42">
        <v>100.7</v>
      </c>
      <c r="EX42">
        <v>98.6</v>
      </c>
      <c r="EY42">
        <v>72.400000000000006</v>
      </c>
      <c r="EZ42">
        <v>106.1</v>
      </c>
      <c r="FA42">
        <v>92.1</v>
      </c>
      <c r="FB42">
        <v>122.6</v>
      </c>
      <c r="FC42">
        <v>124.6</v>
      </c>
      <c r="FD42">
        <v>127.8</v>
      </c>
      <c r="FE42">
        <v>188074</v>
      </c>
      <c r="FF42">
        <v>3950442</v>
      </c>
      <c r="FG42">
        <v>2767408</v>
      </c>
      <c r="FH42">
        <v>1006540</v>
      </c>
      <c r="FI42">
        <v>4136030</v>
      </c>
      <c r="FJ42">
        <v>4136030</v>
      </c>
      <c r="FK42">
        <v>1830280</v>
      </c>
      <c r="FL42">
        <v>3145160</v>
      </c>
      <c r="FM42">
        <v>2978590</v>
      </c>
      <c r="FN42">
        <v>906940</v>
      </c>
      <c r="FO42">
        <v>1895909.6</v>
      </c>
      <c r="FP42">
        <v>497910</v>
      </c>
      <c r="FQ42">
        <v>10.9649</v>
      </c>
      <c r="FR42">
        <v>4.6536</v>
      </c>
      <c r="FS42">
        <v>6.3113000000000001</v>
      </c>
      <c r="FT42">
        <v>25413.78</v>
      </c>
      <c r="FU42">
        <v>114.7</v>
      </c>
      <c r="FV42">
        <v>111.3</v>
      </c>
      <c r="FW42">
        <v>115.9</v>
      </c>
      <c r="FX42">
        <v>115.9</v>
      </c>
      <c r="FY42">
        <v>244</v>
      </c>
      <c r="FZ42">
        <v>71.599999999999994</v>
      </c>
      <c r="GA42">
        <v>56.3</v>
      </c>
      <c r="GB42">
        <v>1288.5</v>
      </c>
      <c r="GC42">
        <v>109.7</v>
      </c>
      <c r="GD42">
        <v>46056.7</v>
      </c>
      <c r="GE42">
        <v>267660</v>
      </c>
      <c r="GF42">
        <v>42206</v>
      </c>
      <c r="GG42">
        <v>4796</v>
      </c>
      <c r="GH42">
        <v>18549</v>
      </c>
      <c r="GI42">
        <v>38140.199999999997</v>
      </c>
      <c r="GJ42">
        <v>20579.7</v>
      </c>
      <c r="GK42">
        <v>1623729</v>
      </c>
      <c r="GL42">
        <v>1655757</v>
      </c>
      <c r="GM42">
        <v>38300</v>
      </c>
      <c r="GN42">
        <v>38496000</v>
      </c>
      <c r="GO42">
        <v>10365000</v>
      </c>
      <c r="GP42">
        <v>830860</v>
      </c>
      <c r="GQ42">
        <v>266000.59999999998</v>
      </c>
      <c r="GR42">
        <v>240.1</v>
      </c>
      <c r="GS42">
        <v>65740.899999999994</v>
      </c>
      <c r="GT42">
        <v>6.5339999999999998</v>
      </c>
      <c r="GU42">
        <v>2409.4</v>
      </c>
      <c r="GV42">
        <v>440703.3</v>
      </c>
      <c r="GW42">
        <v>135749.79999999999</v>
      </c>
      <c r="GX42">
        <v>17452.7</v>
      </c>
      <c r="GY42">
        <v>1643</v>
      </c>
      <c r="GZ42">
        <v>8293</v>
      </c>
      <c r="HA42">
        <v>7150000</v>
      </c>
      <c r="HB42">
        <v>119</v>
      </c>
      <c r="HC42">
        <v>116.9</v>
      </c>
      <c r="HD42">
        <v>117.6</v>
      </c>
      <c r="HE42">
        <v>114</v>
      </c>
      <c r="HF42">
        <v>112.7</v>
      </c>
      <c r="HG42">
        <v>111.9</v>
      </c>
      <c r="HH42">
        <v>123.7</v>
      </c>
      <c r="HI42">
        <v>123.22034454470899</v>
      </c>
      <c r="HJ42">
        <v>7047.8</v>
      </c>
      <c r="HK42">
        <v>106251</v>
      </c>
      <c r="HL42">
        <v>10053.5</v>
      </c>
      <c r="HM42">
        <v>8046.5</v>
      </c>
      <c r="HN42">
        <v>50.478140882356598</v>
      </c>
      <c r="HO42">
        <v>20.9717660868371</v>
      </c>
      <c r="HP42">
        <v>10250.4</v>
      </c>
      <c r="HQ42">
        <v>268000</v>
      </c>
      <c r="HR42">
        <v>5614000</v>
      </c>
      <c r="HS42">
        <v>37646.699999999997</v>
      </c>
      <c r="HT42">
        <v>3831.3</v>
      </c>
      <c r="HU42">
        <v>1872.1</v>
      </c>
      <c r="HV42">
        <v>1088830</v>
      </c>
      <c r="HW42">
        <v>1048.4000000000001</v>
      </c>
      <c r="HX42">
        <v>143167</v>
      </c>
      <c r="HY42">
        <v>7.86</v>
      </c>
      <c r="HZ42">
        <v>7</v>
      </c>
      <c r="IA42">
        <v>88352.9</v>
      </c>
      <c r="IB42">
        <v>100786.57090000001</v>
      </c>
      <c r="IC42">
        <v>100.68965517241401</v>
      </c>
      <c r="ID42">
        <v>3197</v>
      </c>
      <c r="IE42">
        <v>2227.9</v>
      </c>
      <c r="IF42">
        <v>111.8</v>
      </c>
      <c r="IG42">
        <v>162383.46</v>
      </c>
      <c r="IH42">
        <v>510.80520000000001</v>
      </c>
      <c r="II42">
        <v>212059.2</v>
      </c>
      <c r="IJ42">
        <v>77507.5</v>
      </c>
      <c r="IK42">
        <v>52674.2</v>
      </c>
      <c r="IL42">
        <v>111.59567300000001</v>
      </c>
      <c r="IM42">
        <v>190.2</v>
      </c>
      <c r="IN42">
        <v>188940132.90000001</v>
      </c>
      <c r="IO42">
        <v>94.559411489957995</v>
      </c>
      <c r="IP42">
        <v>50.835700000000003</v>
      </c>
    </row>
    <row r="43" spans="1:250">
      <c r="A43" t="s">
        <v>334</v>
      </c>
      <c r="B43">
        <v>23793558.199999999</v>
      </c>
      <c r="C43">
        <v>2994938.8</v>
      </c>
      <c r="D43">
        <v>7414884.2000000002</v>
      </c>
      <c r="E43">
        <v>13383735.1</v>
      </c>
      <c r="F43">
        <v>28706073.800000001</v>
      </c>
      <c r="G43">
        <v>4043500</v>
      </c>
      <c r="H43">
        <v>8633992.9000000004</v>
      </c>
      <c r="I43">
        <v>16028580.800000001</v>
      </c>
      <c r="J43">
        <v>25622415.800000001</v>
      </c>
      <c r="K43">
        <v>14128040.199999999</v>
      </c>
      <c r="L43">
        <v>3076087.4</v>
      </c>
      <c r="M43">
        <v>8155531.7999999998</v>
      </c>
      <c r="N43">
        <v>6265680.9000000004</v>
      </c>
      <c r="O43">
        <v>6816714.2999999998</v>
      </c>
      <c r="P43">
        <v>30539820.300000001</v>
      </c>
      <c r="Q43">
        <v>17583291</v>
      </c>
      <c r="R43">
        <v>3844868.2</v>
      </c>
      <c r="S43">
        <v>9440239.0999999996</v>
      </c>
      <c r="T43">
        <v>7271078.5999999996</v>
      </c>
      <c r="U43">
        <v>8408388.0999999996</v>
      </c>
      <c r="V43">
        <v>-39651.9</v>
      </c>
      <c r="W43">
        <v>28723.599999999999</v>
      </c>
      <c r="X43">
        <v>-10928.3</v>
      </c>
      <c r="Y43">
        <v>17571.5</v>
      </c>
      <c r="Z43">
        <v>6896.8</v>
      </c>
      <c r="AA43">
        <v>119861.4</v>
      </c>
      <c r="AB43">
        <v>140345.5</v>
      </c>
      <c r="AC43">
        <v>-6609.7</v>
      </c>
      <c r="AD43">
        <v>16404.599999999999</v>
      </c>
      <c r="AE43">
        <v>504040.60571051302</v>
      </c>
      <c r="AF43">
        <v>18928.7</v>
      </c>
      <c r="AG43">
        <v>579396.6</v>
      </c>
      <c r="AH43">
        <v>4237569.2</v>
      </c>
      <c r="AI43">
        <v>548800.5</v>
      </c>
      <c r="AJ43">
        <v>2049117.9</v>
      </c>
      <c r="AK43">
        <v>4328343.3</v>
      </c>
      <c r="AL43">
        <v>5927691.7999999998</v>
      </c>
      <c r="AM43">
        <v>3127700</v>
      </c>
      <c r="AN43">
        <v>688941.5</v>
      </c>
      <c r="AO43">
        <v>4764738.0999999996</v>
      </c>
      <c r="AP43">
        <v>716408.9</v>
      </c>
      <c r="AQ43">
        <v>2463904.4</v>
      </c>
      <c r="AR43">
        <v>5175953.4000000004</v>
      </c>
      <c r="AS43">
        <v>6951182.5</v>
      </c>
      <c r="AT43">
        <v>3901444.9</v>
      </c>
      <c r="AU43">
        <v>5474988.7000000002</v>
      </c>
      <c r="AV43">
        <v>674799.3</v>
      </c>
      <c r="AW43">
        <v>1063556</v>
      </c>
      <c r="AX43">
        <v>88779077.299999997</v>
      </c>
      <c r="AY43">
        <v>1853597</v>
      </c>
      <c r="AZ43">
        <v>43805269.100000001</v>
      </c>
      <c r="BA43">
        <v>44973808.200000003</v>
      </c>
      <c r="BB43">
        <v>3.61</v>
      </c>
      <c r="BC43">
        <v>6.34</v>
      </c>
      <c r="BD43">
        <v>14.05</v>
      </c>
      <c r="BE43">
        <v>73.599999999999994</v>
      </c>
      <c r="BF43">
        <v>43298815.100000001</v>
      </c>
      <c r="BG43">
        <v>44979297.5</v>
      </c>
      <c r="BH43">
        <v>193</v>
      </c>
      <c r="BI43">
        <v>99317010</v>
      </c>
      <c r="BJ43">
        <v>1667430</v>
      </c>
      <c r="BK43">
        <v>636918</v>
      </c>
      <c r="BL43">
        <v>53844</v>
      </c>
      <c r="BM43">
        <v>1653763</v>
      </c>
      <c r="BN43">
        <v>4.4202898550724603</v>
      </c>
      <c r="BO43">
        <v>409.71595567087797</v>
      </c>
      <c r="BP43">
        <v>430.24259437313901</v>
      </c>
      <c r="BQ43">
        <v>275.93271239052598</v>
      </c>
      <c r="BR43">
        <v>285.23737264253202</v>
      </c>
      <c r="BS43">
        <v>56138000</v>
      </c>
      <c r="BT43">
        <v>25071000</v>
      </c>
      <c r="BU43">
        <v>10632000</v>
      </c>
      <c r="BV43">
        <v>13227000</v>
      </c>
      <c r="BW43">
        <v>117.7</v>
      </c>
      <c r="BX43">
        <v>41965.2</v>
      </c>
      <c r="BY43">
        <v>18928.7</v>
      </c>
      <c r="BZ43">
        <v>16917.3</v>
      </c>
      <c r="CA43">
        <v>-6609.7</v>
      </c>
      <c r="CB43">
        <v>16404.599999999999</v>
      </c>
      <c r="CC43">
        <v>15940.1</v>
      </c>
      <c r="CD43">
        <v>7474.7</v>
      </c>
      <c r="CE43">
        <v>9762.2000000000007</v>
      </c>
      <c r="CF43">
        <v>-6896.8</v>
      </c>
      <c r="CG43">
        <v>16847.7</v>
      </c>
      <c r="CH43">
        <v>186.53784350285801</v>
      </c>
      <c r="CI43">
        <v>1259</v>
      </c>
      <c r="CJ43">
        <v>9237.2000000000007</v>
      </c>
      <c r="CK43">
        <v>0</v>
      </c>
      <c r="CL43">
        <v>83.45</v>
      </c>
      <c r="CM43">
        <v>0.234272307692308</v>
      </c>
      <c r="CN43">
        <v>114.255233333333</v>
      </c>
      <c r="CO43">
        <v>112.914622609391</v>
      </c>
      <c r="CP43">
        <v>0</v>
      </c>
      <c r="CQ43">
        <v>87.095300283238998</v>
      </c>
      <c r="CR43">
        <v>693034</v>
      </c>
      <c r="CS43">
        <v>17042.900000000001</v>
      </c>
      <c r="CT43">
        <v>111.345039991449</v>
      </c>
      <c r="CU43">
        <v>153.61931034076201</v>
      </c>
      <c r="CV43">
        <v>129.18923894391099</v>
      </c>
      <c r="CW43">
        <v>167.082189671837</v>
      </c>
      <c r="CX43">
        <v>531.03685611226001</v>
      </c>
      <c r="CY43">
        <v>169.254116378368</v>
      </c>
      <c r="CZ43">
        <v>2.3376829268292699E-2</v>
      </c>
      <c r="DA43">
        <v>736894</v>
      </c>
      <c r="DB43">
        <v>8.5333333333333297</v>
      </c>
      <c r="DC43">
        <v>177.285174086464</v>
      </c>
      <c r="DD43">
        <v>59.402740000000001</v>
      </c>
      <c r="DE43">
        <v>7557000</v>
      </c>
      <c r="DF43" s="4">
        <v>81503.7</v>
      </c>
      <c r="DG43">
        <v>16847.7</v>
      </c>
      <c r="DH43">
        <v>64655.9</v>
      </c>
      <c r="DI43">
        <v>120916.5</v>
      </c>
      <c r="DJ43">
        <v>41965.2</v>
      </c>
      <c r="DK43">
        <v>78951.3</v>
      </c>
      <c r="DL43">
        <v>60563004.399999999</v>
      </c>
      <c r="DM43">
        <v>17087110</v>
      </c>
      <c r="DN43">
        <v>99317010</v>
      </c>
      <c r="DO43">
        <v>30294600</v>
      </c>
      <c r="DP43">
        <v>66047370</v>
      </c>
      <c r="DQ43">
        <v>19990570</v>
      </c>
      <c r="DR43">
        <v>184170</v>
      </c>
      <c r="DS43">
        <v>17199690</v>
      </c>
      <c r="DT43">
        <v>12878380</v>
      </c>
      <c r="DU43">
        <v>8264030</v>
      </c>
      <c r="DV43">
        <v>21142410</v>
      </c>
      <c r="DW43">
        <v>447740</v>
      </c>
      <c r="DX43">
        <v>21590150</v>
      </c>
      <c r="DY43">
        <v>78174600</v>
      </c>
      <c r="DZ43">
        <v>100984440</v>
      </c>
      <c r="EA43">
        <v>9.0500000000000007</v>
      </c>
      <c r="EB43">
        <v>8</v>
      </c>
      <c r="EC43">
        <v>10.199999999999999</v>
      </c>
      <c r="ED43">
        <v>8.56</v>
      </c>
      <c r="EE43">
        <v>8.89</v>
      </c>
      <c r="EF43">
        <v>60.59</v>
      </c>
      <c r="EG43">
        <v>101.21</v>
      </c>
      <c r="EH43">
        <v>80.33</v>
      </c>
      <c r="EI43">
        <v>1.3257963360290499</v>
      </c>
      <c r="EJ43">
        <v>0.58279999999999998</v>
      </c>
      <c r="EK43">
        <v>103.963623884695</v>
      </c>
      <c r="EL43">
        <v>287392.3</v>
      </c>
      <c r="EM43">
        <v>109.6</v>
      </c>
      <c r="EN43">
        <v>83.6</v>
      </c>
      <c r="EO43">
        <v>112.2</v>
      </c>
      <c r="EP43">
        <v>130.9</v>
      </c>
      <c r="EQ43">
        <v>102.8</v>
      </c>
      <c r="ER43">
        <v>97.1</v>
      </c>
      <c r="ES43">
        <v>117.7</v>
      </c>
      <c r="ET43">
        <v>114.3</v>
      </c>
      <c r="EU43">
        <v>118.2</v>
      </c>
      <c r="EV43">
        <v>111</v>
      </c>
      <c r="EW43">
        <v>95.8</v>
      </c>
      <c r="EX43">
        <v>96.8</v>
      </c>
      <c r="EY43">
        <v>68.7</v>
      </c>
      <c r="EZ43">
        <v>106.5</v>
      </c>
      <c r="FA43">
        <v>100.5</v>
      </c>
      <c r="FB43">
        <v>119.8</v>
      </c>
      <c r="FC43">
        <v>113.3</v>
      </c>
      <c r="FD43">
        <v>130.9</v>
      </c>
      <c r="FE43">
        <v>159960</v>
      </c>
      <c r="FF43">
        <v>4197808</v>
      </c>
      <c r="FG43">
        <v>2823920</v>
      </c>
      <c r="FH43">
        <v>1178000</v>
      </c>
      <c r="FI43">
        <v>4484500</v>
      </c>
      <c r="FJ43">
        <v>4484500</v>
      </c>
      <c r="FK43">
        <v>3075900</v>
      </c>
      <c r="FL43">
        <v>2243460</v>
      </c>
      <c r="FM43">
        <v>1409670</v>
      </c>
      <c r="FN43">
        <v>949760</v>
      </c>
      <c r="FO43">
        <v>1553099.1</v>
      </c>
      <c r="FP43">
        <v>492860</v>
      </c>
      <c r="FQ43">
        <v>13.2247</v>
      </c>
      <c r="FR43">
        <v>9.3284000000000002</v>
      </c>
      <c r="FS43">
        <v>3.8961999999999999</v>
      </c>
      <c r="FT43">
        <v>26630.51</v>
      </c>
      <c r="FU43">
        <v>116.8</v>
      </c>
      <c r="FV43">
        <v>112.1</v>
      </c>
      <c r="FW43">
        <v>116.2</v>
      </c>
      <c r="FX43">
        <v>119.9</v>
      </c>
      <c r="FY43">
        <v>252.7</v>
      </c>
      <c r="FZ43">
        <v>71.2</v>
      </c>
      <c r="GA43">
        <v>58.4</v>
      </c>
      <c r="GB43">
        <v>1281.9000000000001</v>
      </c>
      <c r="GC43">
        <v>101.8</v>
      </c>
      <c r="GD43">
        <v>45105</v>
      </c>
      <c r="GE43">
        <v>264760</v>
      </c>
      <c r="GF43">
        <v>38967</v>
      </c>
      <c r="GG43">
        <v>4579</v>
      </c>
      <c r="GH43">
        <v>15761</v>
      </c>
      <c r="GI43">
        <v>38357.699999999997</v>
      </c>
      <c r="GJ43">
        <v>19429</v>
      </c>
      <c r="GK43">
        <v>1653972</v>
      </c>
      <c r="GL43">
        <v>1733923</v>
      </c>
      <c r="GM43">
        <v>41397.800000000003</v>
      </c>
      <c r="GN43">
        <v>38298000</v>
      </c>
      <c r="GO43">
        <v>10632000</v>
      </c>
      <c r="GP43">
        <v>823290</v>
      </c>
      <c r="GQ43">
        <v>265953.5</v>
      </c>
      <c r="GR43">
        <v>244.6</v>
      </c>
      <c r="GS43">
        <v>71263.5</v>
      </c>
      <c r="GT43">
        <v>6.8586999999999998</v>
      </c>
      <c r="GU43">
        <v>4063.7</v>
      </c>
      <c r="GV43">
        <v>684733.5</v>
      </c>
      <c r="GW43">
        <v>206124.6</v>
      </c>
      <c r="GX43">
        <v>18879.3</v>
      </c>
      <c r="GY43">
        <v>625</v>
      </c>
      <c r="GZ43">
        <v>8827</v>
      </c>
      <c r="HA43">
        <v>7208000</v>
      </c>
      <c r="HB43">
        <v>125.7</v>
      </c>
      <c r="HC43">
        <v>119.8</v>
      </c>
      <c r="HD43">
        <v>119.6</v>
      </c>
      <c r="HE43">
        <v>115.5</v>
      </c>
      <c r="HF43">
        <v>114.1</v>
      </c>
      <c r="HG43">
        <v>113.6</v>
      </c>
      <c r="HH43">
        <v>130.30000000000001</v>
      </c>
      <c r="HI43">
        <v>129.71771944216599</v>
      </c>
      <c r="HJ43">
        <v>7687.8</v>
      </c>
      <c r="HK43">
        <v>108724</v>
      </c>
      <c r="HL43">
        <v>9237.2000000000007</v>
      </c>
      <c r="HM43">
        <v>8355.7000000000007</v>
      </c>
      <c r="HN43">
        <v>56.470113303011502</v>
      </c>
      <c r="HO43">
        <v>22.670963748418899</v>
      </c>
      <c r="HP43">
        <v>10667.1</v>
      </c>
      <c r="HQ43">
        <v>276000</v>
      </c>
      <c r="HR43">
        <v>5787000</v>
      </c>
      <c r="HS43">
        <v>39588.300000000003</v>
      </c>
      <c r="HT43">
        <v>2603</v>
      </c>
      <c r="HU43">
        <v>2656.9</v>
      </c>
      <c r="HV43">
        <v>359720</v>
      </c>
      <c r="HW43">
        <v>1416.7</v>
      </c>
      <c r="HX43">
        <v>144599</v>
      </c>
      <c r="HY43">
        <v>7.7</v>
      </c>
      <c r="HZ43">
        <v>7</v>
      </c>
      <c r="IA43">
        <v>84622.399999999994</v>
      </c>
      <c r="IB43">
        <v>92384.083799999993</v>
      </c>
      <c r="IC43">
        <v>108.225806451613</v>
      </c>
      <c r="ID43">
        <v>3435</v>
      </c>
      <c r="IE43">
        <v>2525.5</v>
      </c>
      <c r="IF43">
        <v>121.4</v>
      </c>
      <c r="IG43">
        <v>72282.070000000007</v>
      </c>
      <c r="IH43">
        <v>512.88660000000004</v>
      </c>
      <c r="II43">
        <v>201936.3</v>
      </c>
      <c r="IJ43">
        <v>73505.8</v>
      </c>
      <c r="IK43">
        <v>53988.9</v>
      </c>
      <c r="IL43">
        <v>113.537437</v>
      </c>
      <c r="IM43">
        <v>700</v>
      </c>
      <c r="IN43">
        <v>199990738.80000001</v>
      </c>
      <c r="IO43">
        <v>95.387809434843504</v>
      </c>
      <c r="IP43">
        <v>51.598300000000002</v>
      </c>
    </row>
    <row r="44" spans="1:250">
      <c r="A44" t="s">
        <v>335</v>
      </c>
      <c r="B44">
        <v>24570102.5</v>
      </c>
      <c r="C44">
        <v>5228941.5</v>
      </c>
      <c r="D44">
        <v>7182746.9000000004</v>
      </c>
      <c r="E44">
        <v>12158414</v>
      </c>
      <c r="F44">
        <v>29403636.199999999</v>
      </c>
      <c r="G44">
        <v>6889229.0999999996</v>
      </c>
      <c r="H44">
        <v>8209303.4000000004</v>
      </c>
      <c r="I44">
        <v>14305103.699999999</v>
      </c>
      <c r="J44">
        <v>26459471.399999999</v>
      </c>
      <c r="K44">
        <v>15045756.1</v>
      </c>
      <c r="L44">
        <v>2519731.9</v>
      </c>
      <c r="M44">
        <v>7936367.2000000002</v>
      </c>
      <c r="N44">
        <v>6353379.5999999996</v>
      </c>
      <c r="O44">
        <v>6806461.5</v>
      </c>
      <c r="P44">
        <v>31849170.600000001</v>
      </c>
      <c r="Q44">
        <v>18542932.300000001</v>
      </c>
      <c r="R44">
        <v>3135466.4</v>
      </c>
      <c r="S44">
        <v>9094811.5999999996</v>
      </c>
      <c r="T44">
        <v>7326200.4000000004</v>
      </c>
      <c r="U44">
        <v>8364542.5999999996</v>
      </c>
      <c r="V44">
        <v>-38634.699999999997</v>
      </c>
      <c r="W44">
        <v>30926</v>
      </c>
      <c r="X44">
        <v>-7708.8</v>
      </c>
      <c r="Y44">
        <v>22851.1</v>
      </c>
      <c r="Z44">
        <v>13181.7</v>
      </c>
      <c r="AA44">
        <v>118096.5</v>
      </c>
      <c r="AB44">
        <v>136997.4</v>
      </c>
      <c r="AC44">
        <v>-5496.9</v>
      </c>
      <c r="AD44">
        <v>16440.900000000001</v>
      </c>
      <c r="AE44">
        <v>513696.3</v>
      </c>
      <c r="AF44">
        <v>19981.900000000001</v>
      </c>
      <c r="AG44">
        <v>686626.1</v>
      </c>
      <c r="AH44">
        <v>3898328.6</v>
      </c>
      <c r="AI44">
        <v>532208.5</v>
      </c>
      <c r="AJ44">
        <v>2065583.7</v>
      </c>
      <c r="AK44">
        <v>4406577</v>
      </c>
      <c r="AL44">
        <v>4594777</v>
      </c>
      <c r="AM44">
        <v>3157060</v>
      </c>
      <c r="AN44">
        <v>727195.9</v>
      </c>
      <c r="AO44">
        <v>4351946.5999999996</v>
      </c>
      <c r="AP44">
        <v>706907</v>
      </c>
      <c r="AQ44">
        <v>2423253.9</v>
      </c>
      <c r="AR44">
        <v>5146657.9000000004</v>
      </c>
      <c r="AS44">
        <v>5208465.7</v>
      </c>
      <c r="AT44">
        <v>3949980.1</v>
      </c>
      <c r="AU44">
        <v>5996807.7999999998</v>
      </c>
      <c r="AV44">
        <v>940707.9</v>
      </c>
      <c r="AW44">
        <v>259500.3</v>
      </c>
      <c r="AX44">
        <v>89335398.400000006</v>
      </c>
      <c r="AY44">
        <v>1307250.7</v>
      </c>
      <c r="AZ44">
        <v>44583505.299999997</v>
      </c>
      <c r="BA44">
        <v>44751893.100000001</v>
      </c>
      <c r="BB44">
        <v>0.94</v>
      </c>
      <c r="BC44">
        <v>6.56</v>
      </c>
      <c r="BD44">
        <v>-31.99</v>
      </c>
      <c r="BE44">
        <v>71.7</v>
      </c>
      <c r="BF44">
        <v>44075221.799999997</v>
      </c>
      <c r="BG44">
        <v>44758958.700000003</v>
      </c>
      <c r="BH44">
        <v>202</v>
      </c>
      <c r="BI44">
        <v>102108420</v>
      </c>
      <c r="BJ44">
        <v>1705460</v>
      </c>
      <c r="BK44">
        <v>642614</v>
      </c>
      <c r="BL44">
        <v>55841</v>
      </c>
      <c r="BM44">
        <v>2319039</v>
      </c>
      <c r="BN44">
        <v>4.4202898550724603</v>
      </c>
      <c r="BO44">
        <v>363.00280199222902</v>
      </c>
      <c r="BP44">
        <v>422.28842569140102</v>
      </c>
      <c r="BQ44">
        <v>182.060686365842</v>
      </c>
      <c r="BR44">
        <v>257.89170506912399</v>
      </c>
      <c r="BS44">
        <v>57869550</v>
      </c>
      <c r="BT44">
        <v>25686630</v>
      </c>
      <c r="BU44">
        <v>11220670</v>
      </c>
      <c r="BV44">
        <v>13489080</v>
      </c>
      <c r="BW44">
        <v>115.3</v>
      </c>
      <c r="BX44">
        <v>34112.800000000003</v>
      </c>
      <c r="BY44">
        <v>19981.900000000001</v>
      </c>
      <c r="BZ44">
        <v>17843.8</v>
      </c>
      <c r="CA44">
        <v>-5496.9</v>
      </c>
      <c r="CB44">
        <v>16440.900000000001</v>
      </c>
      <c r="CC44">
        <v>15969.8</v>
      </c>
      <c r="CD44">
        <v>6913.5</v>
      </c>
      <c r="CE44">
        <v>6280.3</v>
      </c>
      <c r="CF44">
        <v>-13181.7</v>
      </c>
      <c r="CG44">
        <v>14912.1</v>
      </c>
      <c r="CH44">
        <v>287.30443921492201</v>
      </c>
      <c r="CI44">
        <v>1263</v>
      </c>
      <c r="CJ44">
        <v>10346.1</v>
      </c>
      <c r="CK44">
        <v>0</v>
      </c>
      <c r="CL44">
        <v>88.6933333333333</v>
      </c>
      <c r="CM44">
        <v>0.23618203125000001</v>
      </c>
      <c r="CN44">
        <v>114.3875</v>
      </c>
      <c r="CO44">
        <v>107.580863925373</v>
      </c>
      <c r="CP44">
        <v>0</v>
      </c>
      <c r="CQ44">
        <v>81.432201821368906</v>
      </c>
      <c r="CR44">
        <v>664423</v>
      </c>
      <c r="CS44">
        <v>17823.07</v>
      </c>
      <c r="CT44">
        <v>111.89619771226199</v>
      </c>
      <c r="CU44">
        <v>154.48387019971801</v>
      </c>
      <c r="CV44">
        <v>129.76007709889399</v>
      </c>
      <c r="CW44">
        <v>167.932803463721</v>
      </c>
      <c r="CX44">
        <v>540.06448266616803</v>
      </c>
      <c r="CY44">
        <v>171.092258143577</v>
      </c>
      <c r="CZ44">
        <v>1.85294871794872E-2</v>
      </c>
      <c r="DA44">
        <v>727767</v>
      </c>
      <c r="DB44">
        <v>8.2866666666666706</v>
      </c>
      <c r="DC44">
        <v>178.86320714952501</v>
      </c>
      <c r="DD44">
        <v>59.806600000000003</v>
      </c>
      <c r="DE44">
        <v>7831000</v>
      </c>
      <c r="DF44" s="4">
        <v>78448.100000000006</v>
      </c>
      <c r="DG44">
        <v>14912.1</v>
      </c>
      <c r="DH44">
        <v>63536</v>
      </c>
      <c r="DI44">
        <v>117330.9</v>
      </c>
      <c r="DJ44">
        <v>34112.800000000003</v>
      </c>
      <c r="DK44">
        <v>83218.100000000006</v>
      </c>
      <c r="DL44">
        <v>62102018.100000001</v>
      </c>
      <c r="DM44">
        <v>17659790</v>
      </c>
      <c r="DN44">
        <v>102108420</v>
      </c>
      <c r="DO44">
        <v>30760950</v>
      </c>
      <c r="DP44">
        <v>68122150</v>
      </c>
      <c r="DQ44">
        <v>20837150</v>
      </c>
      <c r="DR44">
        <v>188830</v>
      </c>
      <c r="DS44">
        <v>17800660</v>
      </c>
      <c r="DT44">
        <v>13264610</v>
      </c>
      <c r="DU44">
        <v>8621150</v>
      </c>
      <c r="DV44">
        <v>21885760</v>
      </c>
      <c r="DW44">
        <v>454030</v>
      </c>
      <c r="DX44">
        <v>22339790</v>
      </c>
      <c r="DY44">
        <v>80222660</v>
      </c>
      <c r="DZ44">
        <v>103813880</v>
      </c>
      <c r="EA44">
        <v>9</v>
      </c>
      <c r="EB44">
        <v>8</v>
      </c>
      <c r="EC44">
        <v>10.199999999999999</v>
      </c>
      <c r="ED44">
        <v>8.31</v>
      </c>
      <c r="EE44">
        <v>8.51</v>
      </c>
      <c r="EF44">
        <v>62</v>
      </c>
      <c r="EG44">
        <v>98.03</v>
      </c>
      <c r="EH44">
        <v>77.400000000000006</v>
      </c>
      <c r="EI44">
        <v>1.2483870967741899</v>
      </c>
      <c r="EJ44">
        <v>0.54010000000000002</v>
      </c>
      <c r="EK44">
        <v>114.79355674875001</v>
      </c>
      <c r="EL44">
        <v>295399.90000000002</v>
      </c>
      <c r="EM44">
        <v>110.3</v>
      </c>
      <c r="EN44">
        <v>93.6</v>
      </c>
      <c r="EO44">
        <v>111.8</v>
      </c>
      <c r="EP44">
        <v>125.7</v>
      </c>
      <c r="EQ44">
        <v>108.5</v>
      </c>
      <c r="ER44">
        <v>90.1</v>
      </c>
      <c r="ES44">
        <v>114.2</v>
      </c>
      <c r="ET44">
        <v>113.3</v>
      </c>
      <c r="EU44">
        <v>114.2</v>
      </c>
      <c r="EV44">
        <v>112.5</v>
      </c>
      <c r="EW44">
        <v>118.2</v>
      </c>
      <c r="EX44">
        <v>100.5</v>
      </c>
      <c r="EY44">
        <v>72</v>
      </c>
      <c r="EZ44">
        <v>113</v>
      </c>
      <c r="FA44">
        <v>107.4</v>
      </c>
      <c r="FB44">
        <v>122.2</v>
      </c>
      <c r="FC44">
        <v>112</v>
      </c>
      <c r="FD44">
        <v>125.7</v>
      </c>
      <c r="FE44">
        <v>161897</v>
      </c>
      <c r="FF44">
        <v>3968088</v>
      </c>
      <c r="FG44">
        <v>2632537</v>
      </c>
      <c r="FH44">
        <v>1145033</v>
      </c>
      <c r="FI44">
        <v>3743350</v>
      </c>
      <c r="FJ44">
        <v>3743350</v>
      </c>
      <c r="FK44">
        <v>3050680</v>
      </c>
      <c r="FL44">
        <v>1518120</v>
      </c>
      <c r="FM44">
        <v>935550</v>
      </c>
      <c r="FN44">
        <v>895500</v>
      </c>
      <c r="FO44">
        <v>1009049</v>
      </c>
      <c r="FP44">
        <v>417360</v>
      </c>
      <c r="FQ44">
        <v>8.8597000000000001</v>
      </c>
      <c r="FR44">
        <v>6.5114999999999998</v>
      </c>
      <c r="FS44">
        <v>2.3481999999999998</v>
      </c>
      <c r="FT44">
        <v>27499.42</v>
      </c>
      <c r="FU44">
        <v>113.9</v>
      </c>
      <c r="FV44">
        <v>111.3</v>
      </c>
      <c r="FW44">
        <v>106.8</v>
      </c>
      <c r="FX44">
        <v>119.9</v>
      </c>
      <c r="FY44">
        <v>253</v>
      </c>
      <c r="FZ44">
        <v>64.8</v>
      </c>
      <c r="GA44">
        <v>55.5</v>
      </c>
      <c r="GB44">
        <v>1200.4000000000001</v>
      </c>
      <c r="GC44">
        <v>76.400000000000006</v>
      </c>
      <c r="GD44">
        <v>48983</v>
      </c>
      <c r="GE44">
        <v>276140</v>
      </c>
      <c r="GF44">
        <v>41486</v>
      </c>
      <c r="GG44">
        <v>4758</v>
      </c>
      <c r="GH44">
        <v>17610</v>
      </c>
      <c r="GI44">
        <v>39648.400000000001</v>
      </c>
      <c r="GJ44">
        <v>19666.5</v>
      </c>
      <c r="GK44">
        <v>1558648</v>
      </c>
      <c r="GL44">
        <v>1603223</v>
      </c>
      <c r="GM44">
        <v>44320.4</v>
      </c>
      <c r="GN44">
        <v>39175710</v>
      </c>
      <c r="GO44">
        <v>11220670</v>
      </c>
      <c r="GP44">
        <v>811950</v>
      </c>
      <c r="GQ44">
        <v>262697.09999999998</v>
      </c>
      <c r="GR44">
        <v>247.8</v>
      </c>
      <c r="GS44">
        <v>72130.2</v>
      </c>
      <c r="GT44">
        <v>6.6858000000000004</v>
      </c>
      <c r="GU44">
        <v>3583.1</v>
      </c>
      <c r="GV44">
        <v>590246.19999999995</v>
      </c>
      <c r="GW44">
        <v>70799.5</v>
      </c>
      <c r="GX44">
        <v>21272.6</v>
      </c>
      <c r="GY44">
        <v>1199</v>
      </c>
      <c r="GZ44">
        <v>7676</v>
      </c>
      <c r="HA44">
        <v>7473170</v>
      </c>
      <c r="HB44">
        <v>124.7</v>
      </c>
      <c r="HC44">
        <v>122.1</v>
      </c>
      <c r="HD44">
        <v>121.5</v>
      </c>
      <c r="HE44">
        <v>116.8</v>
      </c>
      <c r="HF44">
        <v>115.3</v>
      </c>
      <c r="HG44">
        <v>113.8</v>
      </c>
      <c r="HH44">
        <v>125.6</v>
      </c>
      <c r="HI44">
        <v>126.629204265792</v>
      </c>
      <c r="HJ44">
        <v>11087.9</v>
      </c>
      <c r="HK44">
        <v>110070</v>
      </c>
      <c r="HL44">
        <v>10346.1</v>
      </c>
      <c r="HM44">
        <v>7892.9</v>
      </c>
      <c r="HN44">
        <v>61.164742164526999</v>
      </c>
      <c r="HO44">
        <v>26.7376102703866</v>
      </c>
      <c r="HP44">
        <v>10327.799999999999</v>
      </c>
      <c r="HQ44">
        <v>302640</v>
      </c>
      <c r="HR44">
        <v>6005680</v>
      </c>
      <c r="HS44">
        <v>39955</v>
      </c>
      <c r="HT44">
        <v>1869.9</v>
      </c>
      <c r="HU44">
        <v>1270.8</v>
      </c>
      <c r="HV44">
        <v>438740</v>
      </c>
      <c r="HW44">
        <v>1182.3</v>
      </c>
      <c r="HX44">
        <v>145368</v>
      </c>
      <c r="HY44">
        <v>7.61</v>
      </c>
      <c r="HZ44">
        <v>7</v>
      </c>
      <c r="IA44">
        <v>91325.3</v>
      </c>
      <c r="IB44">
        <v>149547.35209999999</v>
      </c>
      <c r="IC44">
        <v>116.25</v>
      </c>
      <c r="ID44">
        <v>2344.8000000000002</v>
      </c>
      <c r="IE44">
        <v>2647.5</v>
      </c>
      <c r="IF44">
        <v>115</v>
      </c>
      <c r="IG44">
        <v>49052.49</v>
      </c>
      <c r="IH44">
        <v>516.35320000000002</v>
      </c>
      <c r="II44">
        <v>195522</v>
      </c>
      <c r="IJ44">
        <v>73108.5</v>
      </c>
      <c r="IK44">
        <v>53208.2</v>
      </c>
      <c r="IL44">
        <v>110.714775</v>
      </c>
      <c r="IM44">
        <v>98</v>
      </c>
      <c r="IN44">
        <v>196404489</v>
      </c>
      <c r="IO44">
        <v>94.928584773470305</v>
      </c>
      <c r="IP44">
        <v>51.920079999999999</v>
      </c>
    </row>
    <row r="45" spans="1:250">
      <c r="A45" t="s">
        <v>336</v>
      </c>
      <c r="B45">
        <v>24986117.800000001</v>
      </c>
      <c r="C45">
        <v>4206734.0999999996</v>
      </c>
      <c r="D45">
        <v>7969518.0999999996</v>
      </c>
      <c r="E45">
        <v>12809865.4</v>
      </c>
      <c r="F45">
        <v>28854098.399999999</v>
      </c>
      <c r="G45">
        <v>5393742.2000000002</v>
      </c>
      <c r="H45">
        <v>8804567.5</v>
      </c>
      <c r="I45">
        <v>14655788.699999999</v>
      </c>
      <c r="J45">
        <v>27837332.300000001</v>
      </c>
      <c r="K45">
        <v>15781119.5</v>
      </c>
      <c r="L45">
        <v>2160053.4</v>
      </c>
      <c r="M45">
        <v>8603369.1999999993</v>
      </c>
      <c r="N45">
        <v>6277540</v>
      </c>
      <c r="O45">
        <v>6420727.9000000004</v>
      </c>
      <c r="P45">
        <v>33146668</v>
      </c>
      <c r="Q45">
        <v>19189842</v>
      </c>
      <c r="R45">
        <v>2666909.2000000002</v>
      </c>
      <c r="S45">
        <v>9679811.1999999993</v>
      </c>
      <c r="T45">
        <v>6970126.5</v>
      </c>
      <c r="U45">
        <v>7580522.9000000004</v>
      </c>
      <c r="V45">
        <v>-31560.400000000001</v>
      </c>
      <c r="W45">
        <v>30935.8</v>
      </c>
      <c r="X45">
        <v>-624.70000000000005</v>
      </c>
      <c r="Y45">
        <v>30002.6</v>
      </c>
      <c r="Z45">
        <v>30149</v>
      </c>
      <c r="AA45">
        <v>111957.7</v>
      </c>
      <c r="AB45">
        <v>117860.1</v>
      </c>
      <c r="AC45">
        <v>-5625.2</v>
      </c>
      <c r="AD45">
        <v>16444.599999999999</v>
      </c>
      <c r="AE45">
        <v>532476.59437751002</v>
      </c>
      <c r="AF45">
        <v>20116.400000000001</v>
      </c>
      <c r="AG45">
        <v>825474.4</v>
      </c>
      <c r="AH45">
        <v>4481783.8</v>
      </c>
      <c r="AI45">
        <v>520464.8</v>
      </c>
      <c r="AJ45">
        <v>2141795.1</v>
      </c>
      <c r="AK45">
        <v>5019003.9000000004</v>
      </c>
      <c r="AL45">
        <v>4814008.9000000004</v>
      </c>
      <c r="AM45">
        <v>2976852.6</v>
      </c>
      <c r="AN45">
        <v>718220.3</v>
      </c>
      <c r="AO45">
        <v>4955415.2</v>
      </c>
      <c r="AP45">
        <v>702643.1</v>
      </c>
      <c r="AQ45">
        <v>2428288.9</v>
      </c>
      <c r="AR45">
        <v>5671299.2999999998</v>
      </c>
      <c r="AS45">
        <v>5266077.7</v>
      </c>
      <c r="AT45">
        <v>3718411.7</v>
      </c>
      <c r="AU45">
        <v>4608452.8</v>
      </c>
      <c r="AV45">
        <v>1334624.7</v>
      </c>
      <c r="AW45">
        <v>242339.7</v>
      </c>
      <c r="AX45">
        <v>92580723.599999994</v>
      </c>
      <c r="AY45">
        <v>1090780.7</v>
      </c>
      <c r="AZ45">
        <v>47459359.100000001</v>
      </c>
      <c r="BA45">
        <v>45121364.600000001</v>
      </c>
      <c r="BB45">
        <v>-6.68</v>
      </c>
      <c r="BC45">
        <v>13.56</v>
      </c>
      <c r="BD45">
        <v>-16.02</v>
      </c>
      <c r="BE45">
        <v>74</v>
      </c>
      <c r="BF45">
        <v>46909254.799999997</v>
      </c>
      <c r="BG45">
        <v>45171086.5</v>
      </c>
      <c r="BH45">
        <v>212.1</v>
      </c>
      <c r="BI45">
        <v>105501680</v>
      </c>
      <c r="BJ45">
        <v>1737280</v>
      </c>
      <c r="BK45">
        <v>706179</v>
      </c>
      <c r="BL45">
        <v>71778</v>
      </c>
      <c r="BM45">
        <v>2281015</v>
      </c>
      <c r="BN45">
        <v>3.9800995024875698</v>
      </c>
      <c r="BO45">
        <v>333.82283810618702</v>
      </c>
      <c r="BP45">
        <v>425.49743949116998</v>
      </c>
      <c r="BQ45">
        <v>203.41563430278899</v>
      </c>
      <c r="BR45">
        <v>203.77520377520401</v>
      </c>
      <c r="BS45">
        <v>60029520</v>
      </c>
      <c r="BT45">
        <v>26576270</v>
      </c>
      <c r="BU45">
        <v>11663480</v>
      </c>
      <c r="BV45">
        <v>14130970</v>
      </c>
      <c r="BW45">
        <v>113.7</v>
      </c>
      <c r="BX45">
        <v>21765.8</v>
      </c>
      <c r="BY45">
        <v>20116.400000000001</v>
      </c>
      <c r="BZ45">
        <v>18625.099999999999</v>
      </c>
      <c r="CA45">
        <v>-5625.2</v>
      </c>
      <c r="CB45">
        <v>16444.599999999999</v>
      </c>
      <c r="CC45">
        <v>16159.3</v>
      </c>
      <c r="CD45">
        <v>9270.7999999999993</v>
      </c>
      <c r="CE45">
        <v>12451.8</v>
      </c>
      <c r="CF45">
        <v>-30149</v>
      </c>
      <c r="CG45">
        <v>8223.2000000000007</v>
      </c>
      <c r="CH45">
        <v>218.06360033145199</v>
      </c>
      <c r="CI45">
        <v>1267</v>
      </c>
      <c r="CJ45">
        <v>9089.9</v>
      </c>
      <c r="CK45">
        <v>1</v>
      </c>
      <c r="CL45">
        <v>96.326666666666696</v>
      </c>
      <c r="CM45">
        <v>0.26050238095238099</v>
      </c>
      <c r="CN45">
        <v>114.7902</v>
      </c>
      <c r="CO45">
        <v>98.258204560914606</v>
      </c>
      <c r="CP45">
        <v>0</v>
      </c>
      <c r="CQ45">
        <v>72.666947938102595</v>
      </c>
      <c r="CR45">
        <v>656482</v>
      </c>
      <c r="CS45">
        <v>17776.12</v>
      </c>
      <c r="CT45">
        <v>113.605763082433</v>
      </c>
      <c r="CU45">
        <v>155.950161556285</v>
      </c>
      <c r="CV45">
        <v>130.617444749112</v>
      </c>
      <c r="CW45">
        <v>166.649211800958</v>
      </c>
      <c r="CX45">
        <v>550.32570783682502</v>
      </c>
      <c r="CY45">
        <v>171.81981220689201</v>
      </c>
      <c r="CZ45">
        <v>2.03426666666667E-2</v>
      </c>
      <c r="DA45">
        <v>663458</v>
      </c>
      <c r="DB45">
        <v>8.1933333333333298</v>
      </c>
      <c r="DC45">
        <v>180.58047280136699</v>
      </c>
      <c r="DD45">
        <v>60.325479999999999</v>
      </c>
      <c r="DE45">
        <v>8164650</v>
      </c>
      <c r="DF45" s="4">
        <v>70403.899999999994</v>
      </c>
      <c r="DG45">
        <v>8223.2000000000007</v>
      </c>
      <c r="DH45">
        <v>62180.7</v>
      </c>
      <c r="DI45">
        <v>96422.7</v>
      </c>
      <c r="DJ45">
        <v>21765.8</v>
      </c>
      <c r="DK45">
        <v>74656.899999999994</v>
      </c>
      <c r="DL45">
        <v>64420024.899999999</v>
      </c>
      <c r="DM45">
        <v>19284630</v>
      </c>
      <c r="DN45">
        <v>105501680</v>
      </c>
      <c r="DO45">
        <v>30073940</v>
      </c>
      <c r="DP45">
        <v>70497240</v>
      </c>
      <c r="DQ45">
        <v>22506490</v>
      </c>
      <c r="DR45">
        <v>194290</v>
      </c>
      <c r="DS45">
        <v>17770290</v>
      </c>
      <c r="DT45">
        <v>13861820</v>
      </c>
      <c r="DU45">
        <v>9062220</v>
      </c>
      <c r="DV45">
        <v>22924040</v>
      </c>
      <c r="DW45">
        <v>474280</v>
      </c>
      <c r="DX45">
        <v>23398320</v>
      </c>
      <c r="DY45">
        <v>82577640</v>
      </c>
      <c r="DZ45">
        <v>107238960</v>
      </c>
      <c r="EA45">
        <v>8.75</v>
      </c>
      <c r="EB45">
        <v>7.5</v>
      </c>
      <c r="EC45">
        <v>10.19</v>
      </c>
      <c r="ED45">
        <v>8.2200000000000006</v>
      </c>
      <c r="EE45">
        <v>7.92</v>
      </c>
      <c r="EF45">
        <v>62.25</v>
      </c>
      <c r="EG45">
        <v>94.31</v>
      </c>
      <c r="EH45">
        <v>70.25</v>
      </c>
      <c r="EI45">
        <v>1.1285140562249001</v>
      </c>
      <c r="EJ45">
        <v>0.52239999999999998</v>
      </c>
      <c r="EK45">
        <v>119.16156202144001</v>
      </c>
      <c r="EL45">
        <v>316238.3</v>
      </c>
      <c r="EM45">
        <v>115.3</v>
      </c>
      <c r="EN45">
        <v>102.9</v>
      </c>
      <c r="EO45">
        <v>116.9</v>
      </c>
      <c r="EP45">
        <v>122.1</v>
      </c>
      <c r="EQ45">
        <v>110</v>
      </c>
      <c r="ER45">
        <v>103.4</v>
      </c>
      <c r="ES45">
        <v>117.6</v>
      </c>
      <c r="ET45">
        <v>121.9</v>
      </c>
      <c r="EU45">
        <v>118.4</v>
      </c>
      <c r="EV45">
        <v>124.9</v>
      </c>
      <c r="EW45">
        <v>135.5</v>
      </c>
      <c r="EX45">
        <v>97.6</v>
      </c>
      <c r="EY45">
        <v>69.099999999999994</v>
      </c>
      <c r="EZ45">
        <v>109.7</v>
      </c>
      <c r="FA45">
        <v>97.5</v>
      </c>
      <c r="FB45">
        <v>122.4</v>
      </c>
      <c r="FC45">
        <v>122.3</v>
      </c>
      <c r="FD45">
        <v>122.1</v>
      </c>
      <c r="FE45">
        <v>116908</v>
      </c>
      <c r="FF45">
        <v>3859223</v>
      </c>
      <c r="FG45">
        <v>2502148</v>
      </c>
      <c r="FH45">
        <v>1171347</v>
      </c>
      <c r="FI45">
        <v>4272850</v>
      </c>
      <c r="FJ45">
        <v>4272858</v>
      </c>
      <c r="FK45">
        <v>4491980</v>
      </c>
      <c r="FL45">
        <v>693848</v>
      </c>
      <c r="FM45">
        <v>-215640</v>
      </c>
      <c r="FN45">
        <v>1272240</v>
      </c>
      <c r="FO45">
        <v>854358</v>
      </c>
      <c r="FP45">
        <v>558410</v>
      </c>
      <c r="FQ45">
        <v>12.6579</v>
      </c>
      <c r="FR45">
        <v>6.8413000000000004</v>
      </c>
      <c r="FS45">
        <v>5.8166000000000002</v>
      </c>
      <c r="FT45">
        <v>27957.49</v>
      </c>
      <c r="FU45">
        <v>110.1</v>
      </c>
      <c r="FV45">
        <v>110.2</v>
      </c>
      <c r="FW45">
        <v>91.7</v>
      </c>
      <c r="FX45">
        <v>119.8</v>
      </c>
      <c r="FY45">
        <v>253.7</v>
      </c>
      <c r="FZ45">
        <v>59.2</v>
      </c>
      <c r="GA45">
        <v>48.5</v>
      </c>
      <c r="GB45">
        <v>1219.2</v>
      </c>
      <c r="GC45">
        <v>53.9</v>
      </c>
      <c r="GD45">
        <v>49984.2</v>
      </c>
      <c r="GE45">
        <v>289000</v>
      </c>
      <c r="GF45">
        <v>42863</v>
      </c>
      <c r="GG45">
        <v>4943</v>
      </c>
      <c r="GH45">
        <v>17497</v>
      </c>
      <c r="GI45">
        <v>41553.800000000003</v>
      </c>
      <c r="GJ45">
        <v>21437.4</v>
      </c>
      <c r="GK45">
        <v>1657103</v>
      </c>
      <c r="GL45">
        <v>1705627</v>
      </c>
      <c r="GM45">
        <v>43013.2</v>
      </c>
      <c r="GN45">
        <v>40707240</v>
      </c>
      <c r="GO45">
        <v>11663480</v>
      </c>
      <c r="GP45">
        <v>911980</v>
      </c>
      <c r="GQ45">
        <v>254021.8</v>
      </c>
      <c r="GR45">
        <v>249.1</v>
      </c>
      <c r="GS45">
        <v>66109.399999999994</v>
      </c>
      <c r="GT45">
        <v>7.5183999999999997</v>
      </c>
      <c r="GU45">
        <v>4000.3</v>
      </c>
      <c r="GV45">
        <v>819760</v>
      </c>
      <c r="GW45">
        <v>180426.7</v>
      </c>
      <c r="GX45">
        <v>19946</v>
      </c>
      <c r="GY45">
        <v>1606</v>
      </c>
      <c r="GZ45">
        <v>10488</v>
      </c>
      <c r="HA45">
        <v>7658800</v>
      </c>
      <c r="HB45">
        <v>123.2</v>
      </c>
      <c r="HC45">
        <v>125</v>
      </c>
      <c r="HD45">
        <v>123.2</v>
      </c>
      <c r="HE45">
        <v>118</v>
      </c>
      <c r="HF45">
        <v>117.5</v>
      </c>
      <c r="HG45">
        <v>114.3</v>
      </c>
      <c r="HH45">
        <v>120.5</v>
      </c>
      <c r="HI45">
        <v>123.46439704676</v>
      </c>
      <c r="HJ45">
        <v>8547.5</v>
      </c>
      <c r="HK45">
        <v>115163</v>
      </c>
      <c r="HL45">
        <v>9089.9</v>
      </c>
      <c r="HM45">
        <v>8017.8</v>
      </c>
      <c r="HN45">
        <v>55.317559153175601</v>
      </c>
      <c r="HO45">
        <v>20.899179098787702</v>
      </c>
      <c r="HP45">
        <v>10005.700000000001</v>
      </c>
      <c r="HQ45">
        <v>304620</v>
      </c>
      <c r="HR45">
        <v>6285350</v>
      </c>
      <c r="HS45">
        <v>39766.699999999997</v>
      </c>
      <c r="HT45">
        <v>3648.9</v>
      </c>
      <c r="HU45">
        <v>1298.2</v>
      </c>
      <c r="HV45">
        <v>1535970</v>
      </c>
      <c r="HW45">
        <v>1100.9000000000001</v>
      </c>
      <c r="HX45">
        <v>148338</v>
      </c>
      <c r="HY45">
        <v>7.43</v>
      </c>
      <c r="HZ45">
        <v>6.5</v>
      </c>
      <c r="IA45">
        <v>69594.600000000006</v>
      </c>
      <c r="IB45">
        <v>168398.9725</v>
      </c>
      <c r="IC45">
        <v>115.333333333333</v>
      </c>
      <c r="ID45">
        <v>5150.1000000000004</v>
      </c>
      <c r="IE45">
        <v>3171</v>
      </c>
      <c r="IF45">
        <v>119.3</v>
      </c>
      <c r="IG45">
        <v>100209.3</v>
      </c>
      <c r="IH45">
        <v>517.74530000000004</v>
      </c>
      <c r="II45">
        <v>195362.7</v>
      </c>
      <c r="IJ45">
        <v>77489.899999999994</v>
      </c>
      <c r="IK45">
        <v>52175</v>
      </c>
      <c r="IL45">
        <v>106.99329299999999</v>
      </c>
      <c r="IM45">
        <v>86.6</v>
      </c>
      <c r="IN45">
        <v>223179025.30000001</v>
      </c>
      <c r="IO45">
        <v>94.055768332554905</v>
      </c>
      <c r="IP45">
        <v>52.28848</v>
      </c>
    </row>
    <row r="46" spans="1:250">
      <c r="A46" t="s">
        <v>337</v>
      </c>
      <c r="B46">
        <v>25630127.300000001</v>
      </c>
      <c r="C46">
        <v>3711953.4</v>
      </c>
      <c r="D46">
        <v>8282455.4000000004</v>
      </c>
      <c r="E46">
        <v>13635718.5</v>
      </c>
      <c r="F46">
        <v>30710137.399999999</v>
      </c>
      <c r="G46">
        <v>4989846.5999999996</v>
      </c>
      <c r="H46">
        <v>9529059.3000000007</v>
      </c>
      <c r="I46">
        <v>16191231.300000001</v>
      </c>
      <c r="J46">
        <v>27321247.699999999</v>
      </c>
      <c r="K46">
        <v>14734015.4</v>
      </c>
      <c r="L46">
        <v>2899147.6</v>
      </c>
      <c r="M46">
        <v>8284404.4000000004</v>
      </c>
      <c r="N46">
        <v>5827775.7000000002</v>
      </c>
      <c r="O46">
        <v>6247063.7999999998</v>
      </c>
      <c r="P46">
        <v>32416920.199999999</v>
      </c>
      <c r="Q46">
        <v>18593580</v>
      </c>
      <c r="R46">
        <v>3614956.9</v>
      </c>
      <c r="S46">
        <v>9522319</v>
      </c>
      <c r="T46">
        <v>6712923.7000000002</v>
      </c>
      <c r="U46">
        <v>7579755.0999999996</v>
      </c>
      <c r="V46">
        <v>-34175.300000000003</v>
      </c>
      <c r="W46">
        <v>28055.8</v>
      </c>
      <c r="X46">
        <v>-6119.5</v>
      </c>
      <c r="Y46">
        <v>18624.099999999999</v>
      </c>
      <c r="Z46">
        <v>11429.9</v>
      </c>
      <c r="AA46">
        <v>105229.3</v>
      </c>
      <c r="AB46">
        <v>120347.3</v>
      </c>
      <c r="AC46">
        <v>-5861.3</v>
      </c>
      <c r="AD46">
        <v>16165.9</v>
      </c>
      <c r="AE46">
        <v>510502.68031496101</v>
      </c>
      <c r="AF46">
        <v>17751.2</v>
      </c>
      <c r="AG46">
        <v>897283</v>
      </c>
      <c r="AH46">
        <v>4647772.9000000004</v>
      </c>
      <c r="AI46">
        <v>552418.4</v>
      </c>
      <c r="AJ46">
        <v>2184981.1</v>
      </c>
      <c r="AK46">
        <v>4754230.3</v>
      </c>
      <c r="AL46">
        <v>5963645.5999999996</v>
      </c>
      <c r="AM46">
        <v>2917842.6</v>
      </c>
      <c r="AN46">
        <v>921552.7</v>
      </c>
      <c r="AO46">
        <v>5230832.2</v>
      </c>
      <c r="AP46">
        <v>841428.9</v>
      </c>
      <c r="AQ46">
        <v>2535245.5</v>
      </c>
      <c r="AR46">
        <v>5558540</v>
      </c>
      <c r="AS46">
        <v>6920812.7000000002</v>
      </c>
      <c r="AT46">
        <v>3711878.6</v>
      </c>
      <c r="AU46">
        <v>3390429.9</v>
      </c>
      <c r="AV46">
        <v>1572506.7</v>
      </c>
      <c r="AW46">
        <v>209662</v>
      </c>
      <c r="AX46">
        <v>94064746.200000003</v>
      </c>
      <c r="AY46">
        <v>874183.1</v>
      </c>
      <c r="AZ46">
        <v>48664456.600000001</v>
      </c>
      <c r="BA46">
        <v>45400289.600000001</v>
      </c>
      <c r="BB46">
        <v>-4.37</v>
      </c>
      <c r="BC46">
        <v>11.95</v>
      </c>
      <c r="BD46">
        <v>0.53</v>
      </c>
      <c r="BE46">
        <v>72</v>
      </c>
      <c r="BF46">
        <v>48112922.299999997</v>
      </c>
      <c r="BG46">
        <v>45436574.700000003</v>
      </c>
      <c r="BH46">
        <v>215.3</v>
      </c>
      <c r="BI46">
        <v>108111670</v>
      </c>
      <c r="BJ46">
        <v>1797860</v>
      </c>
      <c r="BK46">
        <v>653262</v>
      </c>
      <c r="BL46">
        <v>62076</v>
      </c>
      <c r="BM46">
        <v>1563761</v>
      </c>
      <c r="BN46">
        <v>3.9800995024875698</v>
      </c>
      <c r="BO46">
        <v>418.89889136502899</v>
      </c>
      <c r="BP46">
        <v>493.46461730902098</v>
      </c>
      <c r="BQ46">
        <v>350.61437349278998</v>
      </c>
      <c r="BR46">
        <v>271.666917180219</v>
      </c>
      <c r="BS46">
        <v>60713970</v>
      </c>
      <c r="BT46">
        <v>26301470</v>
      </c>
      <c r="BU46">
        <v>12134740</v>
      </c>
      <c r="BV46">
        <v>14331310</v>
      </c>
      <c r="BW46">
        <v>113.1</v>
      </c>
      <c r="BX46">
        <v>24741.5</v>
      </c>
      <c r="BY46">
        <v>17751.2</v>
      </c>
      <c r="BZ46">
        <v>17511.599999999999</v>
      </c>
      <c r="CA46">
        <v>-5861.3</v>
      </c>
      <c r="CB46">
        <v>16165.9</v>
      </c>
      <c r="CC46">
        <v>15738.9</v>
      </c>
      <c r="CD46">
        <v>10002.799999999999</v>
      </c>
      <c r="CE46">
        <v>-50</v>
      </c>
      <c r="CF46">
        <v>-11429.9</v>
      </c>
      <c r="CG46">
        <v>8335.9</v>
      </c>
      <c r="CH46">
        <v>195.738975063444</v>
      </c>
      <c r="CI46">
        <v>1271</v>
      </c>
      <c r="CJ46">
        <v>7754</v>
      </c>
      <c r="CK46">
        <v>1</v>
      </c>
      <c r="CL46">
        <v>95.786666666666704</v>
      </c>
      <c r="CM46">
        <v>0.279509016393443</v>
      </c>
      <c r="CN46">
        <v>115.95756666666701</v>
      </c>
      <c r="CO46">
        <v>94.7591237368366</v>
      </c>
      <c r="CP46">
        <v>0</v>
      </c>
      <c r="CQ46">
        <v>72.3622867583165</v>
      </c>
      <c r="CR46">
        <v>660451</v>
      </c>
      <c r="CS46">
        <v>17619.509999999998</v>
      </c>
      <c r="CT46">
        <v>113.718898571051</v>
      </c>
      <c r="CU46">
        <v>157.00534091296299</v>
      </c>
      <c r="CV46">
        <v>131.19038641493299</v>
      </c>
      <c r="CW46">
        <v>162.68512622159699</v>
      </c>
      <c r="CX46">
        <v>560.23157057788796</v>
      </c>
      <c r="CY46">
        <v>170.80410949347299</v>
      </c>
      <c r="CZ46">
        <v>1.4925641025641E-2</v>
      </c>
      <c r="DA46">
        <v>706362</v>
      </c>
      <c r="DB46">
        <v>7.75</v>
      </c>
      <c r="DC46">
        <v>182.00140636770001</v>
      </c>
      <c r="DD46">
        <v>61.245159999999998</v>
      </c>
      <c r="DE46">
        <v>8467330</v>
      </c>
      <c r="DF46" s="4">
        <v>66963</v>
      </c>
      <c r="DG46">
        <v>8335.9</v>
      </c>
      <c r="DH46">
        <v>58627.199999999997</v>
      </c>
      <c r="DI46">
        <v>99832.2</v>
      </c>
      <c r="DJ46">
        <v>24741.5</v>
      </c>
      <c r="DK46">
        <v>75090.7</v>
      </c>
      <c r="DL46">
        <v>65191889.700000003</v>
      </c>
      <c r="DM46">
        <v>18948510</v>
      </c>
      <c r="DN46">
        <v>108111670</v>
      </c>
      <c r="DO46">
        <v>32046150</v>
      </c>
      <c r="DP46">
        <v>71492790</v>
      </c>
      <c r="DQ46">
        <v>23546840</v>
      </c>
      <c r="DR46">
        <v>199960</v>
      </c>
      <c r="DS46">
        <v>19174070</v>
      </c>
      <c r="DT46">
        <v>14309910</v>
      </c>
      <c r="DU46">
        <v>9138930</v>
      </c>
      <c r="DV46">
        <v>23448830</v>
      </c>
      <c r="DW46">
        <v>497130</v>
      </c>
      <c r="DX46">
        <v>23945960</v>
      </c>
      <c r="DY46">
        <v>84662840</v>
      </c>
      <c r="DZ46">
        <v>109909530</v>
      </c>
      <c r="EA46">
        <v>8.5</v>
      </c>
      <c r="EB46">
        <v>7.25</v>
      </c>
      <c r="EC46">
        <v>9.9499999999999993</v>
      </c>
      <c r="ED46">
        <v>7.77</v>
      </c>
      <c r="EE46">
        <v>8.1199999999999992</v>
      </c>
      <c r="EF46">
        <v>63.5</v>
      </c>
      <c r="EG46">
        <v>97.52</v>
      </c>
      <c r="EH46">
        <v>70.31</v>
      </c>
      <c r="EI46">
        <v>1.1072440944881901</v>
      </c>
      <c r="EJ46">
        <v>0.52300000000000002</v>
      </c>
      <c r="EK46">
        <v>121.414913957935</v>
      </c>
      <c r="EL46">
        <v>330500.8</v>
      </c>
      <c r="EM46">
        <v>110.4</v>
      </c>
      <c r="EN46">
        <v>91.7</v>
      </c>
      <c r="EO46">
        <v>111.7</v>
      </c>
      <c r="EP46">
        <v>131.30000000000001</v>
      </c>
      <c r="EQ46">
        <v>106.9</v>
      </c>
      <c r="ER46">
        <v>88.8</v>
      </c>
      <c r="ES46">
        <v>115.9</v>
      </c>
      <c r="ET46">
        <v>113.1</v>
      </c>
      <c r="EU46">
        <v>113.3</v>
      </c>
      <c r="EV46">
        <v>112.8</v>
      </c>
      <c r="EW46">
        <v>106.8</v>
      </c>
      <c r="EX46">
        <v>97.8</v>
      </c>
      <c r="EY46">
        <v>68.7</v>
      </c>
      <c r="EZ46">
        <v>108.5</v>
      </c>
      <c r="FA46">
        <v>96.3</v>
      </c>
      <c r="FB46">
        <v>119.5</v>
      </c>
      <c r="FC46">
        <v>124.7</v>
      </c>
      <c r="FD46">
        <v>131.30000000000001</v>
      </c>
      <c r="FE46">
        <v>162415</v>
      </c>
      <c r="FF46">
        <v>3975699</v>
      </c>
      <c r="FG46">
        <v>2712744</v>
      </c>
      <c r="FH46">
        <v>1079535</v>
      </c>
      <c r="FI46">
        <v>4309930</v>
      </c>
      <c r="FJ46">
        <v>4309930</v>
      </c>
      <c r="FK46">
        <v>2151130</v>
      </c>
      <c r="FL46">
        <v>3293080</v>
      </c>
      <c r="FM46">
        <v>2866950</v>
      </c>
      <c r="FN46">
        <v>954930</v>
      </c>
      <c r="FO46">
        <v>1841270</v>
      </c>
      <c r="FP46">
        <v>586090</v>
      </c>
      <c r="FQ46">
        <v>-3.1699999999999999E-2</v>
      </c>
      <c r="FR46">
        <v>-0.3992</v>
      </c>
      <c r="FS46">
        <v>0.36749999999999999</v>
      </c>
      <c r="FT46">
        <v>27780.83</v>
      </c>
      <c r="FU46">
        <v>111.1</v>
      </c>
      <c r="FV46">
        <v>110.3</v>
      </c>
      <c r="FW46">
        <v>94.4</v>
      </c>
      <c r="FX46">
        <v>121.8</v>
      </c>
      <c r="FY46">
        <v>258.3</v>
      </c>
      <c r="FZ46">
        <v>63.7</v>
      </c>
      <c r="GA46">
        <v>50.3</v>
      </c>
      <c r="GB46">
        <v>1192.8</v>
      </c>
      <c r="GC46">
        <v>61.6</v>
      </c>
      <c r="GD46">
        <v>53623.4</v>
      </c>
      <c r="GE46">
        <v>272290</v>
      </c>
      <c r="GF46">
        <v>45000</v>
      </c>
      <c r="GG46">
        <v>5385</v>
      </c>
      <c r="GH46">
        <v>19211</v>
      </c>
      <c r="GI46">
        <v>38266.300000000003</v>
      </c>
      <c r="GJ46">
        <v>20515.099999999999</v>
      </c>
      <c r="GK46">
        <v>1636569</v>
      </c>
      <c r="GL46">
        <v>1718485</v>
      </c>
      <c r="GM46">
        <v>39438.9</v>
      </c>
      <c r="GN46">
        <v>40632780</v>
      </c>
      <c r="GO46">
        <v>12134740</v>
      </c>
      <c r="GP46">
        <v>1122730</v>
      </c>
      <c r="GQ46">
        <v>272004.40000000002</v>
      </c>
      <c r="GR46">
        <v>250.2</v>
      </c>
      <c r="GS46">
        <v>67584.399999999994</v>
      </c>
      <c r="GT46">
        <v>6.2815000000000003</v>
      </c>
      <c r="GU46">
        <v>5886.2</v>
      </c>
      <c r="GV46">
        <v>708712.3</v>
      </c>
      <c r="GW46">
        <v>193387.2</v>
      </c>
      <c r="GX46">
        <v>18495.5</v>
      </c>
      <c r="GY46">
        <v>1618</v>
      </c>
      <c r="GZ46">
        <v>11448</v>
      </c>
      <c r="HA46">
        <v>7946450</v>
      </c>
      <c r="HB46">
        <v>125.4</v>
      </c>
      <c r="HC46">
        <v>128</v>
      </c>
      <c r="HD46">
        <v>124.8</v>
      </c>
      <c r="HE46">
        <v>119.3</v>
      </c>
      <c r="HF46">
        <v>119.2</v>
      </c>
      <c r="HG46">
        <v>116.1</v>
      </c>
      <c r="HH46">
        <v>123.3</v>
      </c>
      <c r="HI46">
        <v>124.99253486464301</v>
      </c>
      <c r="HJ46">
        <v>7506.3</v>
      </c>
      <c r="HK46">
        <v>119892</v>
      </c>
      <c r="HL46">
        <v>7754</v>
      </c>
      <c r="HM46">
        <v>8180.8</v>
      </c>
      <c r="HN46">
        <v>55.020236612702398</v>
      </c>
      <c r="HO46">
        <v>18.537404376445501</v>
      </c>
      <c r="HP46">
        <v>9556.7999999999993</v>
      </c>
      <c r="HQ46">
        <v>328650</v>
      </c>
      <c r="HR46">
        <v>6533550</v>
      </c>
      <c r="HS46">
        <v>39010</v>
      </c>
      <c r="HT46">
        <v>3806.7</v>
      </c>
      <c r="HU46">
        <v>1661.3</v>
      </c>
      <c r="HV46">
        <v>1156070</v>
      </c>
      <c r="HW46">
        <v>1220.7</v>
      </c>
      <c r="HX46">
        <v>149737</v>
      </c>
      <c r="HY46">
        <v>6.25</v>
      </c>
      <c r="HZ46">
        <v>6.25</v>
      </c>
      <c r="IA46">
        <v>75878.600000000006</v>
      </c>
      <c r="IB46">
        <v>117133.1493</v>
      </c>
      <c r="IC46">
        <v>117.586206896552</v>
      </c>
      <c r="ID46">
        <v>3818.2</v>
      </c>
      <c r="IE46">
        <v>2213.5</v>
      </c>
      <c r="IF46">
        <v>117.3</v>
      </c>
      <c r="IG46">
        <v>112882.81</v>
      </c>
      <c r="IH46">
        <v>512.25670000000002</v>
      </c>
      <c r="II46">
        <v>209479.6</v>
      </c>
      <c r="IJ46">
        <v>90119.6</v>
      </c>
      <c r="IK46">
        <v>49070.3</v>
      </c>
      <c r="IL46">
        <v>107.956547</v>
      </c>
      <c r="IM46">
        <v>277.3</v>
      </c>
      <c r="IN46">
        <v>218631927.69999999</v>
      </c>
      <c r="IO46">
        <v>94.240962167211606</v>
      </c>
      <c r="IP46">
        <v>53.091880000000003</v>
      </c>
    </row>
    <row r="47" spans="1:250">
      <c r="A47" t="s">
        <v>338</v>
      </c>
      <c r="B47">
        <v>25812389.699999999</v>
      </c>
      <c r="C47">
        <v>3077222.5</v>
      </c>
      <c r="D47">
        <v>8010909.5</v>
      </c>
      <c r="E47">
        <v>14724257.699999999</v>
      </c>
      <c r="F47">
        <v>30901477.300000001</v>
      </c>
      <c r="G47">
        <v>4235760.5999999996</v>
      </c>
      <c r="H47">
        <v>9142201.5</v>
      </c>
      <c r="I47">
        <v>17523515.100000001</v>
      </c>
      <c r="J47">
        <v>27722681</v>
      </c>
      <c r="K47">
        <v>15071623.5</v>
      </c>
      <c r="L47">
        <v>3331132.5</v>
      </c>
      <c r="M47">
        <v>8334303.2000000002</v>
      </c>
      <c r="N47">
        <v>5974087.0999999996</v>
      </c>
      <c r="O47">
        <v>6570239.4000000004</v>
      </c>
      <c r="P47">
        <v>33540934.100000001</v>
      </c>
      <c r="Q47">
        <v>19234214.899999999</v>
      </c>
      <c r="R47">
        <v>4231960.7</v>
      </c>
      <c r="S47">
        <v>9506515.4000000004</v>
      </c>
      <c r="T47">
        <v>6870991</v>
      </c>
      <c r="U47">
        <v>7952746.9000000004</v>
      </c>
      <c r="V47">
        <v>-37173.199999999997</v>
      </c>
      <c r="W47">
        <v>28634.2</v>
      </c>
      <c r="X47">
        <v>-8539</v>
      </c>
      <c r="Y47">
        <v>8101.5</v>
      </c>
      <c r="Z47">
        <v>-856.2</v>
      </c>
      <c r="AA47">
        <v>105498.8</v>
      </c>
      <c r="AB47">
        <v>123298</v>
      </c>
      <c r="AC47">
        <v>-5484.2</v>
      </c>
      <c r="AD47">
        <v>16283</v>
      </c>
      <c r="AE47">
        <v>516729.84285934397</v>
      </c>
      <c r="AF47">
        <v>17835.400000000001</v>
      </c>
      <c r="AG47">
        <v>657726.4</v>
      </c>
      <c r="AH47">
        <v>4714256.8</v>
      </c>
      <c r="AI47">
        <v>578581.4</v>
      </c>
      <c r="AJ47">
        <v>2060344.9</v>
      </c>
      <c r="AK47">
        <v>4678872.2</v>
      </c>
      <c r="AL47">
        <v>6717325.4000000004</v>
      </c>
      <c r="AM47">
        <v>3328060.1</v>
      </c>
      <c r="AN47">
        <v>628467.6</v>
      </c>
      <c r="AO47">
        <v>5263949.9000000004</v>
      </c>
      <c r="AP47">
        <v>876347.9</v>
      </c>
      <c r="AQ47">
        <v>2373436.1</v>
      </c>
      <c r="AR47">
        <v>5440613.7000000002</v>
      </c>
      <c r="AS47">
        <v>7751788.2999999998</v>
      </c>
      <c r="AT47">
        <v>4331113.0999999996</v>
      </c>
      <c r="AU47">
        <v>4657828</v>
      </c>
      <c r="AV47">
        <v>898659.4</v>
      </c>
      <c r="AW47">
        <v>136654.9</v>
      </c>
      <c r="AX47">
        <v>93804736.099999994</v>
      </c>
      <c r="AY47">
        <v>1231620.8</v>
      </c>
      <c r="AZ47">
        <v>49308077.600000001</v>
      </c>
      <c r="BA47">
        <v>44496658.5</v>
      </c>
      <c r="BB47">
        <v>-5.25</v>
      </c>
      <c r="BC47">
        <v>10.51</v>
      </c>
      <c r="BD47">
        <v>-5.99</v>
      </c>
      <c r="BE47">
        <v>71.099999999999994</v>
      </c>
      <c r="BF47">
        <v>48776449.100000001</v>
      </c>
      <c r="BG47">
        <v>44479582</v>
      </c>
      <c r="BH47">
        <v>218.2</v>
      </c>
      <c r="BI47">
        <v>109902930</v>
      </c>
      <c r="BJ47">
        <v>1873970</v>
      </c>
      <c r="BK47">
        <v>677011</v>
      </c>
      <c r="BL47">
        <v>77249</v>
      </c>
      <c r="BM47">
        <v>1770401</v>
      </c>
      <c r="BN47">
        <v>1.7349063150589901</v>
      </c>
      <c r="BO47">
        <v>388.20586799815698</v>
      </c>
      <c r="BP47">
        <v>475.46109104175599</v>
      </c>
      <c r="BQ47">
        <v>259.40434291833401</v>
      </c>
      <c r="BR47">
        <v>288.83589854758299</v>
      </c>
      <c r="BS47">
        <v>62189490</v>
      </c>
      <c r="BT47">
        <v>27465910</v>
      </c>
      <c r="BU47">
        <v>12106290</v>
      </c>
      <c r="BV47">
        <v>14772860</v>
      </c>
      <c r="BW47">
        <v>113.7</v>
      </c>
      <c r="BX47">
        <v>23498.1</v>
      </c>
      <c r="BY47">
        <v>17835.400000000001</v>
      </c>
      <c r="BZ47">
        <v>18058</v>
      </c>
      <c r="CA47">
        <v>-5484.2</v>
      </c>
      <c r="CB47">
        <v>15940.6</v>
      </c>
      <c r="CC47">
        <v>15940.6</v>
      </c>
      <c r="CD47">
        <v>6519.4</v>
      </c>
      <c r="CE47">
        <v>-3469</v>
      </c>
      <c r="CF47">
        <v>856.2</v>
      </c>
      <c r="CG47">
        <v>8612.9</v>
      </c>
      <c r="CH47">
        <v>274.68273163496298</v>
      </c>
      <c r="CI47">
        <v>1275</v>
      </c>
      <c r="CJ47">
        <v>7874.6</v>
      </c>
      <c r="CK47">
        <v>0</v>
      </c>
      <c r="CL47">
        <v>96.59</v>
      </c>
      <c r="CM47">
        <v>0.313627692307692</v>
      </c>
      <c r="CN47">
        <v>116.464833333333</v>
      </c>
      <c r="CO47">
        <v>90.801478205015499</v>
      </c>
      <c r="CP47">
        <v>0</v>
      </c>
      <c r="CQ47">
        <v>63.934415469682399</v>
      </c>
      <c r="CR47">
        <v>684210</v>
      </c>
      <c r="CS47">
        <v>16834</v>
      </c>
      <c r="CT47">
        <v>113.854162372397</v>
      </c>
      <c r="CU47">
        <v>157.574649163798</v>
      </c>
      <c r="CV47">
        <v>131.72903839870699</v>
      </c>
      <c r="CW47">
        <v>160.010583872295</v>
      </c>
      <c r="CX47">
        <v>569.75550727771201</v>
      </c>
      <c r="CY47">
        <v>170.78697863211301</v>
      </c>
      <c r="CZ47">
        <v>3.6031168831168803E-2</v>
      </c>
      <c r="DA47">
        <v>707878</v>
      </c>
      <c r="DB47">
        <v>7.36</v>
      </c>
      <c r="DC47">
        <v>183.46311426266001</v>
      </c>
      <c r="DD47">
        <v>61.905299999999997</v>
      </c>
      <c r="DE47">
        <v>8831390</v>
      </c>
      <c r="DF47" s="4">
        <v>66770.5</v>
      </c>
      <c r="DG47">
        <v>8612.9</v>
      </c>
      <c r="DH47">
        <v>58157.599999999999</v>
      </c>
      <c r="DI47">
        <v>102405.1</v>
      </c>
      <c r="DJ47">
        <v>23498.1</v>
      </c>
      <c r="DK47">
        <v>78907</v>
      </c>
      <c r="DL47">
        <v>66007579.5</v>
      </c>
      <c r="DM47">
        <v>19193250</v>
      </c>
      <c r="DN47">
        <v>109902930</v>
      </c>
      <c r="DO47">
        <v>32260570</v>
      </c>
      <c r="DP47">
        <v>72135680</v>
      </c>
      <c r="DQ47">
        <v>24343810</v>
      </c>
      <c r="DR47">
        <v>206490</v>
      </c>
      <c r="DS47">
        <v>19043620</v>
      </c>
      <c r="DT47">
        <v>14340450</v>
      </c>
      <c r="DU47">
        <v>9150220</v>
      </c>
      <c r="DV47">
        <v>23490660</v>
      </c>
      <c r="DW47">
        <v>523510</v>
      </c>
      <c r="DX47">
        <v>24014170</v>
      </c>
      <c r="DY47">
        <v>86412260</v>
      </c>
      <c r="DZ47">
        <v>111776900</v>
      </c>
      <c r="EA47">
        <v>8</v>
      </c>
      <c r="EB47">
        <v>6.75</v>
      </c>
      <c r="EC47">
        <v>9.9</v>
      </c>
      <c r="ED47">
        <v>7.4</v>
      </c>
      <c r="EE47">
        <v>7.91</v>
      </c>
      <c r="EF47">
        <v>64.91</v>
      </c>
      <c r="EG47">
        <v>100.64</v>
      </c>
      <c r="EH47">
        <v>72.2</v>
      </c>
      <c r="EI47">
        <v>1.11230935140964</v>
      </c>
      <c r="EJ47">
        <v>0.53129999999999999</v>
      </c>
      <c r="EK47">
        <v>122.17203086768301</v>
      </c>
      <c r="EL47">
        <v>326578</v>
      </c>
      <c r="EM47">
        <v>112.1</v>
      </c>
      <c r="EN47">
        <v>88.3</v>
      </c>
      <c r="EO47">
        <v>113.7</v>
      </c>
      <c r="EP47">
        <v>139.5</v>
      </c>
      <c r="EQ47">
        <v>109</v>
      </c>
      <c r="ER47">
        <v>97</v>
      </c>
      <c r="ES47">
        <v>119.1</v>
      </c>
      <c r="ET47">
        <v>113.7</v>
      </c>
      <c r="EU47">
        <v>119</v>
      </c>
      <c r="EV47">
        <v>109.3</v>
      </c>
      <c r="EW47">
        <v>97.1</v>
      </c>
      <c r="EX47">
        <v>98.4</v>
      </c>
      <c r="EY47">
        <v>68.2</v>
      </c>
      <c r="EZ47">
        <v>111.9</v>
      </c>
      <c r="FA47">
        <v>113</v>
      </c>
      <c r="FB47">
        <v>117.3</v>
      </c>
      <c r="FC47">
        <v>115.1</v>
      </c>
      <c r="FD47">
        <v>139.5</v>
      </c>
      <c r="FE47">
        <v>126088</v>
      </c>
      <c r="FF47">
        <v>4142909</v>
      </c>
      <c r="FG47">
        <v>2651587</v>
      </c>
      <c r="FH47">
        <v>1321768</v>
      </c>
      <c r="FI47">
        <v>4795520</v>
      </c>
      <c r="FJ47">
        <v>4795520</v>
      </c>
      <c r="FK47">
        <v>3817710</v>
      </c>
      <c r="FL47">
        <v>2115010</v>
      </c>
      <c r="FM47">
        <v>918680</v>
      </c>
      <c r="FN47">
        <v>1021600</v>
      </c>
      <c r="FO47">
        <v>1049555.8</v>
      </c>
      <c r="FP47">
        <v>695590</v>
      </c>
      <c r="FQ47">
        <v>-2.6863000000000001</v>
      </c>
      <c r="FR47">
        <v>-0.1104</v>
      </c>
      <c r="FS47">
        <v>-2.5758000000000001</v>
      </c>
      <c r="FT47">
        <v>26154.83</v>
      </c>
      <c r="FU47">
        <v>110.3</v>
      </c>
      <c r="FV47">
        <v>109.4</v>
      </c>
      <c r="FW47">
        <v>89</v>
      </c>
      <c r="FX47">
        <v>124.6</v>
      </c>
      <c r="FY47">
        <v>264.3</v>
      </c>
      <c r="FZ47">
        <v>63.9</v>
      </c>
      <c r="GA47">
        <v>46.7</v>
      </c>
      <c r="GB47">
        <v>1124</v>
      </c>
      <c r="GC47">
        <v>50.3</v>
      </c>
      <c r="GD47">
        <v>52834.3</v>
      </c>
      <c r="GE47">
        <v>268650</v>
      </c>
      <c r="GF47">
        <v>43471</v>
      </c>
      <c r="GG47">
        <v>5315</v>
      </c>
      <c r="GH47">
        <v>17016</v>
      </c>
      <c r="GI47">
        <v>38728.300000000003</v>
      </c>
      <c r="GJ47">
        <v>20892.900000000001</v>
      </c>
      <c r="GK47">
        <v>1529772</v>
      </c>
      <c r="GL47">
        <v>1610399</v>
      </c>
      <c r="GM47">
        <v>39838.9</v>
      </c>
      <c r="GN47">
        <v>40306750</v>
      </c>
      <c r="GO47">
        <v>12546710</v>
      </c>
      <c r="GP47">
        <v>1122780</v>
      </c>
      <c r="GQ47">
        <v>284003.09999999998</v>
      </c>
      <c r="GR47">
        <v>253.4</v>
      </c>
      <c r="GS47">
        <v>68980.899999999994</v>
      </c>
      <c r="GT47">
        <v>5.5090000000000003</v>
      </c>
      <c r="GU47">
        <v>4227.5</v>
      </c>
      <c r="GV47">
        <v>689204.9</v>
      </c>
      <c r="GW47">
        <v>241016.5</v>
      </c>
      <c r="GX47">
        <v>18509</v>
      </c>
      <c r="GY47">
        <v>826</v>
      </c>
      <c r="GZ47">
        <v>8157</v>
      </c>
      <c r="HA47">
        <v>7844430</v>
      </c>
      <c r="HB47">
        <v>129.9</v>
      </c>
      <c r="HC47">
        <v>131.19999999999999</v>
      </c>
      <c r="HD47">
        <v>126.6</v>
      </c>
      <c r="HE47">
        <v>120.8</v>
      </c>
      <c r="HF47">
        <v>120.4</v>
      </c>
      <c r="HG47">
        <v>117.3</v>
      </c>
      <c r="HH47">
        <v>125.2</v>
      </c>
      <c r="HI47">
        <v>127.219934372436</v>
      </c>
      <c r="HJ47">
        <v>9926.1</v>
      </c>
      <c r="HK47">
        <v>121840</v>
      </c>
      <c r="HL47">
        <v>7874.6</v>
      </c>
      <c r="HM47">
        <v>8256.7999999999993</v>
      </c>
      <c r="HN47">
        <v>63.994389825431</v>
      </c>
      <c r="HO47">
        <v>23.456248808518801</v>
      </c>
      <c r="HP47">
        <v>10064.299999999999</v>
      </c>
      <c r="HQ47">
        <v>337370</v>
      </c>
      <c r="HR47">
        <v>6828820</v>
      </c>
      <c r="HS47">
        <v>39047.199999999997</v>
      </c>
      <c r="HT47">
        <v>2052.3000000000002</v>
      </c>
      <c r="HU47">
        <v>1868.8</v>
      </c>
      <c r="HV47">
        <v>251730</v>
      </c>
      <c r="HW47">
        <v>1535.5</v>
      </c>
      <c r="HX47">
        <v>150212</v>
      </c>
      <c r="HY47">
        <v>5.75</v>
      </c>
      <c r="HZ47">
        <v>5.75</v>
      </c>
      <c r="IA47">
        <v>79993.7</v>
      </c>
      <c r="IB47">
        <v>96765.239700000006</v>
      </c>
      <c r="IC47">
        <v>125.015873015873</v>
      </c>
      <c r="ID47">
        <v>3495.3</v>
      </c>
      <c r="IE47">
        <v>2633</v>
      </c>
      <c r="IF47">
        <v>122.4</v>
      </c>
      <c r="IG47">
        <v>52270.92</v>
      </c>
      <c r="IH47">
        <v>500.10919999999999</v>
      </c>
      <c r="II47">
        <v>218380.6</v>
      </c>
      <c r="IJ47">
        <v>81789</v>
      </c>
      <c r="IK47">
        <v>48093.3</v>
      </c>
      <c r="IL47">
        <v>107.101733</v>
      </c>
      <c r="IM47">
        <v>611.4</v>
      </c>
      <c r="IN47">
        <v>222956180.30000001</v>
      </c>
      <c r="IO47">
        <v>93.255768332554894</v>
      </c>
      <c r="IP47">
        <v>53.669939999999997</v>
      </c>
    </row>
    <row r="48" spans="1:250">
      <c r="A48" t="s">
        <v>339</v>
      </c>
      <c r="B48">
        <v>26395256.899999999</v>
      </c>
      <c r="C48">
        <v>5111192</v>
      </c>
      <c r="D48">
        <v>7996305.7000000002</v>
      </c>
      <c r="E48">
        <v>13287759.199999999</v>
      </c>
      <c r="F48">
        <v>32029619.600000001</v>
      </c>
      <c r="G48">
        <v>7206317.4000000004</v>
      </c>
      <c r="H48">
        <v>9003328.8000000007</v>
      </c>
      <c r="I48">
        <v>15819973.4</v>
      </c>
      <c r="J48">
        <v>28400025.899999999</v>
      </c>
      <c r="K48">
        <v>16628163.4</v>
      </c>
      <c r="L48">
        <v>2709965.6</v>
      </c>
      <c r="M48">
        <v>8637240.5</v>
      </c>
      <c r="N48">
        <v>5790000.2999999998</v>
      </c>
      <c r="O48">
        <v>6137480.9000000004</v>
      </c>
      <c r="P48">
        <v>34749284.600000001</v>
      </c>
      <c r="Q48">
        <v>21347701</v>
      </c>
      <c r="R48">
        <v>3478340.4</v>
      </c>
      <c r="S48">
        <v>9820843</v>
      </c>
      <c r="T48">
        <v>6773758.7000000002</v>
      </c>
      <c r="U48">
        <v>7585699.7999999998</v>
      </c>
      <c r="V48">
        <v>-33975.5</v>
      </c>
      <c r="W48">
        <v>26864</v>
      </c>
      <c r="X48">
        <v>-7111.5</v>
      </c>
      <c r="Y48">
        <v>10905.5</v>
      </c>
      <c r="Z48">
        <v>4056.4</v>
      </c>
      <c r="AA48">
        <v>101514.1</v>
      </c>
      <c r="AB48">
        <v>115049.3</v>
      </c>
      <c r="AC48">
        <v>-6408.2</v>
      </c>
      <c r="AD48">
        <v>15259.3</v>
      </c>
      <c r="AE48">
        <v>527063.318671318</v>
      </c>
      <c r="AF48">
        <v>18012.900000000001</v>
      </c>
      <c r="AG48">
        <v>785360.6</v>
      </c>
      <c r="AH48">
        <v>4491986</v>
      </c>
      <c r="AI48">
        <v>552100.6</v>
      </c>
      <c r="AJ48">
        <v>2166858.5</v>
      </c>
      <c r="AK48">
        <v>4845907.2</v>
      </c>
      <c r="AL48">
        <v>5072591.0999999996</v>
      </c>
      <c r="AM48">
        <v>3369260.9</v>
      </c>
      <c r="AN48">
        <v>708216.7</v>
      </c>
      <c r="AO48">
        <v>4989776.3</v>
      </c>
      <c r="AP48">
        <v>821244.9</v>
      </c>
      <c r="AQ48">
        <v>2484090.9</v>
      </c>
      <c r="AR48">
        <v>5608325.7999999998</v>
      </c>
      <c r="AS48">
        <v>5785005.4000000004</v>
      </c>
      <c r="AT48">
        <v>4426642.2</v>
      </c>
      <c r="AU48">
        <v>3799283.9</v>
      </c>
      <c r="AV48">
        <v>910520.4</v>
      </c>
      <c r="AW48">
        <v>403229.2</v>
      </c>
      <c r="AX48">
        <v>96104167.799999997</v>
      </c>
      <c r="AY48">
        <v>1492769.6</v>
      </c>
      <c r="AZ48">
        <v>50810725</v>
      </c>
      <c r="BA48">
        <v>45293442.899999999</v>
      </c>
      <c r="BB48">
        <v>-5.5</v>
      </c>
      <c r="BC48">
        <v>12.64</v>
      </c>
      <c r="BD48">
        <v>-7.77</v>
      </c>
      <c r="BE48">
        <v>72.2</v>
      </c>
      <c r="BF48">
        <v>50128973</v>
      </c>
      <c r="BG48">
        <v>45907389.100000001</v>
      </c>
      <c r="BH48">
        <v>221.7</v>
      </c>
      <c r="BI48">
        <v>113044860</v>
      </c>
      <c r="BJ48">
        <v>1978730</v>
      </c>
      <c r="BK48">
        <v>736293</v>
      </c>
      <c r="BL48">
        <v>68342</v>
      </c>
      <c r="BM48">
        <v>2411956</v>
      </c>
      <c r="BN48">
        <v>1.7349063150589901</v>
      </c>
      <c r="BO48">
        <v>343.03764788265698</v>
      </c>
      <c r="BP48">
        <v>475.665682698794</v>
      </c>
      <c r="BQ48">
        <v>167.914571035216</v>
      </c>
      <c r="BR48">
        <v>261.93836405529999</v>
      </c>
      <c r="BS48">
        <v>64349460</v>
      </c>
      <c r="BT48">
        <v>28355550</v>
      </c>
      <c r="BU48">
        <v>12549100</v>
      </c>
      <c r="BV48">
        <v>15414750</v>
      </c>
      <c r="BW48">
        <v>115</v>
      </c>
      <c r="BX48">
        <v>19991.099999999999</v>
      </c>
      <c r="BY48">
        <v>18012.900000000001</v>
      </c>
      <c r="BZ48">
        <v>18556.400000000001</v>
      </c>
      <c r="CA48">
        <v>-6408.2</v>
      </c>
      <c r="CB48">
        <v>14869.5</v>
      </c>
      <c r="CC48">
        <v>14869.5</v>
      </c>
      <c r="CD48">
        <v>10702.3</v>
      </c>
      <c r="CE48">
        <v>553.9</v>
      </c>
      <c r="CF48">
        <v>-4056.4</v>
      </c>
      <c r="CG48">
        <v>7417</v>
      </c>
      <c r="CH48">
        <v>254.990218681333</v>
      </c>
      <c r="CI48">
        <v>1279</v>
      </c>
      <c r="CJ48">
        <v>8730.4</v>
      </c>
      <c r="CK48">
        <v>1</v>
      </c>
      <c r="CL48">
        <v>98.66</v>
      </c>
      <c r="CM48">
        <v>0.40716015625000002</v>
      </c>
      <c r="CN48">
        <v>116.791266666667</v>
      </c>
      <c r="CO48">
        <v>88.384220397387494</v>
      </c>
      <c r="CP48">
        <v>0</v>
      </c>
      <c r="CQ48">
        <v>58.787626501951699</v>
      </c>
      <c r="CR48">
        <v>686266</v>
      </c>
      <c r="CS48">
        <v>17452</v>
      </c>
      <c r="CT48">
        <v>113.739885594759</v>
      </c>
      <c r="CU48">
        <v>157.8273396262</v>
      </c>
      <c r="CV48">
        <v>132.36215055118799</v>
      </c>
      <c r="CW48">
        <v>158.776104897897</v>
      </c>
      <c r="CX48">
        <v>578.87159539415495</v>
      </c>
      <c r="CY48">
        <v>170.963015675907</v>
      </c>
      <c r="CZ48">
        <v>0.11742948717948699</v>
      </c>
      <c r="DA48">
        <v>686654</v>
      </c>
      <c r="DB48">
        <v>6.9966666666666697</v>
      </c>
      <c r="DC48">
        <v>184.70275617942201</v>
      </c>
      <c r="DD48">
        <v>62.541640000000001</v>
      </c>
      <c r="DE48">
        <v>9228600</v>
      </c>
      <c r="DF48" s="4">
        <v>63610.2</v>
      </c>
      <c r="DG48">
        <v>7417</v>
      </c>
      <c r="DH48">
        <v>56193.1</v>
      </c>
      <c r="DI48">
        <v>95158.3</v>
      </c>
      <c r="DJ48">
        <v>19991.099999999999</v>
      </c>
      <c r="DK48">
        <v>75167.199999999997</v>
      </c>
      <c r="DL48">
        <v>68772435.400000006</v>
      </c>
      <c r="DM48">
        <v>20182320</v>
      </c>
      <c r="DN48">
        <v>113044860</v>
      </c>
      <c r="DO48">
        <v>32549220</v>
      </c>
      <c r="DP48">
        <v>75279550</v>
      </c>
      <c r="DQ48">
        <v>24250090</v>
      </c>
      <c r="DR48">
        <v>213060</v>
      </c>
      <c r="DS48">
        <v>19247060</v>
      </c>
      <c r="DT48">
        <v>14997480</v>
      </c>
      <c r="DU48">
        <v>9584060</v>
      </c>
      <c r="DV48">
        <v>24581540</v>
      </c>
      <c r="DW48">
        <v>567510</v>
      </c>
      <c r="DX48">
        <v>25149050</v>
      </c>
      <c r="DY48">
        <v>88463320</v>
      </c>
      <c r="DZ48">
        <v>115023590</v>
      </c>
      <c r="EA48">
        <v>7.9</v>
      </c>
      <c r="EB48">
        <v>6.75</v>
      </c>
      <c r="EC48">
        <v>9.6</v>
      </c>
      <c r="ED48">
        <v>7.12</v>
      </c>
      <c r="EE48">
        <v>7.82</v>
      </c>
      <c r="EF48">
        <v>65.930000000000007</v>
      </c>
      <c r="EG48">
        <v>100.08</v>
      </c>
      <c r="EH48">
        <v>72.25</v>
      </c>
      <c r="EI48">
        <v>1.0958592446534201</v>
      </c>
      <c r="EJ48">
        <v>0.54310000000000003</v>
      </c>
      <c r="EK48">
        <v>121.395691401215</v>
      </c>
      <c r="EL48">
        <v>329191.59999999998</v>
      </c>
      <c r="EM48">
        <v>114.9</v>
      </c>
      <c r="EN48">
        <v>100.4</v>
      </c>
      <c r="EO48">
        <v>115.9</v>
      </c>
      <c r="EP48">
        <v>131.19999999999999</v>
      </c>
      <c r="EQ48">
        <v>113</v>
      </c>
      <c r="ER48">
        <v>98.8</v>
      </c>
      <c r="ES48">
        <v>115.9</v>
      </c>
      <c r="ET48">
        <v>121.1</v>
      </c>
      <c r="EU48">
        <v>120.9</v>
      </c>
      <c r="EV48">
        <v>121.3</v>
      </c>
      <c r="EW48">
        <v>126.3</v>
      </c>
      <c r="EX48">
        <v>97.4</v>
      </c>
      <c r="EY48">
        <v>69</v>
      </c>
      <c r="EZ48">
        <v>114.9</v>
      </c>
      <c r="FA48">
        <v>110.5</v>
      </c>
      <c r="FB48">
        <v>115.9</v>
      </c>
      <c r="FC48">
        <v>117.4</v>
      </c>
      <c r="FD48">
        <v>131.19999999999999</v>
      </c>
      <c r="FE48">
        <v>159174</v>
      </c>
      <c r="FF48">
        <v>4144477</v>
      </c>
      <c r="FG48">
        <v>2657416</v>
      </c>
      <c r="FH48">
        <v>1307467</v>
      </c>
      <c r="FI48">
        <v>4034520</v>
      </c>
      <c r="FJ48">
        <v>4034520</v>
      </c>
      <c r="FK48">
        <v>3663450</v>
      </c>
      <c r="FL48">
        <v>1509410</v>
      </c>
      <c r="FM48">
        <v>1096220</v>
      </c>
      <c r="FN48">
        <v>1046450</v>
      </c>
      <c r="FO48">
        <v>1767300.5</v>
      </c>
      <c r="FP48">
        <v>597870</v>
      </c>
      <c r="FQ48">
        <v>0.89470000000000005</v>
      </c>
      <c r="FR48">
        <v>1.2287999999999999</v>
      </c>
      <c r="FS48">
        <v>-0.33410000000000001</v>
      </c>
      <c r="FT48">
        <v>26117.54</v>
      </c>
      <c r="FU48">
        <v>109.8</v>
      </c>
      <c r="FV48">
        <v>108.9</v>
      </c>
      <c r="FW48">
        <v>85.3</v>
      </c>
      <c r="FX48">
        <v>126.3</v>
      </c>
      <c r="FY48">
        <v>269.3</v>
      </c>
      <c r="FZ48">
        <v>60.8</v>
      </c>
      <c r="GA48">
        <v>46</v>
      </c>
      <c r="GB48">
        <v>1104.4000000000001</v>
      </c>
      <c r="GC48">
        <v>43.6</v>
      </c>
      <c r="GD48">
        <v>57548.6</v>
      </c>
      <c r="GE48">
        <v>275570</v>
      </c>
      <c r="GF48">
        <v>46153</v>
      </c>
      <c r="GG48">
        <v>5445</v>
      </c>
      <c r="GH48">
        <v>18941</v>
      </c>
      <c r="GI48">
        <v>37903.9</v>
      </c>
      <c r="GJ48">
        <v>19891</v>
      </c>
      <c r="GK48">
        <v>1365448</v>
      </c>
      <c r="GL48">
        <v>1395433</v>
      </c>
      <c r="GM48">
        <v>41453.300000000003</v>
      </c>
      <c r="GN48">
        <v>41534180</v>
      </c>
      <c r="GO48">
        <v>13293020</v>
      </c>
      <c r="GP48">
        <v>1122790</v>
      </c>
      <c r="GQ48">
        <v>274163.40000000002</v>
      </c>
      <c r="GR48">
        <v>255.4</v>
      </c>
      <c r="GS48">
        <v>66113.399999999994</v>
      </c>
      <c r="GT48">
        <v>7.9006999999999996</v>
      </c>
      <c r="GU48">
        <v>1550</v>
      </c>
      <c r="GV48">
        <v>563028.4</v>
      </c>
      <c r="GW48">
        <v>130406.7</v>
      </c>
      <c r="GX48">
        <v>19083.2</v>
      </c>
      <c r="GY48">
        <v>1522</v>
      </c>
      <c r="GZ48">
        <v>13917</v>
      </c>
      <c r="HA48">
        <v>8030060</v>
      </c>
      <c r="HB48">
        <v>132.1</v>
      </c>
      <c r="HC48">
        <v>133.5</v>
      </c>
      <c r="HD48">
        <v>128.5</v>
      </c>
      <c r="HE48">
        <v>122.6</v>
      </c>
      <c r="HF48">
        <v>121.5</v>
      </c>
      <c r="HG48">
        <v>118.1</v>
      </c>
      <c r="HH48">
        <v>126.7</v>
      </c>
      <c r="HI48">
        <v>129.39622641509399</v>
      </c>
      <c r="HJ48">
        <v>9053.7999999999993</v>
      </c>
      <c r="HK48">
        <v>122636</v>
      </c>
      <c r="HL48">
        <v>8730.4</v>
      </c>
      <c r="HM48">
        <v>7967</v>
      </c>
      <c r="HN48">
        <v>62.809790121905202</v>
      </c>
      <c r="HO48">
        <v>23.303380671107199</v>
      </c>
      <c r="HP48">
        <v>8952.9</v>
      </c>
      <c r="HQ48">
        <v>373230</v>
      </c>
      <c r="HR48">
        <v>7140120</v>
      </c>
      <c r="HS48">
        <v>38883.300000000003</v>
      </c>
      <c r="HT48">
        <v>2139.9</v>
      </c>
      <c r="HU48">
        <v>1422.1</v>
      </c>
      <c r="HV48">
        <v>428140</v>
      </c>
      <c r="HW48">
        <v>1302.5999999999999</v>
      </c>
      <c r="HX48">
        <v>147454</v>
      </c>
      <c r="HY48">
        <v>5.75</v>
      </c>
      <c r="HZ48">
        <v>5.75</v>
      </c>
      <c r="IA48">
        <v>94879.3</v>
      </c>
      <c r="IB48">
        <v>158502.85500000001</v>
      </c>
      <c r="IC48">
        <v>112.384615384615</v>
      </c>
      <c r="ID48">
        <v>2510.4</v>
      </c>
      <c r="IE48">
        <v>2817.3</v>
      </c>
      <c r="IF48">
        <v>118.3</v>
      </c>
      <c r="IG48">
        <v>51483.9</v>
      </c>
      <c r="IH48">
        <v>490.65690000000001</v>
      </c>
      <c r="II48">
        <v>204079.9</v>
      </c>
      <c r="IJ48">
        <v>81924.7</v>
      </c>
      <c r="IK48">
        <v>47240.3</v>
      </c>
      <c r="IL48">
        <v>106.54756999999999</v>
      </c>
      <c r="IM48">
        <v>97.6</v>
      </c>
      <c r="IN48">
        <v>210208708.09999999</v>
      </c>
      <c r="IO48">
        <v>92.571181690798696</v>
      </c>
      <c r="IP48">
        <v>54.23104</v>
      </c>
    </row>
    <row r="49" spans="1:250">
      <c r="A49" t="s">
        <v>340</v>
      </c>
      <c r="B49">
        <v>27195707.699999999</v>
      </c>
      <c r="C49">
        <v>4251799.5999999996</v>
      </c>
      <c r="D49">
        <v>8889137.8000000007</v>
      </c>
      <c r="E49">
        <v>14054770.300000001</v>
      </c>
      <c r="F49">
        <v>32025225.600000001</v>
      </c>
      <c r="G49">
        <v>5821752.7999999998</v>
      </c>
      <c r="H49">
        <v>9791654.3000000007</v>
      </c>
      <c r="I49">
        <v>16411818.5</v>
      </c>
      <c r="J49">
        <v>30417497.699999999</v>
      </c>
      <c r="K49">
        <v>17077571</v>
      </c>
      <c r="L49">
        <v>2312935.6</v>
      </c>
      <c r="M49">
        <v>9225981.5999999996</v>
      </c>
      <c r="N49">
        <v>6124514.0999999996</v>
      </c>
      <c r="O49">
        <v>6153700.9000000004</v>
      </c>
      <c r="P49">
        <v>36933237.799999997</v>
      </c>
      <c r="Q49">
        <v>21736986.800000001</v>
      </c>
      <c r="R49">
        <v>2953094.9</v>
      </c>
      <c r="S49">
        <v>10332691.5</v>
      </c>
      <c r="T49">
        <v>6928740.7999999998</v>
      </c>
      <c r="U49">
        <v>7330950.5</v>
      </c>
      <c r="V49">
        <v>-24754.799999999999</v>
      </c>
      <c r="W49">
        <v>24437.1</v>
      </c>
      <c r="X49">
        <v>-317.8</v>
      </c>
      <c r="Y49">
        <v>3434.4</v>
      </c>
      <c r="Z49">
        <v>3274.5</v>
      </c>
      <c r="AA49">
        <v>104357</v>
      </c>
      <c r="AB49">
        <v>106931.9</v>
      </c>
      <c r="AC49">
        <v>-6621.5</v>
      </c>
      <c r="AD49">
        <v>14981.6</v>
      </c>
      <c r="AE49">
        <v>547159.07851851801</v>
      </c>
      <c r="AF49">
        <v>16077</v>
      </c>
      <c r="AG49">
        <v>944159.3</v>
      </c>
      <c r="AH49">
        <v>5133880.7</v>
      </c>
      <c r="AI49">
        <v>558879.69999999995</v>
      </c>
      <c r="AJ49">
        <v>2252218.1</v>
      </c>
      <c r="AK49">
        <v>5657259.7999999998</v>
      </c>
      <c r="AL49">
        <v>5245570.5</v>
      </c>
      <c r="AM49">
        <v>3151940</v>
      </c>
      <c r="AN49">
        <v>754064.2</v>
      </c>
      <c r="AO49">
        <v>5676626.5999999996</v>
      </c>
      <c r="AP49">
        <v>830755.4</v>
      </c>
      <c r="AQ49">
        <v>2530208.1</v>
      </c>
      <c r="AR49">
        <v>6425012</v>
      </c>
      <c r="AS49">
        <v>5855236.5999999996</v>
      </c>
      <c r="AT49">
        <v>4131569.9</v>
      </c>
      <c r="AU49">
        <v>5337529.9000000004</v>
      </c>
      <c r="AV49">
        <v>2442859.2999999998</v>
      </c>
      <c r="AW49">
        <v>814838.6</v>
      </c>
      <c r="AX49">
        <v>96985171.400000006</v>
      </c>
      <c r="AY49">
        <v>1508554</v>
      </c>
      <c r="AZ49">
        <v>53042962.899999999</v>
      </c>
      <c r="BA49">
        <v>43942208.5</v>
      </c>
      <c r="BB49">
        <v>-1.35</v>
      </c>
      <c r="BC49">
        <v>8.1300000000000008</v>
      </c>
      <c r="BD49">
        <v>-38.22</v>
      </c>
      <c r="BE49">
        <v>74.400000000000006</v>
      </c>
      <c r="BF49">
        <v>52333943.700000003</v>
      </c>
      <c r="BG49">
        <v>44560359</v>
      </c>
      <c r="BH49">
        <v>219.1</v>
      </c>
      <c r="BI49">
        <v>116176150</v>
      </c>
      <c r="BJ49">
        <v>2084110</v>
      </c>
      <c r="BK49">
        <v>723112</v>
      </c>
      <c r="BL49">
        <v>94730</v>
      </c>
      <c r="BM49">
        <v>2502422</v>
      </c>
      <c r="BN49">
        <v>2.8708133971291798</v>
      </c>
      <c r="BO49">
        <v>329.31622979175398</v>
      </c>
      <c r="BP49">
        <v>460.090381321802</v>
      </c>
      <c r="BQ49">
        <v>125.67017887226299</v>
      </c>
      <c r="BR49">
        <v>208.708708708709</v>
      </c>
      <c r="BS49">
        <v>65469030</v>
      </c>
      <c r="BT49">
        <v>27306770</v>
      </c>
      <c r="BU49">
        <v>13922160</v>
      </c>
      <c r="BV49">
        <v>15410670</v>
      </c>
      <c r="BW49">
        <v>116.3</v>
      </c>
      <c r="BX49">
        <v>14676.8</v>
      </c>
      <c r="BY49">
        <v>16077</v>
      </c>
      <c r="BZ49">
        <v>17328</v>
      </c>
      <c r="CA49">
        <v>-6621.5</v>
      </c>
      <c r="CB49">
        <v>14692.1</v>
      </c>
      <c r="CC49">
        <v>14692.1</v>
      </c>
      <c r="CD49">
        <v>8796.5</v>
      </c>
      <c r="CE49">
        <v>-1538</v>
      </c>
      <c r="CF49">
        <v>-3274.5</v>
      </c>
      <c r="CG49">
        <v>6207.2</v>
      </c>
      <c r="CH49">
        <v>139.2737122119</v>
      </c>
      <c r="CI49">
        <v>1283</v>
      </c>
      <c r="CJ49">
        <v>8098.7</v>
      </c>
      <c r="CK49">
        <v>1</v>
      </c>
      <c r="CL49">
        <v>97.483333333333306</v>
      </c>
      <c r="CM49">
        <v>0.62484112903225797</v>
      </c>
      <c r="CN49">
        <v>117.351733333333</v>
      </c>
      <c r="CO49">
        <v>86.113154337654393</v>
      </c>
      <c r="CP49">
        <v>0</v>
      </c>
      <c r="CQ49">
        <v>58.028656601698003</v>
      </c>
      <c r="CR49">
        <v>713940</v>
      </c>
      <c r="CS49">
        <v>17685.09</v>
      </c>
      <c r="CT49">
        <v>114.543479384462</v>
      </c>
      <c r="CU49">
        <v>158.72129488036799</v>
      </c>
      <c r="CV49">
        <v>133.07910337586301</v>
      </c>
      <c r="CW49">
        <v>156.431241114698</v>
      </c>
      <c r="CX49">
        <v>588.133540920462</v>
      </c>
      <c r="CY49">
        <v>170.543439265194</v>
      </c>
      <c r="CZ49">
        <v>0.28446533333333301</v>
      </c>
      <c r="DA49">
        <v>635513</v>
      </c>
      <c r="DB49">
        <v>6.9433333333333298</v>
      </c>
      <c r="DC49">
        <v>186.33213001333399</v>
      </c>
      <c r="DD49">
        <v>63.11</v>
      </c>
      <c r="DE49">
        <v>9679120</v>
      </c>
      <c r="DF49" s="4">
        <v>64944.2</v>
      </c>
      <c r="DG49">
        <v>6207.2</v>
      </c>
      <c r="DH49">
        <v>58737.1</v>
      </c>
      <c r="DI49">
        <v>83596.100000000006</v>
      </c>
      <c r="DJ49">
        <v>14676.8</v>
      </c>
      <c r="DK49">
        <v>68919.199999999997</v>
      </c>
      <c r="DL49">
        <v>71443619.400000006</v>
      </c>
      <c r="DM49">
        <v>21807400</v>
      </c>
      <c r="DN49">
        <v>116176150</v>
      </c>
      <c r="DO49">
        <v>32384840</v>
      </c>
      <c r="DP49">
        <v>78030690</v>
      </c>
      <c r="DQ49">
        <v>25337220</v>
      </c>
      <c r="DR49">
        <v>219050</v>
      </c>
      <c r="DS49">
        <v>19795650</v>
      </c>
      <c r="DT49">
        <v>15972540</v>
      </c>
      <c r="DU49">
        <v>10052840</v>
      </c>
      <c r="DV49">
        <v>26025380</v>
      </c>
      <c r="DW49">
        <v>615670</v>
      </c>
      <c r="DX49">
        <v>26641050</v>
      </c>
      <c r="DY49">
        <v>90150770</v>
      </c>
      <c r="DZ49">
        <v>118260260</v>
      </c>
      <c r="EA49">
        <v>7.9</v>
      </c>
      <c r="EB49">
        <v>6.75</v>
      </c>
      <c r="EC49">
        <v>9.59</v>
      </c>
      <c r="ED49">
        <v>7.23</v>
      </c>
      <c r="EE49">
        <v>7.88</v>
      </c>
      <c r="EF49">
        <v>67.5</v>
      </c>
      <c r="EG49">
        <v>96.71</v>
      </c>
      <c r="EH49">
        <v>74.44</v>
      </c>
      <c r="EI49">
        <v>1.10281481481481</v>
      </c>
      <c r="EJ49">
        <v>0.58540000000000003</v>
      </c>
      <c r="EK49">
        <v>115.30577382986</v>
      </c>
      <c r="EL49">
        <v>332146.7</v>
      </c>
      <c r="EM49">
        <v>121.4</v>
      </c>
      <c r="EN49">
        <v>109</v>
      </c>
      <c r="EO49">
        <v>122.5</v>
      </c>
      <c r="EP49">
        <v>133.30000000000001</v>
      </c>
      <c r="EQ49">
        <v>119</v>
      </c>
      <c r="ER49">
        <v>109</v>
      </c>
      <c r="ES49">
        <v>122.7</v>
      </c>
      <c r="ET49">
        <v>124.3</v>
      </c>
      <c r="EU49">
        <v>123</v>
      </c>
      <c r="EV49">
        <v>125.3</v>
      </c>
      <c r="EW49">
        <v>141.69999999999999</v>
      </c>
      <c r="EX49">
        <v>94.5</v>
      </c>
      <c r="EY49">
        <v>63</v>
      </c>
      <c r="EZ49">
        <v>121.2</v>
      </c>
      <c r="FA49">
        <v>105.5</v>
      </c>
      <c r="FB49">
        <v>128</v>
      </c>
      <c r="FC49">
        <v>136.80000000000001</v>
      </c>
      <c r="FD49">
        <v>133.30000000000001</v>
      </c>
      <c r="FE49">
        <v>123572</v>
      </c>
      <c r="FF49">
        <v>4192766</v>
      </c>
      <c r="FG49">
        <v>2678659</v>
      </c>
      <c r="FH49">
        <v>1322908</v>
      </c>
      <c r="FI49">
        <v>4767860</v>
      </c>
      <c r="FJ49">
        <v>4034520</v>
      </c>
      <c r="FK49">
        <v>4924190</v>
      </c>
      <c r="FL49">
        <v>819340</v>
      </c>
      <c r="FM49">
        <v>445980</v>
      </c>
      <c r="FN49">
        <v>1393610</v>
      </c>
      <c r="FO49">
        <v>133509.79999999999</v>
      </c>
      <c r="FP49">
        <v>650670</v>
      </c>
      <c r="FQ49">
        <v>-0.69950000000000001</v>
      </c>
      <c r="FR49">
        <v>-1.2336</v>
      </c>
      <c r="FS49">
        <v>0.53410000000000002</v>
      </c>
      <c r="FT49">
        <v>25341.86</v>
      </c>
      <c r="FU49">
        <v>107.6</v>
      </c>
      <c r="FV49">
        <v>108.4</v>
      </c>
      <c r="FW49">
        <v>77.3</v>
      </c>
      <c r="FX49">
        <v>126.1</v>
      </c>
      <c r="FY49">
        <v>268</v>
      </c>
      <c r="FZ49">
        <v>58.8</v>
      </c>
      <c r="GA49">
        <v>45.5</v>
      </c>
      <c r="GB49">
        <v>1181.2</v>
      </c>
      <c r="GC49">
        <v>33.700000000000003</v>
      </c>
      <c r="GD49">
        <v>59854.1</v>
      </c>
      <c r="GE49">
        <v>287460</v>
      </c>
      <c r="GF49">
        <v>50048</v>
      </c>
      <c r="GG49">
        <v>5701</v>
      </c>
      <c r="GH49">
        <v>19480</v>
      </c>
      <c r="GI49">
        <v>39412.800000000003</v>
      </c>
      <c r="GJ49">
        <v>23335.8</v>
      </c>
      <c r="GK49">
        <v>1561906</v>
      </c>
      <c r="GL49">
        <v>1650039</v>
      </c>
      <c r="GM49">
        <v>41606.699999999997</v>
      </c>
      <c r="GN49">
        <v>42717440</v>
      </c>
      <c r="GO49">
        <v>13922160</v>
      </c>
      <c r="GP49">
        <v>1693630</v>
      </c>
      <c r="GQ49">
        <v>277651.40000000002</v>
      </c>
      <c r="GR49">
        <v>259</v>
      </c>
      <c r="GS49">
        <v>63630.3</v>
      </c>
      <c r="GT49">
        <v>4.2591000000000001</v>
      </c>
      <c r="GU49">
        <v>4387.8999999999996</v>
      </c>
      <c r="GV49">
        <v>559029</v>
      </c>
      <c r="GW49">
        <v>62661.599999999999</v>
      </c>
      <c r="GX49">
        <v>19490.400000000001</v>
      </c>
      <c r="GY49">
        <v>1973</v>
      </c>
      <c r="GZ49">
        <v>11385</v>
      </c>
      <c r="HA49">
        <v>8829420</v>
      </c>
      <c r="HB49">
        <v>130.30000000000001</v>
      </c>
      <c r="HC49">
        <v>135.9</v>
      </c>
      <c r="HD49">
        <v>130.1</v>
      </c>
      <c r="HE49">
        <v>124.2</v>
      </c>
      <c r="HF49">
        <v>122.7</v>
      </c>
      <c r="HG49">
        <v>119</v>
      </c>
      <c r="HH49">
        <v>123.1</v>
      </c>
      <c r="HI49">
        <v>127.504019688269</v>
      </c>
      <c r="HJ49">
        <v>5289</v>
      </c>
      <c r="HK49">
        <v>126929</v>
      </c>
      <c r="HL49">
        <v>8098.7</v>
      </c>
      <c r="HM49">
        <v>8361.2999999999993</v>
      </c>
      <c r="HN49">
        <v>59.659363440510504</v>
      </c>
      <c r="HO49">
        <v>25.231494654688799</v>
      </c>
      <c r="HP49">
        <v>10722.4</v>
      </c>
      <c r="HQ49">
        <v>376790</v>
      </c>
      <c r="HR49">
        <v>7467800</v>
      </c>
      <c r="HS49">
        <v>39076.699999999997</v>
      </c>
      <c r="HT49">
        <v>3860.5</v>
      </c>
      <c r="HU49">
        <v>1328.7</v>
      </c>
      <c r="HV49">
        <v>1518220</v>
      </c>
      <c r="HW49">
        <v>1179.4000000000001</v>
      </c>
      <c r="HX49">
        <v>159089</v>
      </c>
      <c r="HY49">
        <v>5.75</v>
      </c>
      <c r="HZ49">
        <v>5.75</v>
      </c>
      <c r="IA49">
        <v>68941.100000000006</v>
      </c>
      <c r="IB49">
        <v>174152.55609999999</v>
      </c>
      <c r="IC49">
        <v>99.231884057971001</v>
      </c>
      <c r="ID49">
        <v>4769.3</v>
      </c>
      <c r="IE49">
        <v>3646.3</v>
      </c>
      <c r="IF49">
        <v>119.6</v>
      </c>
      <c r="IG49">
        <v>95508.89</v>
      </c>
      <c r="IH49">
        <v>522.92129999999997</v>
      </c>
      <c r="II49">
        <v>198806.9</v>
      </c>
      <c r="IJ49">
        <v>85300.9</v>
      </c>
      <c r="IK49">
        <v>48014.6</v>
      </c>
      <c r="IL49">
        <v>104.39259699999999</v>
      </c>
      <c r="IM49">
        <v>48.7</v>
      </c>
      <c r="IN49">
        <v>256298076.5</v>
      </c>
      <c r="IO49">
        <v>91.886595049042498</v>
      </c>
      <c r="IP49">
        <v>54.717320000000001</v>
      </c>
    </row>
    <row r="50" spans="1:250">
      <c r="A50" t="s">
        <v>341</v>
      </c>
      <c r="B50">
        <v>27987263.699999999</v>
      </c>
      <c r="C50">
        <v>3896096.5</v>
      </c>
      <c r="D50">
        <v>9024970.4000000004</v>
      </c>
      <c r="E50">
        <v>15066196.800000001</v>
      </c>
      <c r="F50">
        <v>34002024.799999997</v>
      </c>
      <c r="G50">
        <v>5730916.5999999996</v>
      </c>
      <c r="H50">
        <v>10198912</v>
      </c>
      <c r="I50">
        <v>18072196.100000001</v>
      </c>
      <c r="J50">
        <v>29650877.800000001</v>
      </c>
      <c r="K50">
        <v>16236328.1</v>
      </c>
      <c r="L50">
        <v>2989329.6</v>
      </c>
      <c r="M50">
        <v>9535274</v>
      </c>
      <c r="N50">
        <v>6031178.0999999996</v>
      </c>
      <c r="O50">
        <v>6274528.5</v>
      </c>
      <c r="P50">
        <v>36397746.100000001</v>
      </c>
      <c r="Q50">
        <v>21208712.5</v>
      </c>
      <c r="R50">
        <v>3890458</v>
      </c>
      <c r="S50">
        <v>10859146</v>
      </c>
      <c r="T50">
        <v>7047949</v>
      </c>
      <c r="U50">
        <v>7602919.5</v>
      </c>
      <c r="V50">
        <v>-23835.4</v>
      </c>
      <c r="W50">
        <v>23452.9</v>
      </c>
      <c r="X50">
        <v>-382.5</v>
      </c>
      <c r="Y50">
        <v>7163</v>
      </c>
      <c r="Z50">
        <v>6969.2</v>
      </c>
      <c r="AA50">
        <v>105296.4</v>
      </c>
      <c r="AB50">
        <v>108629.5</v>
      </c>
      <c r="AC50">
        <v>-6312.3</v>
      </c>
      <c r="AD50">
        <v>14020.2</v>
      </c>
      <c r="AE50">
        <v>543818.10996563605</v>
      </c>
      <c r="AF50">
        <v>15745</v>
      </c>
      <c r="AG50">
        <v>933818.1</v>
      </c>
      <c r="AH50">
        <v>5120447.9000000004</v>
      </c>
      <c r="AI50">
        <v>625290.69999999995</v>
      </c>
      <c r="AJ50">
        <v>2345413.7000000002</v>
      </c>
      <c r="AK50">
        <v>5200525.5</v>
      </c>
      <c r="AL50">
        <v>6751487.4000000004</v>
      </c>
      <c r="AM50">
        <v>3114183.9</v>
      </c>
      <c r="AN50">
        <v>819344.6</v>
      </c>
      <c r="AO50">
        <v>5759969.5999999996</v>
      </c>
      <c r="AP50">
        <v>884218.1</v>
      </c>
      <c r="AQ50">
        <v>2735379.7</v>
      </c>
      <c r="AR50">
        <v>6071155</v>
      </c>
      <c r="AS50">
        <v>7830033.2999999998</v>
      </c>
      <c r="AT50">
        <v>4171007.8</v>
      </c>
      <c r="AU50">
        <v>6130510.4000000004</v>
      </c>
      <c r="AV50">
        <v>1181727</v>
      </c>
      <c r="AW50">
        <v>446287</v>
      </c>
      <c r="AX50">
        <v>107196298</v>
      </c>
      <c r="AY50">
        <v>1371912.3</v>
      </c>
      <c r="AZ50">
        <v>63409235.899999999</v>
      </c>
      <c r="BA50">
        <v>43787062.200000003</v>
      </c>
      <c r="BB50">
        <v>-1.81</v>
      </c>
      <c r="BC50">
        <v>8.44</v>
      </c>
      <c r="BD50">
        <v>-4.13</v>
      </c>
      <c r="BE50">
        <v>71.7</v>
      </c>
      <c r="BF50">
        <v>63409235.899999999</v>
      </c>
      <c r="BG50">
        <v>43787062.200000003</v>
      </c>
      <c r="BH50">
        <v>231.1</v>
      </c>
      <c r="BI50">
        <v>119240410</v>
      </c>
      <c r="BJ50">
        <v>2181620</v>
      </c>
      <c r="BK50">
        <v>697266</v>
      </c>
      <c r="BL50">
        <v>71122</v>
      </c>
      <c r="BM50">
        <v>1666442</v>
      </c>
      <c r="BN50">
        <v>2.8708133971291798</v>
      </c>
      <c r="BO50">
        <v>411.31682143132201</v>
      </c>
      <c r="BP50">
        <v>535.11303100990199</v>
      </c>
      <c r="BQ50">
        <v>336.13399986753802</v>
      </c>
      <c r="BR50">
        <v>279.46596743419701</v>
      </c>
      <c r="BS50">
        <v>66509430</v>
      </c>
      <c r="BT50">
        <v>29245190</v>
      </c>
      <c r="BU50">
        <v>12991910</v>
      </c>
      <c r="BV50">
        <v>16056640</v>
      </c>
      <c r="BW50">
        <v>121.4</v>
      </c>
      <c r="BX50">
        <v>19001.7</v>
      </c>
      <c r="BY50">
        <v>15745</v>
      </c>
      <c r="BZ50">
        <v>17571</v>
      </c>
      <c r="CA50">
        <v>-6312.3</v>
      </c>
      <c r="CB50">
        <v>13819.8</v>
      </c>
      <c r="CC50">
        <v>13819.8</v>
      </c>
      <c r="CD50">
        <v>3881.4</v>
      </c>
      <c r="CE50">
        <v>2103.4</v>
      </c>
      <c r="CF50">
        <v>-6969.2</v>
      </c>
      <c r="CG50">
        <v>6807</v>
      </c>
      <c r="CH50">
        <v>96.797433224392094</v>
      </c>
      <c r="CI50">
        <v>1287</v>
      </c>
      <c r="CJ50">
        <v>7706.9</v>
      </c>
      <c r="CK50">
        <v>1</v>
      </c>
      <c r="CL50">
        <v>95.043333333333294</v>
      </c>
      <c r="CM50">
        <v>0.64337500000000003</v>
      </c>
      <c r="CN50">
        <v>118.426233333333</v>
      </c>
      <c r="CO50">
        <v>91.199253309610498</v>
      </c>
      <c r="CP50">
        <v>0</v>
      </c>
      <c r="CQ50">
        <v>60.745038638593499</v>
      </c>
      <c r="CR50">
        <v>700895</v>
      </c>
      <c r="CS50">
        <v>17929.990000000002</v>
      </c>
      <c r="CT50">
        <v>114.29421356094301</v>
      </c>
      <c r="CU50">
        <v>159.216375702237</v>
      </c>
      <c r="CV50">
        <v>133.40819335981001</v>
      </c>
      <c r="CW50">
        <v>157.02433364468101</v>
      </c>
      <c r="CX50">
        <v>598.71994465703006</v>
      </c>
      <c r="CY50">
        <v>171.88882231135</v>
      </c>
      <c r="CZ50">
        <v>0.25612077922077903</v>
      </c>
      <c r="DA50">
        <v>680459</v>
      </c>
      <c r="DB50">
        <v>6.5133333333333301</v>
      </c>
      <c r="DC50">
        <v>187.67929268011801</v>
      </c>
      <c r="DD50">
        <v>63.876240000000003</v>
      </c>
      <c r="DE50">
        <v>9980850</v>
      </c>
      <c r="DF50" s="4">
        <v>65915.7</v>
      </c>
      <c r="DG50">
        <v>6807</v>
      </c>
      <c r="DH50">
        <v>59108.7</v>
      </c>
      <c r="DI50">
        <v>84993.8</v>
      </c>
      <c r="DJ50">
        <v>19001.7</v>
      </c>
      <c r="DK50">
        <v>65992</v>
      </c>
      <c r="DL50">
        <v>71275783.599999994</v>
      </c>
      <c r="DM50">
        <v>21663910</v>
      </c>
      <c r="DN50">
        <v>119240410</v>
      </c>
      <c r="DO50">
        <v>36016030</v>
      </c>
      <c r="DP50">
        <v>77914470</v>
      </c>
      <c r="DQ50">
        <v>25892560</v>
      </c>
      <c r="DR50">
        <v>226050</v>
      </c>
      <c r="DS50">
        <v>20808700</v>
      </c>
      <c r="DT50">
        <v>16618920</v>
      </c>
      <c r="DU50">
        <v>10034050</v>
      </c>
      <c r="DV50">
        <v>26652970</v>
      </c>
      <c r="DW50">
        <v>678350</v>
      </c>
      <c r="DX50">
        <v>27331320</v>
      </c>
      <c r="DY50">
        <v>92587450</v>
      </c>
      <c r="DZ50">
        <v>121422030</v>
      </c>
      <c r="EA50">
        <v>7.6</v>
      </c>
      <c r="EB50">
        <v>6.5</v>
      </c>
      <c r="EC50">
        <v>9.59</v>
      </c>
      <c r="ED50">
        <v>6.77</v>
      </c>
      <c r="EE50">
        <v>7.55</v>
      </c>
      <c r="EF50">
        <v>66.930000000000007</v>
      </c>
      <c r="EG50">
        <v>96.1</v>
      </c>
      <c r="EH50">
        <v>75.569999999999993</v>
      </c>
      <c r="EI50">
        <v>1.1290900941281901</v>
      </c>
      <c r="EJ50">
        <v>0.62150000000000005</v>
      </c>
      <c r="EK50">
        <v>107.691069991955</v>
      </c>
      <c r="EL50">
        <v>336580.2</v>
      </c>
      <c r="EM50">
        <v>118.2</v>
      </c>
      <c r="EN50">
        <v>98.6</v>
      </c>
      <c r="EO50">
        <v>119.2</v>
      </c>
      <c r="EP50">
        <v>144.4</v>
      </c>
      <c r="EQ50">
        <v>115.8</v>
      </c>
      <c r="ER50">
        <v>100.3</v>
      </c>
      <c r="ES50">
        <v>119.8</v>
      </c>
      <c r="ET50">
        <v>121.8</v>
      </c>
      <c r="EU50">
        <v>122.3</v>
      </c>
      <c r="EV50">
        <v>121.4</v>
      </c>
      <c r="EW50">
        <v>112.5</v>
      </c>
      <c r="EX50">
        <v>94.5</v>
      </c>
      <c r="EY50">
        <v>64.7</v>
      </c>
      <c r="EZ50">
        <v>118.1</v>
      </c>
      <c r="FA50">
        <v>99.5</v>
      </c>
      <c r="FB50">
        <v>130.30000000000001</v>
      </c>
      <c r="FC50">
        <v>132</v>
      </c>
      <c r="FD50">
        <v>144.5</v>
      </c>
      <c r="FE50">
        <v>182018</v>
      </c>
      <c r="FF50">
        <v>4542905</v>
      </c>
      <c r="FG50">
        <v>2953316</v>
      </c>
      <c r="FH50">
        <v>1372388</v>
      </c>
      <c r="FI50">
        <v>5118320</v>
      </c>
      <c r="FJ50">
        <v>5118320</v>
      </c>
      <c r="FK50">
        <v>2808530</v>
      </c>
      <c r="FL50">
        <v>2309790</v>
      </c>
      <c r="FM50">
        <v>3263230</v>
      </c>
      <c r="FN50">
        <v>1088020</v>
      </c>
      <c r="FO50">
        <v>1502750.6</v>
      </c>
      <c r="FP50">
        <v>489960</v>
      </c>
      <c r="FQ50">
        <v>1.7307999999999999</v>
      </c>
      <c r="FR50">
        <v>-0.69069999999999998</v>
      </c>
      <c r="FS50">
        <v>2.4215</v>
      </c>
      <c r="FT50">
        <v>26999.72</v>
      </c>
      <c r="FU50">
        <v>110.4</v>
      </c>
      <c r="FV50">
        <v>109.7</v>
      </c>
      <c r="FW50">
        <v>81.599999999999994</v>
      </c>
      <c r="FX50">
        <v>128.69999999999999</v>
      </c>
      <c r="FY50">
        <v>274.3</v>
      </c>
      <c r="FZ50">
        <v>63.1</v>
      </c>
      <c r="GA50">
        <v>51.5</v>
      </c>
      <c r="GB50">
        <v>1259.4000000000001</v>
      </c>
      <c r="GC50">
        <v>45.5</v>
      </c>
      <c r="GD50">
        <v>62878.5</v>
      </c>
      <c r="GE50">
        <v>271110</v>
      </c>
      <c r="GF50">
        <v>49940.3</v>
      </c>
      <c r="GG50">
        <v>5924.2</v>
      </c>
      <c r="GH50">
        <v>20111.8</v>
      </c>
      <c r="GI50">
        <v>39380.699999999997</v>
      </c>
      <c r="GJ50">
        <v>23635.7</v>
      </c>
      <c r="GK50">
        <v>1671122</v>
      </c>
      <c r="GL50">
        <v>1841522</v>
      </c>
      <c r="GM50">
        <v>42000</v>
      </c>
      <c r="GN50">
        <v>42120130</v>
      </c>
      <c r="GO50">
        <v>14373690</v>
      </c>
      <c r="GP50">
        <v>1222110</v>
      </c>
      <c r="GQ50">
        <v>296574</v>
      </c>
      <c r="GR50">
        <v>261.2</v>
      </c>
      <c r="GS50">
        <v>62072.800000000003</v>
      </c>
      <c r="GT50">
        <v>2.3854000000000002</v>
      </c>
      <c r="GU50">
        <v>1377.5</v>
      </c>
      <c r="GV50">
        <v>977808</v>
      </c>
      <c r="GW50">
        <v>85600.3</v>
      </c>
      <c r="GX50">
        <v>16961.099999999999</v>
      </c>
      <c r="GY50">
        <v>1871.4</v>
      </c>
      <c r="GZ50">
        <v>5897</v>
      </c>
      <c r="HA50">
        <v>8215690</v>
      </c>
      <c r="HB50">
        <v>134.19999999999999</v>
      </c>
      <c r="HC50">
        <v>137.80000000000001</v>
      </c>
      <c r="HD50">
        <v>131.5</v>
      </c>
      <c r="HE50">
        <v>125.7</v>
      </c>
      <c r="HF50">
        <v>122.8</v>
      </c>
      <c r="HG50">
        <v>120.7</v>
      </c>
      <c r="HH50">
        <v>129</v>
      </c>
      <c r="HI50">
        <v>133.60549630845</v>
      </c>
      <c r="HJ50">
        <v>3919.3</v>
      </c>
      <c r="HK50">
        <v>126265.9</v>
      </c>
      <c r="HL50">
        <v>7706.9</v>
      </c>
      <c r="HM50">
        <v>8089.1</v>
      </c>
      <c r="HN50">
        <v>57.208189071202803</v>
      </c>
      <c r="HO50">
        <v>20.493752822519902</v>
      </c>
      <c r="HP50">
        <v>10815.8</v>
      </c>
      <c r="HQ50">
        <v>424580</v>
      </c>
      <c r="HR50">
        <v>7734000</v>
      </c>
      <c r="HS50">
        <v>39061.699999999997</v>
      </c>
      <c r="HT50">
        <v>4257.8</v>
      </c>
      <c r="HU50">
        <v>1409.2</v>
      </c>
      <c r="HV50">
        <v>1418720</v>
      </c>
      <c r="HW50">
        <v>1385.8</v>
      </c>
      <c r="HX50">
        <v>159275</v>
      </c>
      <c r="HY50">
        <v>6</v>
      </c>
      <c r="HZ50">
        <v>6</v>
      </c>
      <c r="IA50">
        <v>69486.8</v>
      </c>
      <c r="IB50">
        <v>115363.26179999999</v>
      </c>
      <c r="IC50">
        <v>115.955223880597</v>
      </c>
      <c r="ID50">
        <v>3355.8</v>
      </c>
      <c r="IE50">
        <v>2582.4</v>
      </c>
      <c r="IF50">
        <v>118.3</v>
      </c>
      <c r="IG50">
        <v>123709</v>
      </c>
      <c r="IH50">
        <v>500.22019999999998</v>
      </c>
      <c r="II50">
        <v>223930.5</v>
      </c>
      <c r="IJ50">
        <v>98692</v>
      </c>
      <c r="IK50">
        <v>48292.9</v>
      </c>
      <c r="IL50">
        <v>107.039508</v>
      </c>
      <c r="IM50">
        <v>247.1</v>
      </c>
      <c r="IN50">
        <v>249600730.30000001</v>
      </c>
      <c r="IO50">
        <v>92.462447454460502</v>
      </c>
      <c r="IP50">
        <v>55.47672</v>
      </c>
    </row>
    <row r="51" spans="1:250">
      <c r="A51" t="s">
        <v>342</v>
      </c>
      <c r="B51">
        <v>27919937.199999999</v>
      </c>
      <c r="C51">
        <v>3267691.6</v>
      </c>
      <c r="D51">
        <v>8616131.5999999996</v>
      </c>
      <c r="E51">
        <v>16036113.9</v>
      </c>
      <c r="F51">
        <v>34264418.600000001</v>
      </c>
      <c r="G51">
        <v>4855618.7</v>
      </c>
      <c r="H51">
        <v>9880813.5999999996</v>
      </c>
      <c r="I51">
        <v>19527986.399999999</v>
      </c>
      <c r="J51">
        <v>30357558.300000001</v>
      </c>
      <c r="K51">
        <v>16584573.4</v>
      </c>
      <c r="L51">
        <v>3431793.5</v>
      </c>
      <c r="M51">
        <v>9139347.9000000004</v>
      </c>
      <c r="N51">
        <v>6115242.7000000002</v>
      </c>
      <c r="O51">
        <v>6562414</v>
      </c>
      <c r="P51">
        <v>37541170.299999997</v>
      </c>
      <c r="Q51">
        <v>21990491.699999999</v>
      </c>
      <c r="R51">
        <v>4551224.0999999996</v>
      </c>
      <c r="S51">
        <v>10450643.699999999</v>
      </c>
      <c r="T51">
        <v>7208861.7000000002</v>
      </c>
      <c r="U51">
        <v>8009742.2999999998</v>
      </c>
      <c r="V51">
        <v>-25612.2</v>
      </c>
      <c r="W51">
        <v>22162.7</v>
      </c>
      <c r="X51">
        <v>-3449.6</v>
      </c>
      <c r="Y51">
        <v>12817.8</v>
      </c>
      <c r="Z51">
        <v>8511.5</v>
      </c>
      <c r="AA51">
        <v>106925.9</v>
      </c>
      <c r="AB51">
        <v>115055</v>
      </c>
      <c r="AC51">
        <v>-8050.6</v>
      </c>
      <c r="AD51">
        <v>13918.8</v>
      </c>
      <c r="AE51">
        <v>560650.69145758695</v>
      </c>
      <c r="AF51">
        <v>16294.5</v>
      </c>
      <c r="AG51">
        <v>674407</v>
      </c>
      <c r="AH51">
        <v>5089738.9000000004</v>
      </c>
      <c r="AI51">
        <v>623546.5</v>
      </c>
      <c r="AJ51">
        <v>2228439.2000000002</v>
      </c>
      <c r="AK51">
        <v>5038232.5999999996</v>
      </c>
      <c r="AL51">
        <v>7450192.4000000004</v>
      </c>
      <c r="AM51">
        <v>3547688.9</v>
      </c>
      <c r="AN51">
        <v>605179.1</v>
      </c>
      <c r="AO51">
        <v>5758516.0999999996</v>
      </c>
      <c r="AP51">
        <v>892134.6</v>
      </c>
      <c r="AQ51">
        <v>2624983.7999999998</v>
      </c>
      <c r="AR51">
        <v>5946238.5</v>
      </c>
      <c r="AS51">
        <v>8740525.3000000007</v>
      </c>
      <c r="AT51">
        <v>4841222.5999999996</v>
      </c>
      <c r="AU51">
        <v>4332783.2</v>
      </c>
      <c r="AV51">
        <v>2267058.2000000002</v>
      </c>
      <c r="AW51">
        <v>1022320</v>
      </c>
      <c r="AX51">
        <v>108421628.7</v>
      </c>
      <c r="AY51">
        <v>625652.6</v>
      </c>
      <c r="AZ51">
        <v>65174332.399999999</v>
      </c>
      <c r="BA51">
        <v>43247296.299999997</v>
      </c>
      <c r="BB51">
        <v>-0.13</v>
      </c>
      <c r="BC51">
        <v>9.26</v>
      </c>
      <c r="BD51">
        <v>11.75</v>
      </c>
      <c r="BE51">
        <v>72</v>
      </c>
      <c r="BF51">
        <v>65174332.399999999</v>
      </c>
      <c r="BG51">
        <v>43247296.299999997</v>
      </c>
      <c r="BH51">
        <v>235.8</v>
      </c>
      <c r="BI51">
        <v>124899935.09999999</v>
      </c>
      <c r="BJ51">
        <v>2256670</v>
      </c>
      <c r="BK51">
        <v>797049</v>
      </c>
      <c r="BL51">
        <v>66592</v>
      </c>
      <c r="BM51">
        <v>1994122</v>
      </c>
      <c r="BN51">
        <v>5.7980900409276801</v>
      </c>
      <c r="BO51">
        <v>387.70120036975902</v>
      </c>
      <c r="BP51">
        <v>519.48878807222195</v>
      </c>
      <c r="BQ51">
        <v>289.88435321123802</v>
      </c>
      <c r="BR51">
        <v>305.58286401589402</v>
      </c>
      <c r="BS51">
        <v>68669400</v>
      </c>
      <c r="BT51">
        <v>30134830</v>
      </c>
      <c r="BU51">
        <v>13434720</v>
      </c>
      <c r="BV51">
        <v>16698530</v>
      </c>
      <c r="BW51">
        <v>125.1</v>
      </c>
      <c r="BX51">
        <v>20518.3</v>
      </c>
      <c r="BY51">
        <v>16294.5</v>
      </c>
      <c r="BZ51">
        <v>17648.8</v>
      </c>
      <c r="CA51">
        <v>-8050.6</v>
      </c>
      <c r="CB51">
        <v>13777</v>
      </c>
      <c r="CC51">
        <v>13777</v>
      </c>
      <c r="CD51">
        <v>16999.599999999999</v>
      </c>
      <c r="CE51">
        <v>6050.2</v>
      </c>
      <c r="CF51">
        <v>-8511.5</v>
      </c>
      <c r="CG51">
        <v>7635.3</v>
      </c>
      <c r="CH51">
        <v>93.133167823325905</v>
      </c>
      <c r="CI51">
        <v>1291</v>
      </c>
      <c r="CJ51">
        <v>7629.3</v>
      </c>
      <c r="CK51">
        <v>1</v>
      </c>
      <c r="CL51">
        <v>95.63</v>
      </c>
      <c r="CM51">
        <v>0.78677507692307702</v>
      </c>
      <c r="CN51">
        <v>119.01536666666701</v>
      </c>
      <c r="CO51">
        <v>94.784460918597603</v>
      </c>
      <c r="CP51">
        <v>0</v>
      </c>
      <c r="CQ51">
        <v>63.367067583693803</v>
      </c>
      <c r="CR51">
        <v>740681</v>
      </c>
      <c r="CS51">
        <v>18372.319062499999</v>
      </c>
      <c r="CT51">
        <v>114.521118587454</v>
      </c>
      <c r="CU51">
        <v>160.083143368881</v>
      </c>
      <c r="CV51">
        <v>133.98172852388299</v>
      </c>
      <c r="CW51">
        <v>156.081388696722</v>
      </c>
      <c r="CX51">
        <v>608.89818371620004</v>
      </c>
      <c r="CY51">
        <v>172.27246299356</v>
      </c>
      <c r="CZ51">
        <v>0.29244444444444401</v>
      </c>
      <c r="DA51">
        <v>697569</v>
      </c>
      <c r="DB51">
        <v>6.2333333333333298</v>
      </c>
      <c r="DC51">
        <v>189.07252990932801</v>
      </c>
      <c r="DD51">
        <v>64.559880000000007</v>
      </c>
      <c r="DE51">
        <v>10404620</v>
      </c>
      <c r="DF51" s="4">
        <v>66045.8</v>
      </c>
      <c r="DG51">
        <v>7635.3</v>
      </c>
      <c r="DH51">
        <v>58410.5</v>
      </c>
      <c r="DI51">
        <v>90469.4</v>
      </c>
      <c r="DJ51">
        <v>20518.3</v>
      </c>
      <c r="DK51">
        <v>69951.199999999997</v>
      </c>
      <c r="DL51">
        <v>74094064.099999994</v>
      </c>
      <c r="DM51">
        <v>21863373.100000001</v>
      </c>
      <c r="DN51">
        <v>124899935.09999999</v>
      </c>
      <c r="DO51">
        <v>37519507.100000001</v>
      </c>
      <c r="DP51">
        <v>80607956.099999994</v>
      </c>
      <c r="DQ51">
        <v>26586414.399999999</v>
      </c>
      <c r="DR51">
        <v>232730</v>
      </c>
      <c r="DS51">
        <v>20046672.5</v>
      </c>
      <c r="DT51">
        <v>16564778.9</v>
      </c>
      <c r="DU51">
        <v>11720725.4</v>
      </c>
      <c r="DV51">
        <v>28285504.300000001</v>
      </c>
      <c r="DW51">
        <v>714210</v>
      </c>
      <c r="DX51">
        <v>28999714.300000001</v>
      </c>
      <c r="DY51">
        <v>96614430.799999997</v>
      </c>
      <c r="DZ51">
        <v>127156605.09999999</v>
      </c>
      <c r="EA51">
        <v>7.3</v>
      </c>
      <c r="EB51">
        <v>6.5</v>
      </c>
      <c r="EC51">
        <v>9.56</v>
      </c>
      <c r="ED51">
        <v>6.53</v>
      </c>
      <c r="EE51">
        <v>7.44</v>
      </c>
      <c r="EF51">
        <v>66.959999999999994</v>
      </c>
      <c r="EG51">
        <v>88.01</v>
      </c>
      <c r="EH51">
        <v>74.73</v>
      </c>
      <c r="EI51">
        <v>1.1160394265233</v>
      </c>
      <c r="EJ51">
        <v>0.65359999999999996</v>
      </c>
      <c r="EK51">
        <v>102.44798041615699</v>
      </c>
      <c r="EL51">
        <v>346710.9</v>
      </c>
      <c r="EM51">
        <v>117.2</v>
      </c>
      <c r="EN51">
        <v>86.9</v>
      </c>
      <c r="EO51">
        <v>120</v>
      </c>
      <c r="EP51">
        <v>143.9</v>
      </c>
      <c r="EQ51">
        <v>111</v>
      </c>
      <c r="ER51">
        <v>97.1</v>
      </c>
      <c r="ES51">
        <v>122.7</v>
      </c>
      <c r="ET51">
        <v>124.5</v>
      </c>
      <c r="EU51">
        <v>126</v>
      </c>
      <c r="EV51">
        <v>123.3</v>
      </c>
      <c r="EW51">
        <v>93</v>
      </c>
      <c r="EX51">
        <v>95.2</v>
      </c>
      <c r="EY51">
        <v>66.3</v>
      </c>
      <c r="EZ51">
        <v>118.3</v>
      </c>
      <c r="FA51">
        <v>112.9</v>
      </c>
      <c r="FB51">
        <v>130</v>
      </c>
      <c r="FC51">
        <v>119.1</v>
      </c>
      <c r="FD51">
        <v>143.9</v>
      </c>
      <c r="FE51">
        <v>156713</v>
      </c>
      <c r="FF51">
        <v>4996824</v>
      </c>
      <c r="FG51">
        <v>3089497</v>
      </c>
      <c r="FH51">
        <v>1678497</v>
      </c>
      <c r="FI51">
        <v>5158960</v>
      </c>
      <c r="FJ51">
        <v>5158960</v>
      </c>
      <c r="FK51">
        <v>4148400</v>
      </c>
      <c r="FL51">
        <v>1010560</v>
      </c>
      <c r="FM51">
        <v>1216650</v>
      </c>
      <c r="FN51">
        <v>1044270</v>
      </c>
      <c r="FO51">
        <v>1565687.9</v>
      </c>
      <c r="FP51">
        <v>859300</v>
      </c>
      <c r="FQ51">
        <v>6.7396000000000003</v>
      </c>
      <c r="FR51">
        <v>2.1852999999999998</v>
      </c>
      <c r="FS51">
        <v>4.5542999999999996</v>
      </c>
      <c r="FT51">
        <v>27865.96</v>
      </c>
      <c r="FU51">
        <v>111.5</v>
      </c>
      <c r="FV51">
        <v>110.3</v>
      </c>
      <c r="FW51">
        <v>83</v>
      </c>
      <c r="FX51">
        <v>131</v>
      </c>
      <c r="FY51">
        <v>278.3</v>
      </c>
      <c r="FZ51">
        <v>62.7</v>
      </c>
      <c r="GA51">
        <v>52.8</v>
      </c>
      <c r="GB51">
        <v>1334.8</v>
      </c>
      <c r="GC51">
        <v>45.8</v>
      </c>
      <c r="GD51">
        <v>63989.9</v>
      </c>
      <c r="GE51">
        <v>261240</v>
      </c>
      <c r="GF51">
        <v>47250.9</v>
      </c>
      <c r="GG51">
        <v>5937.2</v>
      </c>
      <c r="GH51">
        <v>17153.400000000001</v>
      </c>
      <c r="GI51">
        <v>40880.1</v>
      </c>
      <c r="GJ51">
        <v>24585.599999999999</v>
      </c>
      <c r="GK51">
        <v>1488881</v>
      </c>
      <c r="GL51">
        <v>1665956</v>
      </c>
      <c r="GM51">
        <v>42498.400000000001</v>
      </c>
      <c r="GN51">
        <v>43111590</v>
      </c>
      <c r="GO51">
        <v>15016580</v>
      </c>
      <c r="GP51">
        <v>1222160</v>
      </c>
      <c r="GQ51">
        <v>287900.09999999998</v>
      </c>
      <c r="GR51">
        <v>266.89999999999998</v>
      </c>
      <c r="GS51">
        <v>65954.399999999994</v>
      </c>
      <c r="GT51">
        <v>5.7508999999999997</v>
      </c>
      <c r="GU51">
        <v>2087.6999999999998</v>
      </c>
      <c r="GV51">
        <v>1971215.1</v>
      </c>
      <c r="GW51">
        <v>180850</v>
      </c>
      <c r="GX51">
        <v>17718.7</v>
      </c>
      <c r="GY51">
        <v>705.1</v>
      </c>
      <c r="GZ51">
        <v>13983</v>
      </c>
      <c r="HA51">
        <v>8401320</v>
      </c>
      <c r="HB51">
        <v>137.6</v>
      </c>
      <c r="HC51">
        <v>140.19999999999999</v>
      </c>
      <c r="HD51">
        <v>133.19999999999999</v>
      </c>
      <c r="HE51">
        <v>127.2</v>
      </c>
      <c r="HF51">
        <v>123.7</v>
      </c>
      <c r="HG51">
        <v>122.3</v>
      </c>
      <c r="HH51">
        <v>131.30000000000001</v>
      </c>
      <c r="HI51">
        <v>136.30401968826899</v>
      </c>
      <c r="HJ51">
        <v>3996.7</v>
      </c>
      <c r="HK51">
        <v>130020</v>
      </c>
      <c r="HL51">
        <v>7629.3</v>
      </c>
      <c r="HM51">
        <v>8203.7999999999993</v>
      </c>
      <c r="HN51">
        <v>61.369563916970698</v>
      </c>
      <c r="HO51">
        <v>22.836932463958799</v>
      </c>
      <c r="HP51">
        <v>11393.9</v>
      </c>
      <c r="HQ51">
        <v>432000</v>
      </c>
      <c r="HR51">
        <v>8057960</v>
      </c>
      <c r="HS51">
        <v>38490</v>
      </c>
      <c r="HT51">
        <v>2662.1</v>
      </c>
      <c r="HU51">
        <v>2206.1999999999998</v>
      </c>
      <c r="HV51">
        <v>376060</v>
      </c>
      <c r="HW51">
        <v>1828.3</v>
      </c>
      <c r="HX51">
        <v>156877</v>
      </c>
      <c r="HY51">
        <v>6</v>
      </c>
      <c r="HZ51">
        <v>6</v>
      </c>
      <c r="IA51">
        <v>71242.600000000006</v>
      </c>
      <c r="IB51">
        <v>105495.3637</v>
      </c>
      <c r="IC51">
        <v>114.925373134328</v>
      </c>
      <c r="ID51">
        <v>2861.3</v>
      </c>
      <c r="IE51">
        <v>2948.8</v>
      </c>
      <c r="IF51">
        <v>119.4</v>
      </c>
      <c r="IG51">
        <v>56190.400000000001</v>
      </c>
      <c r="IH51">
        <v>485.84140000000002</v>
      </c>
      <c r="II51">
        <v>198824.5</v>
      </c>
      <c r="IJ51">
        <v>82461.2</v>
      </c>
      <c r="IK51">
        <v>47016.6</v>
      </c>
      <c r="IL51">
        <v>108.070573</v>
      </c>
      <c r="IM51">
        <v>716.8</v>
      </c>
      <c r="IN51">
        <v>264742819.90000001</v>
      </c>
      <c r="IO51">
        <v>92.5370854740775</v>
      </c>
      <c r="IP51">
        <v>56.098799999999997</v>
      </c>
    </row>
    <row r="52" spans="1:250">
      <c r="A52" t="s">
        <v>343</v>
      </c>
      <c r="B52">
        <v>28356140.600000001</v>
      </c>
      <c r="C52">
        <v>5491991</v>
      </c>
      <c r="D52">
        <v>8635812.4000000004</v>
      </c>
      <c r="E52">
        <v>14228337.199999999</v>
      </c>
      <c r="F52">
        <v>35381251.200000003</v>
      </c>
      <c r="G52">
        <v>8013183</v>
      </c>
      <c r="H52">
        <v>9950737</v>
      </c>
      <c r="I52">
        <v>17417331.199999999</v>
      </c>
      <c r="J52">
        <v>30796216.100000001</v>
      </c>
      <c r="K52">
        <v>18165612.699999999</v>
      </c>
      <c r="L52">
        <v>2897754</v>
      </c>
      <c r="M52">
        <v>9331800.1999999993</v>
      </c>
      <c r="N52">
        <v>6187915.5</v>
      </c>
      <c r="O52">
        <v>6795570.0999999996</v>
      </c>
      <c r="P52">
        <v>38750067</v>
      </c>
      <c r="Q52">
        <v>24097478.800000001</v>
      </c>
      <c r="R52">
        <v>3847844.6</v>
      </c>
      <c r="S52">
        <v>10705698.5</v>
      </c>
      <c r="T52">
        <v>7433293.2000000002</v>
      </c>
      <c r="U52">
        <v>8478595.6999999993</v>
      </c>
      <c r="V52">
        <v>-33273.1</v>
      </c>
      <c r="W52">
        <v>25309.1</v>
      </c>
      <c r="X52">
        <v>-7964</v>
      </c>
      <c r="Y52">
        <v>6061.5</v>
      </c>
      <c r="Z52">
        <v>-1241.9000000000001</v>
      </c>
      <c r="AA52">
        <v>109588.2</v>
      </c>
      <c r="AB52">
        <v>126868.7</v>
      </c>
      <c r="AC52">
        <v>-6376.8</v>
      </c>
      <c r="AD52">
        <v>13906</v>
      </c>
      <c r="AE52">
        <v>574415.46101393399</v>
      </c>
      <c r="AF52">
        <v>17779.8</v>
      </c>
      <c r="AG52">
        <v>827511.6</v>
      </c>
      <c r="AH52">
        <v>4875527.5999999996</v>
      </c>
      <c r="AI52">
        <v>608502.5</v>
      </c>
      <c r="AJ52">
        <v>2324270.7000000002</v>
      </c>
      <c r="AK52">
        <v>5228050.9000000004</v>
      </c>
      <c r="AL52">
        <v>5323696.9000000004</v>
      </c>
      <c r="AM52">
        <v>3676589.4</v>
      </c>
      <c r="AN52">
        <v>769350.1</v>
      </c>
      <c r="AO52">
        <v>5549496.2999999998</v>
      </c>
      <c r="AP52">
        <v>888287.2</v>
      </c>
      <c r="AQ52">
        <v>2743603.4</v>
      </c>
      <c r="AR52">
        <v>6192418.7999999998</v>
      </c>
      <c r="AS52">
        <v>6191101.7999999998</v>
      </c>
      <c r="AT52">
        <v>5033810.5999999996</v>
      </c>
      <c r="AU52">
        <v>3457124</v>
      </c>
      <c r="AV52">
        <v>1020779.4</v>
      </c>
      <c r="AW52">
        <v>221484.4</v>
      </c>
      <c r="AX52">
        <v>109448347.7</v>
      </c>
      <c r="AY52">
        <v>1191226.8</v>
      </c>
      <c r="AZ52">
        <v>67012163.899999999</v>
      </c>
      <c r="BA52">
        <v>42436183.799999997</v>
      </c>
      <c r="BB52">
        <v>5.26</v>
      </c>
      <c r="BC52">
        <v>7.54</v>
      </c>
      <c r="BD52">
        <v>44.64</v>
      </c>
      <c r="BE52">
        <v>71</v>
      </c>
      <c r="BF52">
        <v>67012163.899999999</v>
      </c>
      <c r="BG52">
        <v>42436183.799999997</v>
      </c>
      <c r="BH52">
        <v>240.2</v>
      </c>
      <c r="BI52">
        <v>120057795</v>
      </c>
      <c r="BJ52">
        <v>2549610</v>
      </c>
      <c r="BK52">
        <v>749697</v>
      </c>
      <c r="BL52">
        <v>66221</v>
      </c>
      <c r="BM52">
        <v>2641425</v>
      </c>
      <c r="BN52">
        <v>5.7980900409276801</v>
      </c>
      <c r="BO52">
        <v>361.08142816128401</v>
      </c>
      <c r="BP52">
        <v>511.53087517428298</v>
      </c>
      <c r="BQ52">
        <v>242.87163554533601</v>
      </c>
      <c r="BR52">
        <v>277.125786254959</v>
      </c>
      <c r="BS52">
        <v>65789740</v>
      </c>
      <c r="BT52">
        <v>25791240</v>
      </c>
      <c r="BU52">
        <v>15091920</v>
      </c>
      <c r="BV52">
        <v>15793890</v>
      </c>
      <c r="BW52">
        <v>127.2</v>
      </c>
      <c r="BX52">
        <v>21782.7</v>
      </c>
      <c r="BY52">
        <v>17779.8</v>
      </c>
      <c r="BZ52">
        <v>18003.400000000001</v>
      </c>
      <c r="CA52">
        <v>-6376.8</v>
      </c>
      <c r="CB52">
        <v>13620.3</v>
      </c>
      <c r="CC52">
        <v>13620.3</v>
      </c>
      <c r="CD52">
        <v>9733.7999999999993</v>
      </c>
      <c r="CE52">
        <v>-11340.9</v>
      </c>
      <c r="CF52">
        <v>1241.9000000000001</v>
      </c>
      <c r="CG52">
        <v>8090</v>
      </c>
      <c r="CH52">
        <v>252.51725342973899</v>
      </c>
      <c r="CI52">
        <v>1295</v>
      </c>
      <c r="CJ52">
        <v>8571.2999999999993</v>
      </c>
      <c r="CK52">
        <v>0</v>
      </c>
      <c r="CL52">
        <v>100.75</v>
      </c>
      <c r="CM52">
        <v>0.91976380952380998</v>
      </c>
      <c r="CN52">
        <v>119.6558</v>
      </c>
      <c r="CO52">
        <v>95.601670406758601</v>
      </c>
      <c r="CP52">
        <v>0</v>
      </c>
      <c r="CQ52">
        <v>69.731535259127995</v>
      </c>
      <c r="CR52">
        <v>717692</v>
      </c>
      <c r="CS52">
        <v>18864.765714285699</v>
      </c>
      <c r="CT52">
        <v>114.855135636843</v>
      </c>
      <c r="CU52">
        <v>161.090543943927</v>
      </c>
      <c r="CV52">
        <v>135.108017788556</v>
      </c>
      <c r="CW52">
        <v>155.90134405906099</v>
      </c>
      <c r="CX52">
        <v>618.640554655659</v>
      </c>
      <c r="CY52">
        <v>172.40022414202801</v>
      </c>
      <c r="CZ52">
        <v>0.42389473684210499</v>
      </c>
      <c r="DA52">
        <v>699324</v>
      </c>
      <c r="DB52">
        <v>5.76</v>
      </c>
      <c r="DC52">
        <v>191.134951972832</v>
      </c>
      <c r="DD52">
        <v>65.381240000000005</v>
      </c>
      <c r="DE52">
        <v>10585080</v>
      </c>
      <c r="DF52" s="4">
        <v>67443</v>
      </c>
      <c r="DG52">
        <v>8090</v>
      </c>
      <c r="DH52">
        <v>59353</v>
      </c>
      <c r="DI52">
        <v>102503.3</v>
      </c>
      <c r="DJ52">
        <v>21782.7</v>
      </c>
      <c r="DK52">
        <v>80720.600000000006</v>
      </c>
      <c r="DL52">
        <v>73038940.299999997</v>
      </c>
      <c r="DM52">
        <v>14207362</v>
      </c>
      <c r="DN52">
        <v>120057795</v>
      </c>
      <c r="DO52">
        <v>38111854.5</v>
      </c>
      <c r="DP52">
        <v>78653938.299999997</v>
      </c>
      <c r="DQ52">
        <v>25385190</v>
      </c>
      <c r="DR52">
        <v>246150.9</v>
      </c>
      <c r="DS52">
        <v>22339338.600000001</v>
      </c>
      <c r="DT52">
        <v>7858588</v>
      </c>
      <c r="DU52">
        <v>12087139.199999999</v>
      </c>
      <c r="DV52">
        <v>19945727.199999999</v>
      </c>
      <c r="DW52">
        <v>937480</v>
      </c>
      <c r="DX52">
        <v>20883207.199999999</v>
      </c>
      <c r="DY52">
        <v>100112067.8</v>
      </c>
      <c r="DZ52">
        <v>122607405</v>
      </c>
      <c r="EA52">
        <v>7</v>
      </c>
      <c r="EB52">
        <v>6.25</v>
      </c>
      <c r="EC52">
        <v>9.5500000000000007</v>
      </c>
      <c r="ED52">
        <v>6.19</v>
      </c>
      <c r="EE52">
        <v>6.98</v>
      </c>
      <c r="EF52">
        <v>67.459999999999994</v>
      </c>
      <c r="EG52">
        <v>83.81</v>
      </c>
      <c r="EH52">
        <v>72.73</v>
      </c>
      <c r="EI52">
        <v>1.07812036762526</v>
      </c>
      <c r="EJ52">
        <v>0.61699999999999999</v>
      </c>
      <c r="EK52">
        <v>109.335494327391</v>
      </c>
      <c r="EL52">
        <v>336582.5</v>
      </c>
      <c r="EM52">
        <v>119.3</v>
      </c>
      <c r="EN52">
        <v>107.1</v>
      </c>
      <c r="EO52">
        <v>119.5</v>
      </c>
      <c r="EP52">
        <v>139.30000000000001</v>
      </c>
      <c r="EQ52">
        <v>119.8</v>
      </c>
      <c r="ER52">
        <v>96.8</v>
      </c>
      <c r="ES52">
        <v>120.6</v>
      </c>
      <c r="ET52">
        <v>123.4</v>
      </c>
      <c r="EU52">
        <v>121.9</v>
      </c>
      <c r="EV52">
        <v>124.6</v>
      </c>
      <c r="EW52">
        <v>129.80000000000001</v>
      </c>
      <c r="EX52">
        <v>94.3</v>
      </c>
      <c r="EY52">
        <v>68.099999999999994</v>
      </c>
      <c r="EZ52">
        <v>121.4</v>
      </c>
      <c r="FA52">
        <v>111.2</v>
      </c>
      <c r="FB52">
        <v>130.9</v>
      </c>
      <c r="FC52">
        <v>116.4</v>
      </c>
      <c r="FD52">
        <v>139.30000000000001</v>
      </c>
      <c r="FE52">
        <v>184366</v>
      </c>
      <c r="FF52">
        <v>3954190</v>
      </c>
      <c r="FG52">
        <v>2484395</v>
      </c>
      <c r="FH52">
        <v>1241507</v>
      </c>
      <c r="FI52">
        <v>4420200</v>
      </c>
      <c r="FJ52">
        <v>4420200</v>
      </c>
      <c r="FK52">
        <v>4433940</v>
      </c>
      <c r="FL52">
        <v>-13740</v>
      </c>
      <c r="FM52">
        <v>532620</v>
      </c>
      <c r="FN52">
        <v>1124550</v>
      </c>
      <c r="FO52">
        <v>2021281.8</v>
      </c>
      <c r="FP52">
        <v>459610</v>
      </c>
      <c r="FQ52">
        <v>-11.327299999999999</v>
      </c>
      <c r="FR52">
        <v>-6.7202999999999999</v>
      </c>
      <c r="FS52">
        <v>-4.6071</v>
      </c>
      <c r="FT52">
        <v>26626.46</v>
      </c>
      <c r="FU52">
        <v>111.7</v>
      </c>
      <c r="FV52">
        <v>111</v>
      </c>
      <c r="FW52">
        <v>86.8</v>
      </c>
      <c r="FX52">
        <v>131</v>
      </c>
      <c r="FY52">
        <v>276.7</v>
      </c>
      <c r="FZ52">
        <v>66.599999999999994</v>
      </c>
      <c r="GA52">
        <v>55</v>
      </c>
      <c r="GB52">
        <v>1217.5999999999999</v>
      </c>
      <c r="GC52">
        <v>49.2</v>
      </c>
      <c r="GD52">
        <v>68718.100000000006</v>
      </c>
      <c r="GE52">
        <v>277840</v>
      </c>
      <c r="GF52">
        <v>49159.199999999997</v>
      </c>
      <c r="GG52">
        <v>6097.2</v>
      </c>
      <c r="GH52">
        <v>19994.900000000001</v>
      </c>
      <c r="GI52">
        <v>42145.2</v>
      </c>
      <c r="GJ52">
        <v>24365.4</v>
      </c>
      <c r="GK52">
        <v>1590883</v>
      </c>
      <c r="GL52">
        <v>1714896</v>
      </c>
      <c r="GM52">
        <v>45370.3</v>
      </c>
      <c r="GN52">
        <v>41585130</v>
      </c>
      <c r="GO52">
        <v>15091920</v>
      </c>
      <c r="GP52">
        <v>1376800</v>
      </c>
      <c r="GQ52">
        <v>288600.09999999998</v>
      </c>
      <c r="GR52">
        <v>276.10000000000002</v>
      </c>
      <c r="GS52">
        <v>70835.600000000006</v>
      </c>
      <c r="GT52">
        <v>4.2343999999999999</v>
      </c>
      <c r="GU52">
        <v>-18529.7</v>
      </c>
      <c r="GV52">
        <v>1706763.6</v>
      </c>
      <c r="GW52">
        <v>122539.3</v>
      </c>
      <c r="GX52">
        <v>21504.799999999999</v>
      </c>
      <c r="GY52">
        <v>1558.8</v>
      </c>
      <c r="GZ52">
        <v>13196</v>
      </c>
      <c r="HA52">
        <v>9112700</v>
      </c>
      <c r="HB52">
        <v>135.69999999999999</v>
      </c>
      <c r="HC52">
        <v>142.30000000000001</v>
      </c>
      <c r="HD52">
        <v>135</v>
      </c>
      <c r="HE52">
        <v>128.80000000000001</v>
      </c>
      <c r="HF52">
        <v>125.3</v>
      </c>
      <c r="HG52">
        <v>123.7</v>
      </c>
      <c r="HH52">
        <v>128.19999999999999</v>
      </c>
      <c r="HI52">
        <v>135.52477440525001</v>
      </c>
      <c r="HJ52">
        <v>9885</v>
      </c>
      <c r="HK52">
        <v>109831</v>
      </c>
      <c r="HL52">
        <v>8571.2999999999993</v>
      </c>
      <c r="HM52">
        <v>8529.7000000000007</v>
      </c>
      <c r="HN52">
        <v>60.649014366856001</v>
      </c>
      <c r="HO52">
        <v>22.524780042321002</v>
      </c>
      <c r="HP52">
        <v>10049</v>
      </c>
      <c r="HQ52">
        <v>471390</v>
      </c>
      <c r="HR52">
        <v>8197250</v>
      </c>
      <c r="HS52">
        <v>38498.300000000003</v>
      </c>
      <c r="HT52">
        <v>2105.1</v>
      </c>
      <c r="HU52">
        <v>1163.2</v>
      </c>
      <c r="HV52">
        <v>406030</v>
      </c>
      <c r="HW52">
        <v>1403.6</v>
      </c>
      <c r="HX52">
        <v>165827</v>
      </c>
      <c r="HY52">
        <v>5.75</v>
      </c>
      <c r="HZ52">
        <v>5.75</v>
      </c>
      <c r="IA52">
        <v>74658.100000000006</v>
      </c>
      <c r="IB52">
        <v>132376.34830000001</v>
      </c>
      <c r="IC52">
        <v>119.728571428571</v>
      </c>
      <c r="ID52">
        <v>2459.9</v>
      </c>
      <c r="IE52">
        <v>3798.3</v>
      </c>
      <c r="IF52">
        <v>114.8</v>
      </c>
      <c r="IG52">
        <v>43780.4</v>
      </c>
      <c r="IH52">
        <v>478.45409999999998</v>
      </c>
      <c r="II52">
        <v>166676.29999999999</v>
      </c>
      <c r="IJ52">
        <v>71683.199999999997</v>
      </c>
      <c r="IK52">
        <v>49304</v>
      </c>
      <c r="IL52">
        <v>108.287786</v>
      </c>
      <c r="IM52">
        <v>70.599999999999994</v>
      </c>
      <c r="IN52">
        <v>268735358.39999998</v>
      </c>
      <c r="IO52">
        <v>92.938907052779101</v>
      </c>
      <c r="IP52">
        <v>56.810720000000003</v>
      </c>
    </row>
    <row r="53" spans="1:250">
      <c r="A53" t="s">
        <v>344</v>
      </c>
      <c r="B53">
        <v>29019507.899999999</v>
      </c>
      <c r="C53">
        <v>4604259.3</v>
      </c>
      <c r="D53">
        <v>9392621.5999999996</v>
      </c>
      <c r="E53">
        <v>15022627</v>
      </c>
      <c r="F53">
        <v>36004307.200000003</v>
      </c>
      <c r="G53">
        <v>6586902</v>
      </c>
      <c r="H53">
        <v>10940620.9</v>
      </c>
      <c r="I53">
        <v>18476784.300000001</v>
      </c>
      <c r="J53">
        <v>32277283.100000001</v>
      </c>
      <c r="K53">
        <v>18015845.899999999</v>
      </c>
      <c r="L53">
        <v>2697103.6</v>
      </c>
      <c r="M53">
        <v>9869250.9000000004</v>
      </c>
      <c r="N53">
        <v>6549889.5</v>
      </c>
      <c r="O53">
        <v>6583415.2000000002</v>
      </c>
      <c r="P53">
        <v>41227706.799999997</v>
      </c>
      <c r="Q53">
        <v>23968629.399999999</v>
      </c>
      <c r="R53">
        <v>3577049.3</v>
      </c>
      <c r="S53">
        <v>11371224.1</v>
      </c>
      <c r="T53">
        <v>7797617.2000000002</v>
      </c>
      <c r="U53">
        <v>8114656.7999999998</v>
      </c>
      <c r="V53">
        <v>-29721.7</v>
      </c>
      <c r="W53">
        <v>27167.8</v>
      </c>
      <c r="X53">
        <v>-2554</v>
      </c>
      <c r="Y53">
        <v>10337.9</v>
      </c>
      <c r="Z53">
        <v>7311.5</v>
      </c>
      <c r="AA53">
        <v>118049.5</v>
      </c>
      <c r="AB53">
        <v>129578.9</v>
      </c>
      <c r="AC53">
        <v>-5562.3</v>
      </c>
      <c r="AD53">
        <v>14204.8</v>
      </c>
      <c r="AE53">
        <v>615155.27902118803</v>
      </c>
      <c r="AF53">
        <v>18525.3</v>
      </c>
      <c r="AG53">
        <v>1056740.5</v>
      </c>
      <c r="AH53">
        <v>5461929</v>
      </c>
      <c r="AI53">
        <v>607630.4</v>
      </c>
      <c r="AJ53">
        <v>2266321.7000000002</v>
      </c>
      <c r="AK53">
        <v>5996977.4000000004</v>
      </c>
      <c r="AL53">
        <v>5404288.7999999998</v>
      </c>
      <c r="AM53">
        <v>3621360.8</v>
      </c>
      <c r="AN53">
        <v>1074205.3</v>
      </c>
      <c r="AO53">
        <v>6269231.5999999996</v>
      </c>
      <c r="AP53">
        <v>892450</v>
      </c>
      <c r="AQ53">
        <v>2704734</v>
      </c>
      <c r="AR53">
        <v>7181746.2000000002</v>
      </c>
      <c r="AS53">
        <v>6352706</v>
      </c>
      <c r="AT53">
        <v>4942332.0999999996</v>
      </c>
      <c r="AU53">
        <v>5554680</v>
      </c>
      <c r="AV53">
        <v>2057943.7</v>
      </c>
      <c r="AW53">
        <v>874129.1</v>
      </c>
      <c r="AX53">
        <v>111880082</v>
      </c>
      <c r="AY53">
        <v>957448.3</v>
      </c>
      <c r="AZ53">
        <v>69234957.200000003</v>
      </c>
      <c r="BA53">
        <v>42645124.799999997</v>
      </c>
      <c r="BB53">
        <v>9.92</v>
      </c>
      <c r="BC53">
        <v>8.49</v>
      </c>
      <c r="BD53">
        <v>21.3</v>
      </c>
      <c r="BE53">
        <v>74.599999999999994</v>
      </c>
      <c r="BF53">
        <v>69234957.200000003</v>
      </c>
      <c r="BG53">
        <v>42645124.799999997</v>
      </c>
      <c r="BH53">
        <v>242</v>
      </c>
      <c r="BI53">
        <v>127919400</v>
      </c>
      <c r="BJ53">
        <v>2562050</v>
      </c>
      <c r="BK53">
        <v>803568</v>
      </c>
      <c r="BL53">
        <v>98642</v>
      </c>
      <c r="BM53">
        <v>2781070</v>
      </c>
      <c r="BN53">
        <v>9.0697674418604493</v>
      </c>
      <c r="BO53">
        <v>361.98439978709598</v>
      </c>
      <c r="BP53">
        <v>499.15205469602301</v>
      </c>
      <c r="BQ53">
        <v>152.43792697205501</v>
      </c>
      <c r="BR53">
        <v>227.63810321949899</v>
      </c>
      <c r="BS53">
        <v>70944900</v>
      </c>
      <c r="BT53">
        <v>26798330</v>
      </c>
      <c r="BU53">
        <v>16200340</v>
      </c>
      <c r="BV53">
        <v>18022370</v>
      </c>
      <c r="BW53">
        <v>127.8</v>
      </c>
      <c r="BX53">
        <v>25613.5</v>
      </c>
      <c r="BY53">
        <v>18525.3</v>
      </c>
      <c r="BZ53">
        <v>17540</v>
      </c>
      <c r="CA53">
        <v>-5562.3</v>
      </c>
      <c r="CB53">
        <v>14080.3</v>
      </c>
      <c r="CC53">
        <v>14080.3</v>
      </c>
      <c r="CD53">
        <v>4997.3999999999996</v>
      </c>
      <c r="CE53">
        <v>10798.8</v>
      </c>
      <c r="CF53">
        <v>-7311.5</v>
      </c>
      <c r="CG53">
        <v>9022.6</v>
      </c>
      <c r="CH53">
        <v>246.479223522468</v>
      </c>
      <c r="CI53">
        <v>1299</v>
      </c>
      <c r="CJ53">
        <v>9369.5</v>
      </c>
      <c r="CK53">
        <v>1</v>
      </c>
      <c r="CL53">
        <v>100.276666666667</v>
      </c>
      <c r="CM53">
        <v>1.0707793750000001</v>
      </c>
      <c r="CN53">
        <v>120.63720000000001</v>
      </c>
      <c r="CO53">
        <v>97.351171956893893</v>
      </c>
      <c r="CP53">
        <v>0</v>
      </c>
      <c r="CQ53">
        <v>76.609220631577202</v>
      </c>
      <c r="CR53">
        <v>736483</v>
      </c>
      <c r="CS53">
        <v>20663</v>
      </c>
      <c r="CT53">
        <v>115.70319740195301</v>
      </c>
      <c r="CU53">
        <v>162.00178318556399</v>
      </c>
      <c r="CV53">
        <v>135.991285103769</v>
      </c>
      <c r="CW53">
        <v>157.60718138973499</v>
      </c>
      <c r="CX53">
        <v>629.77608463946103</v>
      </c>
      <c r="CY53">
        <v>172.289335781696</v>
      </c>
      <c r="CZ53">
        <v>0.60235131578947398</v>
      </c>
      <c r="DA53">
        <v>678473</v>
      </c>
      <c r="DB53">
        <v>5.46</v>
      </c>
      <c r="DC53">
        <v>192.764396551896</v>
      </c>
      <c r="DD53">
        <v>66.123620000000003</v>
      </c>
      <c r="DE53">
        <v>11006990</v>
      </c>
      <c r="DF53" s="4">
        <v>76258.899999999994</v>
      </c>
      <c r="DG53">
        <v>9022.6</v>
      </c>
      <c r="DH53">
        <v>67236.3</v>
      </c>
      <c r="DI53">
        <v>106313.60000000001</v>
      </c>
      <c r="DJ53">
        <v>25613.5</v>
      </c>
      <c r="DK53">
        <v>80700.100000000006</v>
      </c>
      <c r="DL53">
        <v>77875390</v>
      </c>
      <c r="DM53">
        <v>19004850</v>
      </c>
      <c r="DN53">
        <v>127919400</v>
      </c>
      <c r="DO53">
        <v>38566070</v>
      </c>
      <c r="DP53">
        <v>84114920</v>
      </c>
      <c r="DQ53">
        <v>25582320</v>
      </c>
      <c r="DR53">
        <v>250850</v>
      </c>
      <c r="DS53">
        <v>20594760</v>
      </c>
      <c r="DT53">
        <v>12641240</v>
      </c>
      <c r="DU53">
        <v>14178330</v>
      </c>
      <c r="DV53">
        <v>26819570</v>
      </c>
      <c r="DW53">
        <v>920640</v>
      </c>
      <c r="DX53">
        <v>27740210</v>
      </c>
      <c r="DY53">
        <v>101099830</v>
      </c>
      <c r="DZ53">
        <v>130481450</v>
      </c>
      <c r="EA53">
        <v>7</v>
      </c>
      <c r="EB53">
        <v>6.25</v>
      </c>
      <c r="EC53">
        <v>9.49</v>
      </c>
      <c r="ED53">
        <v>6.05</v>
      </c>
      <c r="EE53">
        <v>6.95</v>
      </c>
      <c r="EF53">
        <v>67.02</v>
      </c>
      <c r="EG53">
        <v>82.93</v>
      </c>
      <c r="EH53">
        <v>71.37</v>
      </c>
      <c r="EI53">
        <v>1.0649059982094899</v>
      </c>
      <c r="EJ53">
        <v>0.58919999999999995</v>
      </c>
      <c r="EK53">
        <v>113.747454175153</v>
      </c>
      <c r="EL53">
        <v>346318.5</v>
      </c>
      <c r="EM53">
        <v>125.2</v>
      </c>
      <c r="EN53">
        <v>117.5</v>
      </c>
      <c r="EO53">
        <v>125.2</v>
      </c>
      <c r="EP53">
        <v>139</v>
      </c>
      <c r="EQ53">
        <v>123.2</v>
      </c>
      <c r="ER53">
        <v>111.8</v>
      </c>
      <c r="ES53">
        <v>126.2</v>
      </c>
      <c r="ET53">
        <v>129.19999999999999</v>
      </c>
      <c r="EU53">
        <v>120.1</v>
      </c>
      <c r="EV53">
        <v>136.80000000000001</v>
      </c>
      <c r="EW53">
        <v>151.69999999999999</v>
      </c>
      <c r="EX53">
        <v>94.1</v>
      </c>
      <c r="EY53">
        <v>66.900000000000006</v>
      </c>
      <c r="EZ53">
        <v>121</v>
      </c>
      <c r="FA53">
        <v>102.7</v>
      </c>
      <c r="FB53">
        <v>141.19999999999999</v>
      </c>
      <c r="FC53">
        <v>120.5</v>
      </c>
      <c r="FD53">
        <v>139</v>
      </c>
      <c r="FE53">
        <v>138098</v>
      </c>
      <c r="FF53">
        <v>4095819</v>
      </c>
      <c r="FG53">
        <v>2567339</v>
      </c>
      <c r="FH53">
        <v>1312281</v>
      </c>
      <c r="FI53">
        <v>5095200</v>
      </c>
      <c r="FJ53">
        <v>5095198.8</v>
      </c>
      <c r="FK53">
        <v>5767350</v>
      </c>
      <c r="FL53">
        <v>-672151.2</v>
      </c>
      <c r="FM53">
        <v>365490</v>
      </c>
      <c r="FN53">
        <v>1550300</v>
      </c>
      <c r="FO53">
        <v>-339211.2</v>
      </c>
      <c r="FP53">
        <v>1053960</v>
      </c>
      <c r="FQ53">
        <v>11.202199999999999</v>
      </c>
      <c r="FR53">
        <v>4.5034999999999998</v>
      </c>
      <c r="FS53">
        <v>6.6986999999999997</v>
      </c>
      <c r="FT53">
        <v>29620.5</v>
      </c>
      <c r="FU53">
        <v>112.9</v>
      </c>
      <c r="FV53">
        <v>111.9</v>
      </c>
      <c r="FW53">
        <v>93.7</v>
      </c>
      <c r="FX53">
        <v>130.6</v>
      </c>
      <c r="FY53">
        <v>274.3</v>
      </c>
      <c r="FZ53">
        <v>71</v>
      </c>
      <c r="GA53">
        <v>58.8</v>
      </c>
      <c r="GB53">
        <v>1219.4000000000001</v>
      </c>
      <c r="GC53">
        <v>53.7</v>
      </c>
      <c r="GD53">
        <v>69383.3</v>
      </c>
      <c r="GE53">
        <v>298600</v>
      </c>
      <c r="GF53">
        <v>48246.8</v>
      </c>
      <c r="GG53">
        <v>5806.2</v>
      </c>
      <c r="GH53">
        <v>18766.7</v>
      </c>
      <c r="GI53">
        <v>41790.6</v>
      </c>
      <c r="GJ53">
        <v>23265.3</v>
      </c>
      <c r="GK53">
        <v>1607424</v>
      </c>
      <c r="GL53">
        <v>1643058</v>
      </c>
      <c r="GM53">
        <v>45000</v>
      </c>
      <c r="GN53">
        <v>44820700</v>
      </c>
      <c r="GO53">
        <v>16200340</v>
      </c>
      <c r="GP53">
        <v>2258930</v>
      </c>
      <c r="GQ53">
        <v>287066.7</v>
      </c>
      <c r="GR53">
        <v>280.5</v>
      </c>
      <c r="GS53">
        <v>71037.2</v>
      </c>
      <c r="GT53">
        <v>4.51</v>
      </c>
      <c r="GU53">
        <v>2697.6</v>
      </c>
      <c r="GV53">
        <v>972009.5</v>
      </c>
      <c r="GW53">
        <v>193512.1</v>
      </c>
      <c r="GX53">
        <v>19321.099999999999</v>
      </c>
      <c r="GY53">
        <v>1800.1</v>
      </c>
      <c r="GZ53">
        <v>9140</v>
      </c>
      <c r="HA53">
        <v>9923860</v>
      </c>
      <c r="HB53">
        <v>133.1</v>
      </c>
      <c r="HC53">
        <v>144.4</v>
      </c>
      <c r="HD53">
        <v>136</v>
      </c>
      <c r="HE53">
        <v>130.4</v>
      </c>
      <c r="HF53">
        <v>127.9</v>
      </c>
      <c r="HG53">
        <v>124.8</v>
      </c>
      <c r="HH53">
        <v>126.9</v>
      </c>
      <c r="HI53">
        <v>133.49589827727601</v>
      </c>
      <c r="HJ53">
        <v>9662.9</v>
      </c>
      <c r="HK53">
        <v>116867.2</v>
      </c>
      <c r="HL53">
        <v>9369.5</v>
      </c>
      <c r="HM53">
        <v>8636.4</v>
      </c>
      <c r="HN53">
        <v>65.338894415958805</v>
      </c>
      <c r="HO53">
        <v>23.016249585469801</v>
      </c>
      <c r="HP53">
        <v>11105</v>
      </c>
      <c r="HQ53">
        <v>521320</v>
      </c>
      <c r="HR53">
        <v>8600860</v>
      </c>
      <c r="HS53">
        <v>39125</v>
      </c>
      <c r="HT53">
        <v>4027.3</v>
      </c>
      <c r="HU53">
        <v>1070.3</v>
      </c>
      <c r="HV53">
        <v>1520100</v>
      </c>
      <c r="HW53">
        <v>1312.9</v>
      </c>
      <c r="HX53">
        <v>166421</v>
      </c>
      <c r="HY53">
        <v>5.75</v>
      </c>
      <c r="HZ53">
        <v>5.75</v>
      </c>
      <c r="IA53">
        <v>69185.8</v>
      </c>
      <c r="IB53">
        <v>153108.57209999999</v>
      </c>
      <c r="IC53">
        <v>127.125</v>
      </c>
      <c r="ID53">
        <v>3638.7</v>
      </c>
      <c r="IE53">
        <v>3786.5</v>
      </c>
      <c r="IF53">
        <v>117</v>
      </c>
      <c r="IG53">
        <v>81714.5</v>
      </c>
      <c r="IH53">
        <v>559.23620000000005</v>
      </c>
      <c r="II53">
        <v>184662.39999999999</v>
      </c>
      <c r="IJ53">
        <v>86568</v>
      </c>
      <c r="IK53">
        <v>56131.3</v>
      </c>
      <c r="IL53">
        <v>109.64537</v>
      </c>
      <c r="IM53">
        <v>67.599999999999994</v>
      </c>
      <c r="IN53">
        <v>324236645.19999999</v>
      </c>
      <c r="IO53">
        <v>93.7537132181224</v>
      </c>
      <c r="IP53">
        <v>57.375259999999997</v>
      </c>
    </row>
    <row r="54" spans="1:250">
      <c r="A54" t="s">
        <v>345</v>
      </c>
      <c r="B54">
        <v>29381074.5</v>
      </c>
      <c r="C54">
        <v>4133323.8</v>
      </c>
      <c r="D54">
        <v>9006163</v>
      </c>
      <c r="E54">
        <v>16241587.699999999</v>
      </c>
      <c r="F54">
        <v>37075203.299999997</v>
      </c>
      <c r="G54">
        <v>6207266.2000000002</v>
      </c>
      <c r="H54">
        <v>10657088.9</v>
      </c>
      <c r="I54">
        <v>20210848.100000001</v>
      </c>
      <c r="J54">
        <v>31463362.800000001</v>
      </c>
      <c r="K54">
        <v>17632249.600000001</v>
      </c>
      <c r="L54">
        <v>3633074.3</v>
      </c>
      <c r="M54">
        <v>9637087</v>
      </c>
      <c r="N54">
        <v>6269327</v>
      </c>
      <c r="O54">
        <v>7638283.9000000004</v>
      </c>
      <c r="P54">
        <v>40089159.600000001</v>
      </c>
      <c r="Q54">
        <v>23588553.199999999</v>
      </c>
      <c r="R54">
        <v>4848113.2</v>
      </c>
      <c r="S54">
        <v>11251646.1</v>
      </c>
      <c r="T54">
        <v>7585154.7999999998</v>
      </c>
      <c r="U54">
        <v>9125234.8000000007</v>
      </c>
      <c r="V54">
        <v>-41935.9</v>
      </c>
      <c r="W54">
        <v>26970.3</v>
      </c>
      <c r="X54">
        <v>-14965.6</v>
      </c>
      <c r="Y54">
        <v>26932.7</v>
      </c>
      <c r="Z54">
        <v>11404.6</v>
      </c>
      <c r="AA54">
        <v>117453</v>
      </c>
      <c r="AB54">
        <v>141773.4</v>
      </c>
      <c r="AC54">
        <v>-5842.5</v>
      </c>
      <c r="AD54">
        <v>14504.5</v>
      </c>
      <c r="AE54">
        <v>621923.04685076</v>
      </c>
      <c r="AF54">
        <v>18308.2</v>
      </c>
      <c r="AG54">
        <v>840650.6</v>
      </c>
      <c r="AH54">
        <v>5119886</v>
      </c>
      <c r="AI54">
        <v>691612.7</v>
      </c>
      <c r="AJ54">
        <v>2354013.7000000002</v>
      </c>
      <c r="AK54">
        <v>5791223.9000000004</v>
      </c>
      <c r="AL54">
        <v>6940962.5999999996</v>
      </c>
      <c r="AM54">
        <v>3509401.2</v>
      </c>
      <c r="AN54">
        <v>821572.8</v>
      </c>
      <c r="AO54">
        <v>5884891.2000000002</v>
      </c>
      <c r="AP54">
        <v>1070195.8</v>
      </c>
      <c r="AQ54">
        <v>2880429.1</v>
      </c>
      <c r="AR54">
        <v>6918273.4000000004</v>
      </c>
      <c r="AS54">
        <v>8441818</v>
      </c>
      <c r="AT54">
        <v>4850756.7</v>
      </c>
      <c r="AU54">
        <v>3450605.7</v>
      </c>
      <c r="AV54">
        <v>880532.4</v>
      </c>
      <c r="AW54">
        <v>258219</v>
      </c>
      <c r="AX54">
        <v>111646356.09999999</v>
      </c>
      <c r="AY54">
        <v>2596859.4</v>
      </c>
      <c r="AZ54">
        <v>69563250.5</v>
      </c>
      <c r="BA54">
        <v>42083105.700000003</v>
      </c>
      <c r="BB54">
        <v>9.17</v>
      </c>
      <c r="BC54">
        <v>6.56</v>
      </c>
      <c r="BD54">
        <v>-21.99</v>
      </c>
      <c r="BE54">
        <v>71.2</v>
      </c>
      <c r="BF54">
        <v>69563250.5</v>
      </c>
      <c r="BG54">
        <v>42083105.700000003</v>
      </c>
      <c r="BH54">
        <v>251.2</v>
      </c>
      <c r="BI54">
        <v>127584596.09999999</v>
      </c>
      <c r="BJ54">
        <v>2647140</v>
      </c>
      <c r="BK54">
        <v>728483</v>
      </c>
      <c r="BL54">
        <v>48493</v>
      </c>
      <c r="BM54">
        <v>2003777</v>
      </c>
      <c r="BN54">
        <v>9.0697674418604493</v>
      </c>
      <c r="BO54">
        <v>449.03457395657398</v>
      </c>
      <c r="BP54">
        <v>570.21644584415196</v>
      </c>
      <c r="BQ54">
        <v>262.218133296666</v>
      </c>
      <c r="BR54">
        <v>304.81288075962402</v>
      </c>
      <c r="BS54">
        <v>68697580</v>
      </c>
      <c r="BT54">
        <v>26184840</v>
      </c>
      <c r="BU54">
        <v>16401240</v>
      </c>
      <c r="BV54">
        <v>16392980</v>
      </c>
      <c r="BW54">
        <v>127.1</v>
      </c>
      <c r="BX54">
        <v>22807.3</v>
      </c>
      <c r="BY54">
        <v>18308.2</v>
      </c>
      <c r="BZ54">
        <v>17456.900000000001</v>
      </c>
      <c r="CA54">
        <v>-5842.5</v>
      </c>
      <c r="CB54">
        <v>14382.1</v>
      </c>
      <c r="CC54">
        <v>14382.1</v>
      </c>
      <c r="CD54">
        <v>7143.8</v>
      </c>
      <c r="CE54">
        <v>12451.6</v>
      </c>
      <c r="CF54">
        <v>-11404.6</v>
      </c>
      <c r="CG54">
        <v>7454.1</v>
      </c>
      <c r="CH54">
        <v>278.772312066425</v>
      </c>
      <c r="CI54">
        <v>1303.0269000000001</v>
      </c>
      <c r="CJ54">
        <v>9072</v>
      </c>
      <c r="CK54">
        <v>1</v>
      </c>
      <c r="CL54">
        <v>97.0566666666667</v>
      </c>
      <c r="CM54">
        <v>1.2063788333333301</v>
      </c>
      <c r="CN54">
        <v>121.39700000000001</v>
      </c>
      <c r="CO54">
        <v>96.834449924171096</v>
      </c>
      <c r="CP54">
        <v>0</v>
      </c>
      <c r="CQ54">
        <v>72.662646380966606</v>
      </c>
      <c r="CR54">
        <v>751915</v>
      </c>
      <c r="CS54">
        <v>21497</v>
      </c>
      <c r="CT54">
        <v>116.002066997752</v>
      </c>
      <c r="CU54">
        <v>162.69344008362799</v>
      </c>
      <c r="CV54">
        <v>136.98432338567901</v>
      </c>
      <c r="CW54">
        <v>158.85916361482001</v>
      </c>
      <c r="CX54">
        <v>641.11205416297105</v>
      </c>
      <c r="CY54">
        <v>173.54882845187399</v>
      </c>
      <c r="CZ54">
        <v>0.90376447368420998</v>
      </c>
      <c r="DA54">
        <v>728561</v>
      </c>
      <c r="DB54">
        <v>5.29</v>
      </c>
      <c r="DC54">
        <v>194.66476435530299</v>
      </c>
      <c r="DD54">
        <v>66.526939999999996</v>
      </c>
      <c r="DE54">
        <v>11030260</v>
      </c>
      <c r="DF54" s="4">
        <v>71537.5</v>
      </c>
      <c r="DG54">
        <v>7454.1</v>
      </c>
      <c r="DH54">
        <v>64083.4</v>
      </c>
      <c r="DI54">
        <v>114166.1</v>
      </c>
      <c r="DJ54">
        <v>22807.3</v>
      </c>
      <c r="DK54">
        <v>91358.8</v>
      </c>
      <c r="DL54">
        <v>77689169.700000003</v>
      </c>
      <c r="DM54">
        <v>20128627.800000001</v>
      </c>
      <c r="DN54">
        <v>127584596.09999999</v>
      </c>
      <c r="DO54">
        <v>40936296</v>
      </c>
      <c r="DP54">
        <v>82049451.799999997</v>
      </c>
      <c r="DQ54">
        <v>25808591.199999999</v>
      </c>
      <c r="DR54">
        <v>253140</v>
      </c>
      <c r="DS54">
        <v>21462882.899999999</v>
      </c>
      <c r="DT54">
        <v>14526528.199999999</v>
      </c>
      <c r="DU54">
        <v>12483518.300000001</v>
      </c>
      <c r="DV54">
        <v>27010046.399999999</v>
      </c>
      <c r="DW54">
        <v>946700</v>
      </c>
      <c r="DX54">
        <v>27956746.399999999</v>
      </c>
      <c r="DY54">
        <v>100574549.7</v>
      </c>
      <c r="DZ54">
        <v>130231736.09999999</v>
      </c>
      <c r="EA54">
        <v>6.9</v>
      </c>
      <c r="EB54">
        <v>6.25</v>
      </c>
      <c r="EC54">
        <v>9.43</v>
      </c>
      <c r="ED54">
        <v>6.18</v>
      </c>
      <c r="EE54">
        <v>6.99</v>
      </c>
      <c r="EF54">
        <v>64.459999999999994</v>
      </c>
      <c r="EG54">
        <v>82.47</v>
      </c>
      <c r="EH54">
        <v>71.02</v>
      </c>
      <c r="EI54">
        <v>1.10176853862861</v>
      </c>
      <c r="EJ54">
        <v>0.58030000000000004</v>
      </c>
      <c r="EK54">
        <v>111.08047561606099</v>
      </c>
      <c r="EL54">
        <v>362388.8</v>
      </c>
      <c r="EM54">
        <v>120.5</v>
      </c>
      <c r="EN54">
        <v>99.7</v>
      </c>
      <c r="EO54">
        <v>121.1</v>
      </c>
      <c r="EP54">
        <v>152</v>
      </c>
      <c r="EQ54">
        <v>118.3</v>
      </c>
      <c r="ER54">
        <v>96.1</v>
      </c>
      <c r="ES54">
        <v>121</v>
      </c>
      <c r="ET54">
        <v>126.3</v>
      </c>
      <c r="EU54">
        <v>120.8</v>
      </c>
      <c r="EV54">
        <v>130.9</v>
      </c>
      <c r="EW54">
        <v>107.5</v>
      </c>
      <c r="EX54">
        <v>94.8</v>
      </c>
      <c r="EY54">
        <v>67.5</v>
      </c>
      <c r="EZ54">
        <v>120.3</v>
      </c>
      <c r="FA54">
        <v>98.2</v>
      </c>
      <c r="FB54">
        <v>138.30000000000001</v>
      </c>
      <c r="FC54">
        <v>127.6</v>
      </c>
      <c r="FD54">
        <v>152</v>
      </c>
      <c r="FE54">
        <v>196582</v>
      </c>
      <c r="FF54">
        <v>4897622</v>
      </c>
      <c r="FG54">
        <v>3056439</v>
      </c>
      <c r="FH54">
        <v>1647690</v>
      </c>
      <c r="FI54">
        <v>6507310</v>
      </c>
      <c r="FJ54">
        <v>6507310</v>
      </c>
      <c r="FK54">
        <v>3234200</v>
      </c>
      <c r="FL54">
        <v>3273110</v>
      </c>
      <c r="FM54">
        <v>4416850</v>
      </c>
      <c r="FN54">
        <v>1334100</v>
      </c>
      <c r="FO54">
        <v>3137850</v>
      </c>
      <c r="FP54">
        <v>683280</v>
      </c>
      <c r="FQ54">
        <v>11.9209</v>
      </c>
      <c r="FR54">
        <v>10.113200000000001</v>
      </c>
      <c r="FS54">
        <v>1.8077000000000001</v>
      </c>
      <c r="FT54">
        <v>30921.61</v>
      </c>
      <c r="FU54">
        <v>112.9</v>
      </c>
      <c r="FV54">
        <v>112.6</v>
      </c>
      <c r="FW54">
        <v>90.7</v>
      </c>
      <c r="FX54">
        <v>131.5</v>
      </c>
      <c r="FY54">
        <v>278.3</v>
      </c>
      <c r="FZ54">
        <v>66.5</v>
      </c>
      <c r="GA54">
        <v>55.7</v>
      </c>
      <c r="GB54">
        <v>1257</v>
      </c>
      <c r="GC54">
        <v>49.7</v>
      </c>
      <c r="GD54">
        <v>72645.8</v>
      </c>
      <c r="GE54">
        <v>281270</v>
      </c>
      <c r="GF54">
        <v>51775.4</v>
      </c>
      <c r="GG54">
        <v>6569.6</v>
      </c>
      <c r="GH54">
        <v>21297.1</v>
      </c>
      <c r="GI54">
        <v>45915.5</v>
      </c>
      <c r="GJ54">
        <v>27607.3</v>
      </c>
      <c r="GK54">
        <v>1629818</v>
      </c>
      <c r="GL54">
        <v>1729718</v>
      </c>
      <c r="GM54">
        <v>45160.3</v>
      </c>
      <c r="GN54">
        <v>42577820</v>
      </c>
      <c r="GO54">
        <v>16401240</v>
      </c>
      <c r="GP54">
        <v>1445450</v>
      </c>
      <c r="GQ54">
        <v>307979.59999999998</v>
      </c>
      <c r="GR54">
        <v>282.7</v>
      </c>
      <c r="GS54">
        <v>80092.899999999994</v>
      </c>
      <c r="GT54">
        <v>3.4470999999999998</v>
      </c>
      <c r="GU54">
        <v>1237.5</v>
      </c>
      <c r="GV54">
        <v>1123192.5</v>
      </c>
      <c r="GW54">
        <v>181921</v>
      </c>
      <c r="GX54">
        <v>20568</v>
      </c>
      <c r="GY54">
        <v>1710.4</v>
      </c>
      <c r="GZ54">
        <v>10148</v>
      </c>
      <c r="HA54">
        <v>9718520</v>
      </c>
      <c r="HB54">
        <v>134.1</v>
      </c>
      <c r="HC54">
        <v>146</v>
      </c>
      <c r="HD54">
        <v>137.19999999999999</v>
      </c>
      <c r="HE54">
        <v>131.69999999999999</v>
      </c>
      <c r="HF54">
        <v>129.30000000000001</v>
      </c>
      <c r="HG54">
        <v>125.3</v>
      </c>
      <c r="HH54">
        <v>126.8</v>
      </c>
      <c r="HI54">
        <v>134.298113207547</v>
      </c>
      <c r="HJ54">
        <v>11265.9</v>
      </c>
      <c r="HK54">
        <v>118247</v>
      </c>
      <c r="HL54">
        <v>9072</v>
      </c>
      <c r="HM54">
        <v>8265.2000000000007</v>
      </c>
      <c r="HN54">
        <v>62.862931010721901</v>
      </c>
      <c r="HO54">
        <v>20.545464568231299</v>
      </c>
      <c r="HP54">
        <v>11324.4</v>
      </c>
      <c r="HQ54">
        <v>566550</v>
      </c>
      <c r="HR54">
        <v>8618890</v>
      </c>
      <c r="HS54">
        <v>39675</v>
      </c>
      <c r="HT54">
        <v>3954.5</v>
      </c>
      <c r="HU54">
        <v>1210.8</v>
      </c>
      <c r="HV54">
        <v>1276280</v>
      </c>
      <c r="HW54">
        <v>1311.7</v>
      </c>
      <c r="HX54">
        <v>167476</v>
      </c>
      <c r="HY54">
        <v>6</v>
      </c>
      <c r="HZ54">
        <v>6</v>
      </c>
      <c r="IA54">
        <v>67942.899999999994</v>
      </c>
      <c r="IB54">
        <v>109212.10739999999</v>
      </c>
      <c r="IC54">
        <v>125.704225352113</v>
      </c>
      <c r="ID54">
        <v>2369.4</v>
      </c>
      <c r="IE54">
        <v>3108.5</v>
      </c>
      <c r="IF54">
        <v>116.4</v>
      </c>
      <c r="IG54">
        <v>83699.100000000006</v>
      </c>
      <c r="IH54">
        <v>478.14060000000001</v>
      </c>
      <c r="II54">
        <v>197744.1</v>
      </c>
      <c r="IJ54">
        <v>88368.3</v>
      </c>
      <c r="IK54">
        <v>52759</v>
      </c>
      <c r="IL54">
        <v>109.625812</v>
      </c>
      <c r="IM54">
        <v>270.39999999999998</v>
      </c>
      <c r="IN54">
        <v>314988338.30000001</v>
      </c>
      <c r="IO54">
        <v>94.553106025221894</v>
      </c>
      <c r="IP54">
        <v>57.68282</v>
      </c>
    </row>
    <row r="55" spans="1:250">
      <c r="A55" t="s">
        <v>346</v>
      </c>
      <c r="B55">
        <v>29466700.5</v>
      </c>
      <c r="C55">
        <v>3489618.9</v>
      </c>
      <c r="D55">
        <v>9191377.8000000007</v>
      </c>
      <c r="E55">
        <v>16785703.800000001</v>
      </c>
      <c r="F55">
        <v>37738002</v>
      </c>
      <c r="G55">
        <v>5511571.9000000004</v>
      </c>
      <c r="H55">
        <v>10946386.6</v>
      </c>
      <c r="I55">
        <v>21280043.5</v>
      </c>
      <c r="J55">
        <v>31971954.899999999</v>
      </c>
      <c r="K55">
        <v>17389533.199999999</v>
      </c>
      <c r="L55">
        <v>3683644.3</v>
      </c>
      <c r="M55">
        <v>9725434.5</v>
      </c>
      <c r="N55">
        <v>6399856.5</v>
      </c>
      <c r="O55">
        <v>7256042.0999999996</v>
      </c>
      <c r="P55">
        <v>41572463.5</v>
      </c>
      <c r="Q55">
        <v>23763071.399999999</v>
      </c>
      <c r="R55">
        <v>5042897.8</v>
      </c>
      <c r="S55">
        <v>11410948.300000001</v>
      </c>
      <c r="T55">
        <v>7847649.5</v>
      </c>
      <c r="U55">
        <v>8775548.4000000004</v>
      </c>
      <c r="V55">
        <v>-32454.7</v>
      </c>
      <c r="W55">
        <v>25510.400000000001</v>
      </c>
      <c r="X55">
        <v>-6944.4</v>
      </c>
      <c r="Y55">
        <v>16878.599999999999</v>
      </c>
      <c r="Z55">
        <v>9498.6</v>
      </c>
      <c r="AA55">
        <v>121631.4</v>
      </c>
      <c r="AB55">
        <v>137277</v>
      </c>
      <c r="AC55">
        <v>-8550.4</v>
      </c>
      <c r="AD55">
        <v>15683.7</v>
      </c>
      <c r="AE55">
        <v>646639.65624513896</v>
      </c>
      <c r="AF55">
        <v>18377.099999999999</v>
      </c>
      <c r="AG55">
        <v>697073</v>
      </c>
      <c r="AH55">
        <v>5534244.7000000002</v>
      </c>
      <c r="AI55">
        <v>693587</v>
      </c>
      <c r="AJ55">
        <v>2266473.1</v>
      </c>
      <c r="AK55">
        <v>5579682.7999999998</v>
      </c>
      <c r="AL55">
        <v>7408325.7000000002</v>
      </c>
      <c r="AM55">
        <v>3797695.3</v>
      </c>
      <c r="AN55">
        <v>673148.3</v>
      </c>
      <c r="AO55">
        <v>6385576.0999999996</v>
      </c>
      <c r="AP55">
        <v>1075081.1000000001</v>
      </c>
      <c r="AQ55">
        <v>2812581.1</v>
      </c>
      <c r="AR55">
        <v>6759480.7000000002</v>
      </c>
      <c r="AS55">
        <v>9148634.8000000007</v>
      </c>
      <c r="AT55">
        <v>5371928</v>
      </c>
      <c r="AU55">
        <v>2790471.2</v>
      </c>
      <c r="AV55">
        <v>1270878.2</v>
      </c>
      <c r="AW55">
        <v>343415</v>
      </c>
      <c r="AX55">
        <v>113553794.8</v>
      </c>
      <c r="AY55">
        <v>719462.5</v>
      </c>
      <c r="AZ55">
        <v>72097065</v>
      </c>
      <c r="BA55">
        <v>41456729.899999999</v>
      </c>
      <c r="BB55">
        <v>8.1999999999999993</v>
      </c>
      <c r="BC55">
        <v>6.24</v>
      </c>
      <c r="BD55">
        <v>-31.77</v>
      </c>
      <c r="BE55">
        <v>71.8</v>
      </c>
      <c r="BF55">
        <v>72097065</v>
      </c>
      <c r="BG55">
        <v>41456729.899999999</v>
      </c>
      <c r="BH55">
        <v>252.4</v>
      </c>
      <c r="BI55">
        <v>131843299.5</v>
      </c>
      <c r="BJ55">
        <v>2752440</v>
      </c>
      <c r="BK55">
        <v>903523</v>
      </c>
      <c r="BL55">
        <v>80361</v>
      </c>
      <c r="BM55">
        <v>2218402</v>
      </c>
      <c r="BN55">
        <v>7.9626047711154104</v>
      </c>
      <c r="BO55">
        <v>419.49269880008001</v>
      </c>
      <c r="BP55">
        <v>551.90488844792901</v>
      </c>
      <c r="BQ55">
        <v>197.788094196028</v>
      </c>
      <c r="BR55">
        <v>329.91521972573503</v>
      </c>
      <c r="BS55">
        <v>71670570</v>
      </c>
      <c r="BT55">
        <v>26404110</v>
      </c>
      <c r="BU55">
        <v>17546820</v>
      </c>
      <c r="BV55">
        <v>17748660</v>
      </c>
      <c r="BW55">
        <v>127.5</v>
      </c>
      <c r="BX55">
        <v>23663.200000000001</v>
      </c>
      <c r="BY55">
        <v>18377.099999999999</v>
      </c>
      <c r="BZ55">
        <v>17969.400000000001</v>
      </c>
      <c r="CA55">
        <v>-8550.4</v>
      </c>
      <c r="CB55">
        <v>15502.2</v>
      </c>
      <c r="CC55">
        <v>15502.2</v>
      </c>
      <c r="CD55">
        <v>12411.4</v>
      </c>
      <c r="CE55">
        <v>2065.9</v>
      </c>
      <c r="CF55">
        <v>-9498.6</v>
      </c>
      <c r="CG55">
        <v>9037</v>
      </c>
      <c r="CH55">
        <v>139.085281443344</v>
      </c>
      <c r="CI55">
        <v>1307.0537999999999</v>
      </c>
      <c r="CJ55">
        <v>9247.6</v>
      </c>
      <c r="CK55">
        <v>1</v>
      </c>
      <c r="CL55">
        <v>92.743333333333297</v>
      </c>
      <c r="CM55">
        <v>1.3149823437499999</v>
      </c>
      <c r="CN55">
        <v>121.959633333333</v>
      </c>
      <c r="CO55">
        <v>99.819333447414195</v>
      </c>
      <c r="CP55">
        <v>0</v>
      </c>
      <c r="CQ55">
        <v>79.873602146095394</v>
      </c>
      <c r="CR55">
        <v>710688</v>
      </c>
      <c r="CS55">
        <v>22405.09</v>
      </c>
      <c r="CT55">
        <v>116.926151245787</v>
      </c>
      <c r="CU55">
        <v>163.879204565984</v>
      </c>
      <c r="CV55">
        <v>138.04715187459101</v>
      </c>
      <c r="CW55">
        <v>159.195318636172</v>
      </c>
      <c r="CX55">
        <v>651.36984702957898</v>
      </c>
      <c r="CY55">
        <v>174.75021280282601</v>
      </c>
      <c r="CZ55">
        <v>1.0517782051282101</v>
      </c>
      <c r="DA55">
        <v>733854</v>
      </c>
      <c r="DB55">
        <v>5.0733333333333297</v>
      </c>
      <c r="DC55">
        <v>196.63640695459901</v>
      </c>
      <c r="DD55">
        <v>67.364819999999995</v>
      </c>
      <c r="DE55">
        <v>11736600</v>
      </c>
      <c r="DF55" s="4">
        <v>74222.600000000006</v>
      </c>
      <c r="DG55">
        <v>9037</v>
      </c>
      <c r="DH55">
        <v>65185.599999999999</v>
      </c>
      <c r="DI55">
        <v>108245.3</v>
      </c>
      <c r="DJ55">
        <v>23663.200000000001</v>
      </c>
      <c r="DK55">
        <v>84582.1</v>
      </c>
      <c r="DL55">
        <v>79370695.400000006</v>
      </c>
      <c r="DM55">
        <v>20988948.800000001</v>
      </c>
      <c r="DN55">
        <v>131843299.5</v>
      </c>
      <c r="DO55">
        <v>40773036.299999997</v>
      </c>
      <c r="DP55">
        <v>85519821.799999997</v>
      </c>
      <c r="DQ55">
        <v>27354641.899999999</v>
      </c>
      <c r="DR55">
        <v>254810.8</v>
      </c>
      <c r="DS55">
        <v>22059011.300000001</v>
      </c>
      <c r="DT55">
        <v>14970323.300000001</v>
      </c>
      <c r="DU55">
        <v>13760013.199999999</v>
      </c>
      <c r="DV55">
        <v>28730336.399999999</v>
      </c>
      <c r="DW55">
        <v>981110</v>
      </c>
      <c r="DX55">
        <v>29711446.399999999</v>
      </c>
      <c r="DY55">
        <v>103112963</v>
      </c>
      <c r="DZ55">
        <v>134595739.5</v>
      </c>
      <c r="EA55">
        <v>6.75</v>
      </c>
      <c r="EB55">
        <v>6</v>
      </c>
      <c r="EC55">
        <v>9.32</v>
      </c>
      <c r="ED55">
        <v>6.11</v>
      </c>
      <c r="EE55">
        <v>6.7</v>
      </c>
      <c r="EF55">
        <v>64.290000000000006</v>
      </c>
      <c r="EG55">
        <v>84.19</v>
      </c>
      <c r="EH55">
        <v>75.53</v>
      </c>
      <c r="EI55">
        <v>1.1748327889251799</v>
      </c>
      <c r="EJ55">
        <v>0.57920000000000005</v>
      </c>
      <c r="EK55">
        <v>110.99792817679599</v>
      </c>
      <c r="EL55">
        <v>375186.4</v>
      </c>
      <c r="EM55">
        <v>121.1</v>
      </c>
      <c r="EN55">
        <v>93.1</v>
      </c>
      <c r="EO55">
        <v>123</v>
      </c>
      <c r="EP55">
        <v>152.6</v>
      </c>
      <c r="EQ55">
        <v>116.8</v>
      </c>
      <c r="ER55">
        <v>101.9</v>
      </c>
      <c r="ES55">
        <v>122.2</v>
      </c>
      <c r="ET55">
        <v>128.9</v>
      </c>
      <c r="EU55">
        <v>125</v>
      </c>
      <c r="EV55">
        <v>132.19999999999999</v>
      </c>
      <c r="EW55">
        <v>101</v>
      </c>
      <c r="EX55">
        <v>94.5</v>
      </c>
      <c r="EY55">
        <v>70.2</v>
      </c>
      <c r="EZ55">
        <v>121.2</v>
      </c>
      <c r="FA55">
        <v>109.8</v>
      </c>
      <c r="FB55">
        <v>136.30000000000001</v>
      </c>
      <c r="FC55">
        <v>119.8</v>
      </c>
      <c r="FD55">
        <v>152.6</v>
      </c>
      <c r="FE55">
        <v>207106</v>
      </c>
      <c r="FF55">
        <v>5613858</v>
      </c>
      <c r="FG55">
        <v>3456685</v>
      </c>
      <c r="FH55">
        <v>1929731</v>
      </c>
      <c r="FI55">
        <v>4984560</v>
      </c>
      <c r="FJ55">
        <v>4984560</v>
      </c>
      <c r="FK55">
        <v>5104200</v>
      </c>
      <c r="FL55">
        <v>-119640</v>
      </c>
      <c r="FM55">
        <v>572530</v>
      </c>
      <c r="FN55">
        <v>923560</v>
      </c>
      <c r="FO55">
        <v>1160340</v>
      </c>
      <c r="FP55">
        <v>780610</v>
      </c>
      <c r="FQ55">
        <v>2.4378000000000002</v>
      </c>
      <c r="FR55">
        <v>5.4378000000000002</v>
      </c>
      <c r="FS55">
        <v>-3</v>
      </c>
      <c r="FT55">
        <v>31283.72</v>
      </c>
      <c r="FU55">
        <v>114.5</v>
      </c>
      <c r="FV55">
        <v>113</v>
      </c>
      <c r="FW55">
        <v>89.8</v>
      </c>
      <c r="FX55">
        <v>134.9</v>
      </c>
      <c r="FY55">
        <v>285</v>
      </c>
      <c r="FZ55">
        <v>67.3</v>
      </c>
      <c r="GA55">
        <v>56.6</v>
      </c>
      <c r="GB55">
        <v>1277.8</v>
      </c>
      <c r="GC55">
        <v>52.1</v>
      </c>
      <c r="GD55">
        <v>72640.600000000006</v>
      </c>
      <c r="GE55">
        <v>277870</v>
      </c>
      <c r="GF55">
        <v>48939.6</v>
      </c>
      <c r="GG55">
        <v>6480.3</v>
      </c>
      <c r="GH55">
        <v>18297.099999999999</v>
      </c>
      <c r="GI55">
        <v>47408.800000000003</v>
      </c>
      <c r="GJ55">
        <v>29031.7</v>
      </c>
      <c r="GK55">
        <v>1801272</v>
      </c>
      <c r="GL55">
        <v>1847815</v>
      </c>
      <c r="GM55">
        <v>45826.7</v>
      </c>
      <c r="GN55">
        <v>44152770</v>
      </c>
      <c r="GO55">
        <v>17546820</v>
      </c>
      <c r="GP55">
        <v>1445510</v>
      </c>
      <c r="GQ55">
        <v>303275.59999999998</v>
      </c>
      <c r="GR55">
        <v>286.2</v>
      </c>
      <c r="GS55">
        <v>78868.3</v>
      </c>
      <c r="GT55">
        <v>6.2397999999999998</v>
      </c>
      <c r="GU55">
        <v>711</v>
      </c>
      <c r="GV55">
        <v>994172.6</v>
      </c>
      <c r="GW55">
        <v>241082.1</v>
      </c>
      <c r="GX55">
        <v>20554.5</v>
      </c>
      <c r="GY55">
        <v>693.3</v>
      </c>
      <c r="GZ55">
        <v>14692</v>
      </c>
      <c r="HA55">
        <v>9970970</v>
      </c>
      <c r="HB55">
        <v>139.5</v>
      </c>
      <c r="HC55">
        <v>149.6</v>
      </c>
      <c r="HD55">
        <v>139.19999999999999</v>
      </c>
      <c r="HE55">
        <v>134.19999999999999</v>
      </c>
      <c r="HF55">
        <v>130.1</v>
      </c>
      <c r="HG55">
        <v>126.7</v>
      </c>
      <c r="HH55">
        <v>133.1</v>
      </c>
      <c r="HI55">
        <v>140.26882690730099</v>
      </c>
      <c r="HJ55">
        <v>5713.8</v>
      </c>
      <c r="HK55">
        <v>118020.7</v>
      </c>
      <c r="HL55">
        <v>9247.6</v>
      </c>
      <c r="HM55">
        <v>9504.5</v>
      </c>
      <c r="HN55">
        <v>62.217547918912501</v>
      </c>
      <c r="HO55">
        <v>23.7609444429837</v>
      </c>
      <c r="HP55">
        <v>10031</v>
      </c>
      <c r="HQ55">
        <v>599310</v>
      </c>
      <c r="HR55">
        <v>9231020</v>
      </c>
      <c r="HS55">
        <v>38183.300000000003</v>
      </c>
      <c r="HT55">
        <v>3275.6</v>
      </c>
      <c r="HU55">
        <v>2148.5</v>
      </c>
      <c r="HV55">
        <v>385040</v>
      </c>
      <c r="HW55">
        <v>1918.6</v>
      </c>
      <c r="HX55">
        <v>159018</v>
      </c>
      <c r="HY55">
        <v>5.92</v>
      </c>
      <c r="HZ55">
        <v>5.75</v>
      </c>
      <c r="IA55">
        <v>75984.100000000006</v>
      </c>
      <c r="IB55">
        <v>105455.8086</v>
      </c>
      <c r="IC55">
        <v>117.35294117647101</v>
      </c>
      <c r="ID55">
        <v>2838.3</v>
      </c>
      <c r="IE55">
        <v>3339.2</v>
      </c>
      <c r="IF55">
        <v>115.9</v>
      </c>
      <c r="IG55">
        <v>50302.3</v>
      </c>
      <c r="IH55">
        <v>452.92500000000001</v>
      </c>
      <c r="II55">
        <v>185672.5</v>
      </c>
      <c r="IJ55">
        <v>87462.2</v>
      </c>
      <c r="IK55">
        <v>55154.6</v>
      </c>
      <c r="IL55">
        <v>111.080246</v>
      </c>
      <c r="IM55">
        <v>674.2</v>
      </c>
      <c r="IN55">
        <v>322841922.60000002</v>
      </c>
      <c r="IO55">
        <v>94.896310135450705</v>
      </c>
      <c r="IP55">
        <v>58.465980000000002</v>
      </c>
    </row>
    <row r="56" spans="1:250">
      <c r="A56" t="s">
        <v>347</v>
      </c>
      <c r="B56">
        <v>30327950.199999999</v>
      </c>
      <c r="C56">
        <v>5812187</v>
      </c>
      <c r="D56">
        <v>9276332.4000000004</v>
      </c>
      <c r="E56">
        <v>15239430.800000001</v>
      </c>
      <c r="F56">
        <v>39915686.799999997</v>
      </c>
      <c r="G56">
        <v>9149365.8000000007</v>
      </c>
      <c r="H56">
        <v>11184608</v>
      </c>
      <c r="I56">
        <v>19581712.899999999</v>
      </c>
      <c r="J56">
        <v>32849916.600000001</v>
      </c>
      <c r="K56">
        <v>18920420.899999999</v>
      </c>
      <c r="L56">
        <v>3199870.6</v>
      </c>
      <c r="M56">
        <v>10196437.699999999</v>
      </c>
      <c r="N56">
        <v>6466794.4000000004</v>
      </c>
      <c r="O56">
        <v>7753297.9000000004</v>
      </c>
      <c r="P56">
        <v>43391935.200000003</v>
      </c>
      <c r="Q56">
        <v>26207838</v>
      </c>
      <c r="R56">
        <v>4447592.7</v>
      </c>
      <c r="S56">
        <v>12098892.1</v>
      </c>
      <c r="T56">
        <v>8172048.0999999996</v>
      </c>
      <c r="U56">
        <v>9700301.5</v>
      </c>
      <c r="V56">
        <v>-44022.2</v>
      </c>
      <c r="W56">
        <v>30318.5</v>
      </c>
      <c r="X56">
        <v>-13703.7</v>
      </c>
      <c r="Y56">
        <v>22517.7</v>
      </c>
      <c r="Z56">
        <v>9434.5</v>
      </c>
      <c r="AA56">
        <v>127149.5</v>
      </c>
      <c r="AB56">
        <v>150342.20000000001</v>
      </c>
      <c r="AC56">
        <v>-6468</v>
      </c>
      <c r="AD56">
        <v>16074.2</v>
      </c>
      <c r="AE56">
        <v>670249.23076923098</v>
      </c>
      <c r="AF56">
        <v>20712.3</v>
      </c>
      <c r="AG56">
        <v>795463.3</v>
      </c>
      <c r="AH56">
        <v>5375246.0999999996</v>
      </c>
      <c r="AI56">
        <v>665714.5</v>
      </c>
      <c r="AJ56">
        <v>2439908.5</v>
      </c>
      <c r="AK56">
        <v>5786369.5999999996</v>
      </c>
      <c r="AL56">
        <v>5501154.5</v>
      </c>
      <c r="AM56">
        <v>3951906.7</v>
      </c>
      <c r="AN56">
        <v>826915.6</v>
      </c>
      <c r="AO56">
        <v>6253376.7999999998</v>
      </c>
      <c r="AP56">
        <v>1040364.9</v>
      </c>
      <c r="AQ56">
        <v>3063950.7</v>
      </c>
      <c r="AR56">
        <v>7091640.9000000004</v>
      </c>
      <c r="AS56">
        <v>6824924.2000000002</v>
      </c>
      <c r="AT56">
        <v>5665147.7999999998</v>
      </c>
      <c r="AU56">
        <v>3719483.2</v>
      </c>
      <c r="AV56">
        <v>1096251.3999999999</v>
      </c>
      <c r="AW56">
        <v>323766.2</v>
      </c>
      <c r="AX56">
        <v>114370087.8</v>
      </c>
      <c r="AY56">
        <v>886381.5</v>
      </c>
      <c r="AZ56">
        <v>73851764.200000003</v>
      </c>
      <c r="BA56">
        <v>40518323.700000003</v>
      </c>
      <c r="BB56">
        <v>11.43</v>
      </c>
      <c r="BC56">
        <v>7.82</v>
      </c>
      <c r="BD56">
        <v>-2.77</v>
      </c>
      <c r="BE56">
        <v>74.099999999999994</v>
      </c>
      <c r="BF56">
        <v>73851764.200000003</v>
      </c>
      <c r="BG56">
        <v>40518323.700000003</v>
      </c>
      <c r="BH56">
        <v>257.5</v>
      </c>
      <c r="BI56">
        <v>132086814.5</v>
      </c>
      <c r="BJ56">
        <v>2881390</v>
      </c>
      <c r="BK56">
        <v>795040</v>
      </c>
      <c r="BL56">
        <v>94156</v>
      </c>
      <c r="BM56">
        <v>3032554</v>
      </c>
      <c r="BN56">
        <v>7.9626047711154104</v>
      </c>
      <c r="BO56">
        <v>402.35303540011898</v>
      </c>
      <c r="BP56">
        <v>551.53258961291101</v>
      </c>
      <c r="BQ56">
        <v>236.144091240731</v>
      </c>
      <c r="BR56">
        <v>299.19221733328698</v>
      </c>
      <c r="BS56">
        <v>72393000</v>
      </c>
      <c r="BT56">
        <v>26341440</v>
      </c>
      <c r="BU56">
        <v>17951560</v>
      </c>
      <c r="BV56">
        <v>18118850</v>
      </c>
      <c r="BW56">
        <v>127.9</v>
      </c>
      <c r="BX56">
        <v>29190.400000000001</v>
      </c>
      <c r="BY56">
        <v>20712.3</v>
      </c>
      <c r="BZ56">
        <v>18199</v>
      </c>
      <c r="CA56">
        <v>-6468</v>
      </c>
      <c r="CB56">
        <v>15928.3</v>
      </c>
      <c r="CC56">
        <v>15928.3</v>
      </c>
      <c r="CD56">
        <v>4323.3</v>
      </c>
      <c r="CE56">
        <v>5321.5</v>
      </c>
      <c r="CF56">
        <v>-9434.5</v>
      </c>
      <c r="CG56">
        <v>10358.5</v>
      </c>
      <c r="CH56">
        <v>234.49695840765199</v>
      </c>
      <c r="CI56">
        <v>1318.31</v>
      </c>
      <c r="CJ56">
        <v>10148.4</v>
      </c>
      <c r="CK56">
        <v>1</v>
      </c>
      <c r="CL56">
        <v>93.086666666666702</v>
      </c>
      <c r="CM56">
        <v>1.4590988888888901</v>
      </c>
      <c r="CN56">
        <v>122.743433333333</v>
      </c>
      <c r="CO56">
        <v>98.0835633138866</v>
      </c>
      <c r="CP56">
        <v>0</v>
      </c>
      <c r="CQ56">
        <v>83.653382837863404</v>
      </c>
      <c r="CR56">
        <v>709584</v>
      </c>
      <c r="CS56">
        <v>24719</v>
      </c>
      <c r="CT56">
        <v>117.402174151389</v>
      </c>
      <c r="CU56">
        <v>165.445360967689</v>
      </c>
      <c r="CV56">
        <v>139.23862303770599</v>
      </c>
      <c r="CW56">
        <v>159.904757758958</v>
      </c>
      <c r="CX56">
        <v>661.14039473502203</v>
      </c>
      <c r="CY56">
        <v>176.23622581601199</v>
      </c>
      <c r="CZ56">
        <v>1.2212311688311701</v>
      </c>
      <c r="DA56">
        <v>762108</v>
      </c>
      <c r="DB56">
        <v>4.9033333333333298</v>
      </c>
      <c r="DC56">
        <v>198.661329346136</v>
      </c>
      <c r="DD56">
        <v>68.741860000000003</v>
      </c>
      <c r="DE56">
        <v>11896010</v>
      </c>
      <c r="DF56" s="4">
        <v>76970.399999999994</v>
      </c>
      <c r="DG56">
        <v>10358.5</v>
      </c>
      <c r="DH56">
        <v>66611.899999999994</v>
      </c>
      <c r="DI56">
        <v>120875.4</v>
      </c>
      <c r="DJ56">
        <v>29190.400000000001</v>
      </c>
      <c r="DK56">
        <v>91684.9</v>
      </c>
      <c r="DL56">
        <v>81210020.200000003</v>
      </c>
      <c r="DM56">
        <v>21993147.399999999</v>
      </c>
      <c r="DN56">
        <v>132086814.5</v>
      </c>
      <c r="DO56">
        <v>39285919.399999999</v>
      </c>
      <c r="DP56">
        <v>86419278.299999997</v>
      </c>
      <c r="DQ56">
        <v>27283951</v>
      </c>
      <c r="DR56">
        <v>255977.9</v>
      </c>
      <c r="DS56">
        <v>21158312.100000001</v>
      </c>
      <c r="DT56">
        <v>16164228.6</v>
      </c>
      <c r="DU56">
        <v>12699020.6</v>
      </c>
      <c r="DV56">
        <v>28863249.199999999</v>
      </c>
      <c r="DW56">
        <v>1027950</v>
      </c>
      <c r="DX56">
        <v>29891199.199999999</v>
      </c>
      <c r="DY56">
        <v>103223565.3</v>
      </c>
      <c r="DZ56">
        <v>134968204.5</v>
      </c>
      <c r="EA56">
        <v>6.75</v>
      </c>
      <c r="EB56">
        <v>6</v>
      </c>
      <c r="EC56">
        <v>9.27</v>
      </c>
      <c r="ED56">
        <v>6.11</v>
      </c>
      <c r="EE56">
        <v>7.42</v>
      </c>
      <c r="EF56">
        <v>64.739999999999995</v>
      </c>
      <c r="EG56">
        <v>85.93</v>
      </c>
      <c r="EH56">
        <v>76.2</v>
      </c>
      <c r="EI56">
        <v>1.1770157553290099</v>
      </c>
      <c r="EJ56">
        <v>0.57350000000000001</v>
      </c>
      <c r="EK56">
        <v>112.885789014821</v>
      </c>
      <c r="EL56">
        <v>385103.9</v>
      </c>
      <c r="EM56">
        <v>126.3</v>
      </c>
      <c r="EN56">
        <v>108</v>
      </c>
      <c r="EO56">
        <v>127.8</v>
      </c>
      <c r="EP56">
        <v>144.6</v>
      </c>
      <c r="EQ56">
        <v>123.7</v>
      </c>
      <c r="ER56">
        <v>104</v>
      </c>
      <c r="ES56">
        <v>126.3</v>
      </c>
      <c r="ET56">
        <v>133.6</v>
      </c>
      <c r="EU56">
        <v>120.1</v>
      </c>
      <c r="EV56">
        <v>144.9</v>
      </c>
      <c r="EW56">
        <v>131.80000000000001</v>
      </c>
      <c r="EX56">
        <v>93.6</v>
      </c>
      <c r="EY56">
        <v>69.599999999999994</v>
      </c>
      <c r="EZ56">
        <v>130.4</v>
      </c>
      <c r="FA56">
        <v>113.6</v>
      </c>
      <c r="FB56">
        <v>140.69999999999999</v>
      </c>
      <c r="FC56">
        <v>128.6</v>
      </c>
      <c r="FD56">
        <v>144.6</v>
      </c>
      <c r="FE56">
        <v>199534</v>
      </c>
      <c r="FF56">
        <v>4575389</v>
      </c>
      <c r="FG56">
        <v>2853334</v>
      </c>
      <c r="FH56">
        <v>1510125</v>
      </c>
      <c r="FI56">
        <v>5497680</v>
      </c>
      <c r="FJ56">
        <v>5497680</v>
      </c>
      <c r="FK56">
        <v>5027260</v>
      </c>
      <c r="FL56">
        <v>470420</v>
      </c>
      <c r="FM56">
        <v>1220110</v>
      </c>
      <c r="FN56">
        <v>1481900</v>
      </c>
      <c r="FO56">
        <v>1809954</v>
      </c>
      <c r="FP56">
        <v>902070</v>
      </c>
      <c r="FQ56">
        <v>5.0468999999999999</v>
      </c>
      <c r="FR56">
        <v>2.76</v>
      </c>
      <c r="FS56">
        <v>2.2873000000000001</v>
      </c>
      <c r="FT56">
        <v>34056.83</v>
      </c>
      <c r="FU56">
        <v>115.9</v>
      </c>
      <c r="FV56">
        <v>114</v>
      </c>
      <c r="FW56">
        <v>94.6</v>
      </c>
      <c r="FX56">
        <v>137</v>
      </c>
      <c r="FY56">
        <v>287</v>
      </c>
      <c r="FZ56">
        <v>69.2</v>
      </c>
      <c r="GA56">
        <v>58.1</v>
      </c>
      <c r="GB56">
        <v>1274.4000000000001</v>
      </c>
      <c r="GC56">
        <v>61.5</v>
      </c>
      <c r="GD56">
        <v>80078.100000000006</v>
      </c>
      <c r="GE56">
        <v>289580</v>
      </c>
      <c r="GF56">
        <v>52816.3</v>
      </c>
      <c r="GG56">
        <v>6536.4</v>
      </c>
      <c r="GH56">
        <v>20937.599999999999</v>
      </c>
      <c r="GI56">
        <v>50179.1</v>
      </c>
      <c r="GJ56">
        <v>29466.799999999999</v>
      </c>
      <c r="GK56">
        <v>1878825</v>
      </c>
      <c r="GL56">
        <v>1901935</v>
      </c>
      <c r="GM56">
        <v>44498.3</v>
      </c>
      <c r="GN56">
        <v>44460290</v>
      </c>
      <c r="GO56">
        <v>17951560</v>
      </c>
      <c r="GP56">
        <v>1443740</v>
      </c>
      <c r="GQ56">
        <v>295383.2</v>
      </c>
      <c r="GR56">
        <v>287.10000000000002</v>
      </c>
      <c r="GS56">
        <v>82077.2</v>
      </c>
      <c r="GT56">
        <v>8.0986999999999991</v>
      </c>
      <c r="GU56">
        <v>3091.4</v>
      </c>
      <c r="GV56">
        <v>938409.4</v>
      </c>
      <c r="GW56">
        <v>415581.2</v>
      </c>
      <c r="GX56">
        <v>22575.1</v>
      </c>
      <c r="GY56">
        <v>1635</v>
      </c>
      <c r="GZ56">
        <v>5986</v>
      </c>
      <c r="HA56">
        <v>9981150</v>
      </c>
      <c r="HB56">
        <v>140.9</v>
      </c>
      <c r="HC56">
        <v>153</v>
      </c>
      <c r="HD56">
        <v>141.5</v>
      </c>
      <c r="HE56">
        <v>138.30000000000001</v>
      </c>
      <c r="HF56">
        <v>134.69999999999999</v>
      </c>
      <c r="HG56">
        <v>128.19999999999999</v>
      </c>
      <c r="HH56">
        <v>133.9</v>
      </c>
      <c r="HI56">
        <v>140.293273174733</v>
      </c>
      <c r="HJ56">
        <v>9607.7999999999993</v>
      </c>
      <c r="HK56">
        <v>123314.9</v>
      </c>
      <c r="HL56">
        <v>10148.4</v>
      </c>
      <c r="HM56">
        <v>10035</v>
      </c>
      <c r="HN56">
        <v>65.019267178973195</v>
      </c>
      <c r="HO56">
        <v>23.072725247800399</v>
      </c>
      <c r="HP56">
        <v>9905.4</v>
      </c>
      <c r="HQ56">
        <v>641830</v>
      </c>
      <c r="HR56">
        <v>9361670</v>
      </c>
      <c r="HS56">
        <v>38836.699999999997</v>
      </c>
      <c r="HT56">
        <v>2370.1</v>
      </c>
      <c r="HU56">
        <v>1010</v>
      </c>
      <c r="HV56">
        <v>585810</v>
      </c>
      <c r="HW56">
        <v>1588.7</v>
      </c>
      <c r="HX56">
        <v>173241</v>
      </c>
      <c r="HY56">
        <v>5.84</v>
      </c>
      <c r="HZ56">
        <v>5.75</v>
      </c>
      <c r="IA56">
        <v>83747.5</v>
      </c>
      <c r="IB56">
        <v>162274.46249999999</v>
      </c>
      <c r="IC56">
        <v>114.92307692307701</v>
      </c>
      <c r="ID56">
        <v>1977</v>
      </c>
      <c r="IE56">
        <v>3768.7</v>
      </c>
      <c r="IF56">
        <v>117.9</v>
      </c>
      <c r="IG56">
        <v>35169.9</v>
      </c>
      <c r="IH56">
        <v>462.02019999999999</v>
      </c>
      <c r="II56">
        <v>186801.8</v>
      </c>
      <c r="IJ56">
        <v>88666.7</v>
      </c>
      <c r="IK56">
        <v>56706.5</v>
      </c>
      <c r="IL56">
        <v>112.47965000000001</v>
      </c>
      <c r="IM56">
        <v>112</v>
      </c>
      <c r="IN56">
        <v>342406860.39999998</v>
      </c>
      <c r="IO56">
        <v>95.839514245679595</v>
      </c>
      <c r="IP56">
        <v>59.528379999999999</v>
      </c>
    </row>
    <row r="57" spans="1:250">
      <c r="A57" t="s">
        <v>348</v>
      </c>
      <c r="B57">
        <v>31165979.899999999</v>
      </c>
      <c r="C57">
        <v>4965099.2</v>
      </c>
      <c r="D57">
        <v>10286081.800000001</v>
      </c>
      <c r="E57">
        <v>15914798.9</v>
      </c>
      <c r="F57">
        <v>40327760.100000001</v>
      </c>
      <c r="G57">
        <v>7430054.5999999996</v>
      </c>
      <c r="H57">
        <v>12500557.1</v>
      </c>
      <c r="I57">
        <v>20397148.300000001</v>
      </c>
      <c r="J57">
        <v>35160583.5</v>
      </c>
      <c r="K57">
        <v>19365081.100000001</v>
      </c>
      <c r="L57">
        <v>2931837.1</v>
      </c>
      <c r="M57">
        <v>11271831.699999999</v>
      </c>
      <c r="N57">
        <v>6884140.0999999996</v>
      </c>
      <c r="O57">
        <v>8135114.0999999996</v>
      </c>
      <c r="P57">
        <v>45846860</v>
      </c>
      <c r="Q57">
        <v>26802046.800000001</v>
      </c>
      <c r="R57">
        <v>4062585</v>
      </c>
      <c r="S57">
        <v>13394531.300000001</v>
      </c>
      <c r="T57">
        <v>8510353.3000000007</v>
      </c>
      <c r="U57">
        <v>9912809.5</v>
      </c>
      <c r="V57">
        <v>-41623.1</v>
      </c>
      <c r="W57">
        <v>28575.7</v>
      </c>
      <c r="X57">
        <v>-13047.4</v>
      </c>
      <c r="Y57">
        <v>25004.799999999999</v>
      </c>
      <c r="Z57">
        <v>13236.8</v>
      </c>
      <c r="AA57">
        <v>132428.20000000001</v>
      </c>
      <c r="AB57">
        <v>153744.6</v>
      </c>
      <c r="AC57">
        <v>-7820.1</v>
      </c>
      <c r="AD57">
        <v>16231.5</v>
      </c>
      <c r="AE57">
        <v>712904.05846680095</v>
      </c>
      <c r="AF57">
        <v>20164.3</v>
      </c>
      <c r="AG57">
        <v>962933.6</v>
      </c>
      <c r="AH57">
        <v>6064900.7999999998</v>
      </c>
      <c r="AI57">
        <v>675586</v>
      </c>
      <c r="AJ57">
        <v>2582661.4</v>
      </c>
      <c r="AK57">
        <v>6526917.7000000002</v>
      </c>
      <c r="AL57">
        <v>5521459.7999999998</v>
      </c>
      <c r="AM57">
        <v>3866421.4</v>
      </c>
      <c r="AN57">
        <v>1039454.6</v>
      </c>
      <c r="AO57">
        <v>7142389.5</v>
      </c>
      <c r="AP57">
        <v>1071535.5</v>
      </c>
      <c r="AQ57">
        <v>3247177.5</v>
      </c>
      <c r="AR57">
        <v>8019826.9000000004</v>
      </c>
      <c r="AS57">
        <v>6856740</v>
      </c>
      <c r="AT57">
        <v>5520581.4000000004</v>
      </c>
      <c r="AU57">
        <v>5729409.0999999996</v>
      </c>
      <c r="AV57">
        <v>1590320.8</v>
      </c>
      <c r="AW57">
        <v>310925.59999999998</v>
      </c>
      <c r="AX57">
        <v>116525442.90000001</v>
      </c>
      <c r="AY57">
        <v>4030109.5</v>
      </c>
      <c r="AZ57">
        <v>76204842.599999994</v>
      </c>
      <c r="BA57">
        <v>40320600.399999999</v>
      </c>
      <c r="BB57">
        <v>10.87</v>
      </c>
      <c r="BC57">
        <v>12.3</v>
      </c>
      <c r="BD57">
        <v>-98.34</v>
      </c>
      <c r="BE57">
        <v>75.2</v>
      </c>
      <c r="BF57">
        <v>76204842.599999994</v>
      </c>
      <c r="BG57">
        <v>40320600.399999999</v>
      </c>
      <c r="BH57">
        <v>258.2</v>
      </c>
      <c r="BI57">
        <v>139625865</v>
      </c>
      <c r="BJ57">
        <v>3008060</v>
      </c>
      <c r="BK57">
        <v>861535</v>
      </c>
      <c r="BL57">
        <v>117603</v>
      </c>
      <c r="BM57">
        <v>3115825</v>
      </c>
      <c r="BN57">
        <v>13.2196162046908</v>
      </c>
      <c r="BO57">
        <v>401.332104043953</v>
      </c>
      <c r="BP57">
        <v>560.54775742363404</v>
      </c>
      <c r="BQ57">
        <v>2.5304695877361101</v>
      </c>
      <c r="BR57">
        <v>257.73098680075401</v>
      </c>
      <c r="BS57">
        <v>76884240</v>
      </c>
      <c r="BT57">
        <v>26992680</v>
      </c>
      <c r="BU57">
        <v>19084690</v>
      </c>
      <c r="BV57">
        <v>20504720</v>
      </c>
      <c r="BW57">
        <v>127.1</v>
      </c>
      <c r="BX57">
        <v>32995.599999999999</v>
      </c>
      <c r="BY57">
        <v>20164.3</v>
      </c>
      <c r="BZ57">
        <v>18561.3</v>
      </c>
      <c r="CA57">
        <v>-7820.1</v>
      </c>
      <c r="CB57">
        <v>16224.4</v>
      </c>
      <c r="CC57">
        <v>16224.4</v>
      </c>
      <c r="CD57">
        <v>6407.6</v>
      </c>
      <c r="CE57">
        <v>2275.9</v>
      </c>
      <c r="CF57">
        <v>-13236.8</v>
      </c>
      <c r="CG57">
        <v>10608.8</v>
      </c>
      <c r="CH57">
        <v>165.612954303409</v>
      </c>
      <c r="CI57">
        <v>1322.3820000000001</v>
      </c>
      <c r="CJ57">
        <v>9979.4</v>
      </c>
      <c r="CK57">
        <v>1</v>
      </c>
      <c r="CL57">
        <v>90</v>
      </c>
      <c r="CM57">
        <v>1.9251001587301599</v>
      </c>
      <c r="CN57">
        <v>123.67019999999999</v>
      </c>
      <c r="CO57">
        <v>97.846892378414594</v>
      </c>
      <c r="CP57">
        <v>0</v>
      </c>
      <c r="CQ57">
        <v>87.215879211286804</v>
      </c>
      <c r="CR57">
        <v>694269</v>
      </c>
      <c r="CS57">
        <v>24719</v>
      </c>
      <c r="CT57">
        <v>117.373367188136</v>
      </c>
      <c r="CU57">
        <v>166.98678090046801</v>
      </c>
      <c r="CV57">
        <v>139.42136676851101</v>
      </c>
      <c r="CW57">
        <v>161.07826147516801</v>
      </c>
      <c r="CX57">
        <v>674.36320262972299</v>
      </c>
      <c r="CY57">
        <v>175.032353878729</v>
      </c>
      <c r="CZ57">
        <v>1.5768364864864901</v>
      </c>
      <c r="DA57">
        <v>735455</v>
      </c>
      <c r="DB57">
        <v>4.72</v>
      </c>
      <c r="DC57">
        <v>200.623189437961</v>
      </c>
      <c r="DD57">
        <v>69.617059999999995</v>
      </c>
      <c r="DE57">
        <v>12340630</v>
      </c>
      <c r="DF57" s="4">
        <v>80842.8</v>
      </c>
      <c r="DG57">
        <v>10608.8</v>
      </c>
      <c r="DH57">
        <v>70234</v>
      </c>
      <c r="DI57">
        <v>122323.5</v>
      </c>
      <c r="DJ57">
        <v>32995.599999999999</v>
      </c>
      <c r="DK57">
        <v>89327.9</v>
      </c>
      <c r="DL57">
        <v>85834358.5</v>
      </c>
      <c r="DM57">
        <v>24187792.600000001</v>
      </c>
      <c r="DN57">
        <v>139625865</v>
      </c>
      <c r="DO57">
        <v>40013992.700000003</v>
      </c>
      <c r="DP57">
        <v>92137155</v>
      </c>
      <c r="DQ57">
        <v>29222951.800000001</v>
      </c>
      <c r="DR57">
        <v>256516.1</v>
      </c>
      <c r="DS57">
        <v>22004750.600000001</v>
      </c>
      <c r="DT57">
        <v>17597123.199999999</v>
      </c>
      <c r="DU57">
        <v>15076189.9</v>
      </c>
      <c r="DV57">
        <v>32673313</v>
      </c>
      <c r="DW57">
        <v>1092100</v>
      </c>
      <c r="DX57">
        <v>33765413</v>
      </c>
      <c r="DY57">
        <v>106952552</v>
      </c>
      <c r="DZ57">
        <v>142633925</v>
      </c>
      <c r="EA57">
        <v>6.75</v>
      </c>
      <c r="EB57">
        <v>6</v>
      </c>
      <c r="EC57">
        <v>9.17</v>
      </c>
      <c r="ED57">
        <v>6.28</v>
      </c>
      <c r="EE57">
        <v>7.98</v>
      </c>
      <c r="EF57">
        <v>64.31</v>
      </c>
      <c r="EG57">
        <v>89.42</v>
      </c>
      <c r="EH57">
        <v>79</v>
      </c>
      <c r="EI57">
        <v>1.22842481729125</v>
      </c>
      <c r="EJ57">
        <v>0.59289999999999998</v>
      </c>
      <c r="EK57">
        <v>108.46685781750701</v>
      </c>
      <c r="EL57">
        <v>399118.3</v>
      </c>
      <c r="EM57">
        <v>133.30000000000001</v>
      </c>
      <c r="EN57">
        <v>118.8</v>
      </c>
      <c r="EO57">
        <v>134.6</v>
      </c>
      <c r="EP57">
        <v>147.4</v>
      </c>
      <c r="EQ57">
        <v>128.4</v>
      </c>
      <c r="ER57">
        <v>120.1</v>
      </c>
      <c r="ES57">
        <v>130.9</v>
      </c>
      <c r="ET57">
        <v>141</v>
      </c>
      <c r="EU57">
        <v>128.6</v>
      </c>
      <c r="EV57">
        <v>151.5</v>
      </c>
      <c r="EW57">
        <v>159.19999999999999</v>
      </c>
      <c r="EX57">
        <v>91.9</v>
      </c>
      <c r="EY57">
        <v>66.5</v>
      </c>
      <c r="EZ57">
        <v>128.9</v>
      </c>
      <c r="FA57">
        <v>104.9</v>
      </c>
      <c r="FB57">
        <v>146.6</v>
      </c>
      <c r="FC57">
        <v>142.69999999999999</v>
      </c>
      <c r="FD57">
        <v>147.4</v>
      </c>
      <c r="FE57">
        <v>193651</v>
      </c>
      <c r="FF57">
        <v>5113248</v>
      </c>
      <c r="FG57">
        <v>3254232</v>
      </c>
      <c r="FH57">
        <v>1632363</v>
      </c>
      <c r="FI57">
        <v>4428670</v>
      </c>
      <c r="FJ57">
        <v>4428660</v>
      </c>
      <c r="FK57">
        <v>5824430</v>
      </c>
      <c r="FL57">
        <v>-1395770</v>
      </c>
      <c r="FM57">
        <v>-298870</v>
      </c>
      <c r="FN57">
        <v>1549960</v>
      </c>
      <c r="FO57">
        <v>-298870</v>
      </c>
      <c r="FP57">
        <v>258800</v>
      </c>
      <c r="FQ57">
        <v>2.0947</v>
      </c>
      <c r="FR57">
        <v>-7.4099999999999999E-2</v>
      </c>
      <c r="FS57">
        <v>2.1652</v>
      </c>
      <c r="FT57">
        <v>32968.68</v>
      </c>
      <c r="FU57">
        <v>116.1</v>
      </c>
      <c r="FV57">
        <v>115.4</v>
      </c>
      <c r="FW57">
        <v>98.1</v>
      </c>
      <c r="FX57">
        <v>136.6</v>
      </c>
      <c r="FY57">
        <v>287.3</v>
      </c>
      <c r="FZ57">
        <v>72.099999999999994</v>
      </c>
      <c r="GA57">
        <v>62.7</v>
      </c>
      <c r="GB57">
        <v>1329.3</v>
      </c>
      <c r="GC57">
        <v>66.8</v>
      </c>
      <c r="GD57">
        <v>83388.899999999994</v>
      </c>
      <c r="GE57">
        <v>312860</v>
      </c>
      <c r="GF57">
        <v>52634.8</v>
      </c>
      <c r="GG57">
        <v>6588.2</v>
      </c>
      <c r="GH57">
        <v>20541.7</v>
      </c>
      <c r="GI57">
        <v>51585.4</v>
      </c>
      <c r="GJ57">
        <v>31421.1</v>
      </c>
      <c r="GK57">
        <v>2044157</v>
      </c>
      <c r="GL57">
        <v>2083572</v>
      </c>
      <c r="GM57">
        <v>44000</v>
      </c>
      <c r="GN57">
        <v>47497400</v>
      </c>
      <c r="GO57">
        <v>19084690</v>
      </c>
      <c r="GP57">
        <v>2395350</v>
      </c>
      <c r="GQ57">
        <v>299667.90000000002</v>
      </c>
      <c r="GR57">
        <v>286.3</v>
      </c>
      <c r="GS57">
        <v>82250.100000000006</v>
      </c>
      <c r="GT57">
        <v>7.3791000000000002</v>
      </c>
      <c r="GU57">
        <v>4636.3999999999996</v>
      </c>
      <c r="GV57">
        <v>1082905</v>
      </c>
      <c r="GW57">
        <v>685414.40000000002</v>
      </c>
      <c r="GX57">
        <v>23636.7</v>
      </c>
      <c r="GY57">
        <v>2047.2</v>
      </c>
      <c r="GZ57">
        <v>8605</v>
      </c>
      <c r="HA57">
        <v>10302150</v>
      </c>
      <c r="HB57">
        <v>138</v>
      </c>
      <c r="HC57">
        <v>155.30000000000001</v>
      </c>
      <c r="HD57">
        <v>142.69999999999999</v>
      </c>
      <c r="HE57">
        <v>141.19999999999999</v>
      </c>
      <c r="HF57">
        <v>136.6</v>
      </c>
      <c r="HG57">
        <v>129.69999999999999</v>
      </c>
      <c r="HH57">
        <v>128.69999999999999</v>
      </c>
      <c r="HI57">
        <v>134.36070549630799</v>
      </c>
      <c r="HJ57">
        <v>7077.8</v>
      </c>
      <c r="HK57">
        <v>126181.6</v>
      </c>
      <c r="HL57">
        <v>9979.4</v>
      </c>
      <c r="HM57">
        <v>10503.7</v>
      </c>
      <c r="HN57">
        <v>67.663850381428901</v>
      </c>
      <c r="HO57">
        <v>21.755393322943199</v>
      </c>
      <c r="HP57">
        <v>10296.9</v>
      </c>
      <c r="HQ57">
        <v>686280</v>
      </c>
      <c r="HR57">
        <v>9745650</v>
      </c>
      <c r="HS57">
        <v>41700</v>
      </c>
      <c r="HT57">
        <v>3895</v>
      </c>
      <c r="HU57">
        <v>891.1</v>
      </c>
      <c r="HV57">
        <v>1561280</v>
      </c>
      <c r="HW57">
        <v>1426.3</v>
      </c>
      <c r="HX57">
        <v>179584</v>
      </c>
      <c r="HY57">
        <v>5.87</v>
      </c>
      <c r="HZ57">
        <v>5.75</v>
      </c>
      <c r="IA57">
        <v>80324.2</v>
      </c>
      <c r="IB57">
        <v>175912.60829999999</v>
      </c>
      <c r="IC57">
        <v>112.727272727273</v>
      </c>
      <c r="ID57">
        <v>2649.4</v>
      </c>
      <c r="IE57">
        <v>4601.5</v>
      </c>
      <c r="IF57">
        <v>118.1</v>
      </c>
      <c r="IG57">
        <v>88499.3</v>
      </c>
      <c r="IH57">
        <v>511.57350000000002</v>
      </c>
      <c r="II57">
        <v>189101.9</v>
      </c>
      <c r="IJ57">
        <v>92739.199999999997</v>
      </c>
      <c r="IK57">
        <v>59937.1</v>
      </c>
      <c r="IL57">
        <v>112.824286</v>
      </c>
      <c r="IM57">
        <v>31</v>
      </c>
      <c r="IN57">
        <v>384784053.39999998</v>
      </c>
      <c r="IO57">
        <v>97.353106025221905</v>
      </c>
      <c r="IP57">
        <v>60.273620000000001</v>
      </c>
    </row>
    <row r="58" spans="1:250">
      <c r="A58" t="s">
        <v>349</v>
      </c>
      <c r="B58">
        <v>31491088.800000001</v>
      </c>
      <c r="C58">
        <v>4348543.0999999996</v>
      </c>
      <c r="D58">
        <v>9737868.0999999996</v>
      </c>
      <c r="E58">
        <v>17404677.600000001</v>
      </c>
      <c r="F58">
        <v>41705753.799999997</v>
      </c>
      <c r="G58">
        <v>6834519.2000000002</v>
      </c>
      <c r="H58">
        <v>12068387</v>
      </c>
      <c r="I58">
        <v>22802847.399999999</v>
      </c>
      <c r="J58">
        <v>33841408.299999997</v>
      </c>
      <c r="K58">
        <v>18822747.600000001</v>
      </c>
      <c r="L58">
        <v>3857506.3</v>
      </c>
      <c r="M58">
        <v>10887661.1</v>
      </c>
      <c r="N58">
        <v>6866760.7000000002</v>
      </c>
      <c r="O58">
        <v>8023157</v>
      </c>
      <c r="P58">
        <v>45655925.100000001</v>
      </c>
      <c r="Q58">
        <v>26439232.699999999</v>
      </c>
      <c r="R58">
        <v>5420170.4000000004</v>
      </c>
      <c r="S58">
        <v>13230291.699999999</v>
      </c>
      <c r="T58">
        <v>8703738.4000000004</v>
      </c>
      <c r="U58">
        <v>10549958.699999999</v>
      </c>
      <c r="V58">
        <v>-45750.7</v>
      </c>
      <c r="W58">
        <v>29968.799999999999</v>
      </c>
      <c r="X58">
        <v>-15781.8</v>
      </c>
      <c r="Y58">
        <v>4765.8</v>
      </c>
      <c r="Z58">
        <v>-11338.4</v>
      </c>
      <c r="AA58">
        <v>130230.3</v>
      </c>
      <c r="AB58">
        <v>158208.70000000001</v>
      </c>
      <c r="AC58">
        <v>-5760.3</v>
      </c>
      <c r="AD58">
        <v>17052.900000000001</v>
      </c>
      <c r="AE58">
        <v>681025.13573985698</v>
      </c>
      <c r="AF58">
        <v>18676.2</v>
      </c>
      <c r="AG58">
        <v>840220.3</v>
      </c>
      <c r="AH58">
        <v>5643611.7999999998</v>
      </c>
      <c r="AI58">
        <v>745111.6</v>
      </c>
      <c r="AJ58">
        <v>2508924.4</v>
      </c>
      <c r="AK58">
        <v>6255126.2999999998</v>
      </c>
      <c r="AL58">
        <v>7370310.5999999996</v>
      </c>
      <c r="AM58">
        <v>3779240.7</v>
      </c>
      <c r="AN58">
        <v>941132.1</v>
      </c>
      <c r="AO58">
        <v>6743505.5999999996</v>
      </c>
      <c r="AP58">
        <v>1124454.1000000001</v>
      </c>
      <c r="AQ58">
        <v>3259295.2</v>
      </c>
      <c r="AR58">
        <v>7781587.5999999996</v>
      </c>
      <c r="AS58">
        <v>9497766.4000000004</v>
      </c>
      <c r="AT58">
        <v>5523493.4000000004</v>
      </c>
      <c r="AU58">
        <v>5148489.0999999996</v>
      </c>
      <c r="AV58">
        <v>1413265.7</v>
      </c>
      <c r="AW58">
        <v>363861.6</v>
      </c>
      <c r="AX58">
        <v>119613429.8</v>
      </c>
      <c r="AY58">
        <v>372113</v>
      </c>
      <c r="AZ58">
        <v>77833676</v>
      </c>
      <c r="BA58">
        <v>41779753.799999997</v>
      </c>
      <c r="BB58">
        <v>17.04</v>
      </c>
      <c r="BC58">
        <v>10.119999999999999</v>
      </c>
      <c r="BD58">
        <v>22.82</v>
      </c>
      <c r="BE58">
        <v>73.8</v>
      </c>
      <c r="BF58">
        <v>77833676</v>
      </c>
      <c r="BG58">
        <v>41779753.799999997</v>
      </c>
      <c r="BH58">
        <v>264.60000000000002</v>
      </c>
      <c r="BI58">
        <v>140032266.59999999</v>
      </c>
      <c r="BJ58">
        <v>3161540</v>
      </c>
      <c r="BK58">
        <v>873490</v>
      </c>
      <c r="BL58">
        <v>89171</v>
      </c>
      <c r="BM58">
        <v>2035481</v>
      </c>
      <c r="BN58">
        <v>13.2196162046908</v>
      </c>
      <c r="BO58">
        <v>525.55006535877396</v>
      </c>
      <c r="BP58">
        <v>627.92235016357995</v>
      </c>
      <c r="BQ58">
        <v>322.056311314965</v>
      </c>
      <c r="BR58">
        <v>345.10797373850801</v>
      </c>
      <c r="BS58">
        <v>76325440</v>
      </c>
      <c r="BT58">
        <v>26417020</v>
      </c>
      <c r="BU58">
        <v>19335980</v>
      </c>
      <c r="BV58">
        <v>20217820</v>
      </c>
      <c r="BW58">
        <v>127.9</v>
      </c>
      <c r="BX58">
        <v>34812.699999999997</v>
      </c>
      <c r="BY58">
        <v>18676.2</v>
      </c>
      <c r="BZ58">
        <v>18605.3</v>
      </c>
      <c r="CA58">
        <v>-5760.3</v>
      </c>
      <c r="CB58">
        <v>17031</v>
      </c>
      <c r="CC58">
        <v>17031</v>
      </c>
      <c r="CD58">
        <v>9572.5</v>
      </c>
      <c r="CE58">
        <v>-8145.3</v>
      </c>
      <c r="CF58">
        <v>11338.4</v>
      </c>
      <c r="CG58">
        <v>11860.4</v>
      </c>
      <c r="CH58">
        <v>200.99398201365901</v>
      </c>
      <c r="CI58">
        <v>1326.4813842000001</v>
      </c>
      <c r="CJ58">
        <v>9747</v>
      </c>
      <c r="CK58">
        <v>1</v>
      </c>
      <c r="CL58">
        <v>93.3</v>
      </c>
      <c r="CM58">
        <v>2.3382556451612899</v>
      </c>
      <c r="CN58">
        <v>124.644066666667</v>
      </c>
      <c r="CO58">
        <v>97.982014656790398</v>
      </c>
      <c r="CP58">
        <v>0</v>
      </c>
      <c r="CQ58">
        <v>86.736883725435504</v>
      </c>
      <c r="CR58">
        <v>744297</v>
      </c>
      <c r="CS58">
        <v>24271.41</v>
      </c>
      <c r="CT58">
        <v>117.42045589945199</v>
      </c>
      <c r="CU58">
        <v>168.10330129223499</v>
      </c>
      <c r="CV58">
        <v>140.05141053072501</v>
      </c>
      <c r="CW58">
        <v>160.90734326002399</v>
      </c>
      <c r="CX58">
        <v>685.15301387179795</v>
      </c>
      <c r="CY58">
        <v>174.802724386335</v>
      </c>
      <c r="CZ58">
        <v>1.86167142857143</v>
      </c>
      <c r="DA58">
        <v>782056</v>
      </c>
      <c r="DB58">
        <v>4.3983285714285696</v>
      </c>
      <c r="DC58">
        <v>202.140261871853</v>
      </c>
      <c r="DD58">
        <v>70.62236</v>
      </c>
      <c r="DE58">
        <v>12575800</v>
      </c>
      <c r="DF58" s="4">
        <v>82029.899999999994</v>
      </c>
      <c r="DG58">
        <v>11860.4</v>
      </c>
      <c r="DH58">
        <v>70169.399999999994</v>
      </c>
      <c r="DI58">
        <v>128684.5</v>
      </c>
      <c r="DJ58">
        <v>34812.699999999997</v>
      </c>
      <c r="DK58">
        <v>93871.8</v>
      </c>
      <c r="DL58">
        <v>86135071.099999994</v>
      </c>
      <c r="DM58">
        <v>24976054.800000001</v>
      </c>
      <c r="DN58">
        <v>140032266.59999999</v>
      </c>
      <c r="DO58">
        <v>42210021.100000001</v>
      </c>
      <c r="DP58">
        <v>92026844.700000003</v>
      </c>
      <c r="DQ58">
        <v>28834310.399999999</v>
      </c>
      <c r="DR58">
        <v>257137.7</v>
      </c>
      <c r="DS58">
        <v>23296047.300000001</v>
      </c>
      <c r="DT58">
        <v>18767613.899999999</v>
      </c>
      <c r="DU58">
        <v>13123639.5</v>
      </c>
      <c r="DV58">
        <v>31891253.399999999</v>
      </c>
      <c r="DW58">
        <v>1162020</v>
      </c>
      <c r="DX58">
        <v>33053273.399999999</v>
      </c>
      <c r="DY58">
        <v>108141013.2</v>
      </c>
      <c r="DZ58">
        <v>143193806.59999999</v>
      </c>
      <c r="EA58">
        <v>7</v>
      </c>
      <c r="EB58">
        <v>6.25</v>
      </c>
      <c r="EC58">
        <v>9.18</v>
      </c>
      <c r="ED58">
        <v>6.26</v>
      </c>
      <c r="EE58">
        <v>8.1</v>
      </c>
      <c r="EF58">
        <v>67.040000000000006</v>
      </c>
      <c r="EG58">
        <v>91.16</v>
      </c>
      <c r="EH58">
        <v>79.86</v>
      </c>
      <c r="EI58">
        <v>1.1912291169451099</v>
      </c>
      <c r="EJ58">
        <v>0.61409999999999998</v>
      </c>
      <c r="EK58">
        <v>109.167887966129</v>
      </c>
      <c r="EL58">
        <v>380718.3</v>
      </c>
      <c r="EM58">
        <v>126.6</v>
      </c>
      <c r="EN58">
        <v>105</v>
      </c>
      <c r="EO58">
        <v>127.3</v>
      </c>
      <c r="EP58">
        <v>159.4</v>
      </c>
      <c r="EQ58">
        <v>125.3</v>
      </c>
      <c r="ER58">
        <v>104.4</v>
      </c>
      <c r="ES58">
        <v>121.8</v>
      </c>
      <c r="ET58">
        <v>132</v>
      </c>
      <c r="EU58">
        <v>130.5</v>
      </c>
      <c r="EV58">
        <v>133.30000000000001</v>
      </c>
      <c r="EW58">
        <v>121.3</v>
      </c>
      <c r="EX58">
        <v>92.5</v>
      </c>
      <c r="EY58">
        <v>67.7</v>
      </c>
      <c r="EZ58">
        <v>128.19999999999999</v>
      </c>
      <c r="FA58">
        <v>102.7</v>
      </c>
      <c r="FB58">
        <v>141.6</v>
      </c>
      <c r="FC58">
        <v>148.4</v>
      </c>
      <c r="FD58">
        <v>159.4</v>
      </c>
      <c r="FE58">
        <v>247586</v>
      </c>
      <c r="FF58">
        <v>5677343</v>
      </c>
      <c r="FG58">
        <v>3651542</v>
      </c>
      <c r="FH58">
        <v>1818235</v>
      </c>
      <c r="FI58">
        <v>7076470</v>
      </c>
      <c r="FJ58">
        <v>7076470</v>
      </c>
      <c r="FK58">
        <v>3950380</v>
      </c>
      <c r="FL58">
        <v>3126090</v>
      </c>
      <c r="FM58">
        <v>4290330</v>
      </c>
      <c r="FN58">
        <v>1449150</v>
      </c>
      <c r="FO58">
        <v>2110430</v>
      </c>
      <c r="FP58">
        <v>869880</v>
      </c>
      <c r="FQ58">
        <v>-8.8256999999999994</v>
      </c>
      <c r="FR58">
        <v>-6.0349000000000004</v>
      </c>
      <c r="FS58">
        <v>-2.7867000000000002</v>
      </c>
      <c r="FT58">
        <v>35423.480000000003</v>
      </c>
      <c r="FU58">
        <v>118.2</v>
      </c>
      <c r="FV58">
        <v>116.8</v>
      </c>
      <c r="FW58">
        <v>101.9</v>
      </c>
      <c r="FX58">
        <v>137.80000000000001</v>
      </c>
      <c r="FY58">
        <v>289.3</v>
      </c>
      <c r="FZ58">
        <v>75.599999999999994</v>
      </c>
      <c r="GA58">
        <v>66.8</v>
      </c>
      <c r="GB58">
        <v>1306.4000000000001</v>
      </c>
      <c r="GC58">
        <v>74.400000000000006</v>
      </c>
      <c r="GD58">
        <v>85085.6</v>
      </c>
      <c r="GE58">
        <v>299290</v>
      </c>
      <c r="GF58">
        <v>54450.9</v>
      </c>
      <c r="GG58">
        <v>7119.1</v>
      </c>
      <c r="GH58">
        <v>22082.1</v>
      </c>
      <c r="GI58">
        <v>48200.4</v>
      </c>
      <c r="GJ58">
        <v>29524.2</v>
      </c>
      <c r="GK58">
        <v>2053947</v>
      </c>
      <c r="GL58">
        <v>2122857</v>
      </c>
      <c r="GM58">
        <v>44000</v>
      </c>
      <c r="GN58">
        <v>46634840</v>
      </c>
      <c r="GO58">
        <v>19335980</v>
      </c>
      <c r="GP58">
        <v>1575270</v>
      </c>
      <c r="GQ58">
        <v>318985</v>
      </c>
      <c r="GR58">
        <v>289.8</v>
      </c>
      <c r="GS58">
        <v>85429.9</v>
      </c>
      <c r="GT58">
        <v>7.7760999999999996</v>
      </c>
      <c r="GU58">
        <v>3511.5</v>
      </c>
      <c r="GV58">
        <v>764507.4</v>
      </c>
      <c r="GW58">
        <v>161338.4</v>
      </c>
      <c r="GX58">
        <v>24076.9</v>
      </c>
      <c r="GY58">
        <v>1970.8</v>
      </c>
      <c r="GZ58">
        <v>13125</v>
      </c>
      <c r="HA58">
        <v>10354610</v>
      </c>
      <c r="HB58">
        <v>138.30000000000001</v>
      </c>
      <c r="HC58">
        <v>157.69999999999999</v>
      </c>
      <c r="HD58">
        <v>144.6</v>
      </c>
      <c r="HE58">
        <v>142.9</v>
      </c>
      <c r="HF58">
        <v>137.19999999999999</v>
      </c>
      <c r="HG58">
        <v>132</v>
      </c>
      <c r="HH58">
        <v>131.5</v>
      </c>
      <c r="HI58">
        <v>135.849220672683</v>
      </c>
      <c r="HJ58">
        <v>8441.9</v>
      </c>
      <c r="HK58">
        <v>124256.5</v>
      </c>
      <c r="HL58">
        <v>9747</v>
      </c>
      <c r="HM58">
        <v>10494.6</v>
      </c>
      <c r="HN58">
        <v>64.097621151863294</v>
      </c>
      <c r="HO58">
        <v>21.837531300633401</v>
      </c>
      <c r="HP58">
        <v>10521.3</v>
      </c>
      <c r="HQ58">
        <v>743960</v>
      </c>
      <c r="HR58">
        <v>9982900</v>
      </c>
      <c r="HS58">
        <v>44096.7</v>
      </c>
      <c r="HT58">
        <v>4629.8</v>
      </c>
      <c r="HU58">
        <v>1021.7</v>
      </c>
      <c r="HV58">
        <v>1129200</v>
      </c>
      <c r="HW58">
        <v>1595.2</v>
      </c>
      <c r="HX58">
        <v>174166</v>
      </c>
      <c r="HY58">
        <v>5.91</v>
      </c>
      <c r="HZ58">
        <v>6</v>
      </c>
      <c r="IA58">
        <v>81270.5</v>
      </c>
      <c r="IB58">
        <v>124884.0585</v>
      </c>
      <c r="IC58">
        <v>116.029411764706</v>
      </c>
      <c r="ID58">
        <v>3750.2</v>
      </c>
      <c r="IE58">
        <v>3502</v>
      </c>
      <c r="IF58">
        <v>117.4</v>
      </c>
      <c r="IG58">
        <v>86093.4</v>
      </c>
      <c r="IH58">
        <v>483.67250000000001</v>
      </c>
      <c r="II58">
        <v>199157.1</v>
      </c>
      <c r="IJ58">
        <v>98698.2</v>
      </c>
      <c r="IK58">
        <v>59648.2</v>
      </c>
      <c r="IL58">
        <v>114.887996</v>
      </c>
      <c r="IM58">
        <v>256</v>
      </c>
      <c r="IN58">
        <v>374441217.60000002</v>
      </c>
      <c r="IO58">
        <v>98.639514245679607</v>
      </c>
      <c r="IP58">
        <v>61.237879999999997</v>
      </c>
    </row>
    <row r="59" spans="1:250">
      <c r="A59" t="s">
        <v>350</v>
      </c>
      <c r="B59">
        <v>31287935.100000001</v>
      </c>
      <c r="C59">
        <v>3657382.8</v>
      </c>
      <c r="D59">
        <v>9655419.3000000007</v>
      </c>
      <c r="E59">
        <v>17975133</v>
      </c>
      <c r="F59">
        <v>42082038.200000003</v>
      </c>
      <c r="G59">
        <v>5896304.7999999998</v>
      </c>
      <c r="H59">
        <v>12149860.199999999</v>
      </c>
      <c r="I59">
        <v>24035873.199999999</v>
      </c>
      <c r="J59">
        <v>34047200.200000003</v>
      </c>
      <c r="K59">
        <v>18964517.399999999</v>
      </c>
      <c r="L59">
        <v>3964436.9</v>
      </c>
      <c r="M59">
        <v>10836232.1</v>
      </c>
      <c r="N59">
        <v>7198124</v>
      </c>
      <c r="O59">
        <v>8545246.5999999996</v>
      </c>
      <c r="P59">
        <v>46531777.600000001</v>
      </c>
      <c r="Q59">
        <v>27097620.199999999</v>
      </c>
      <c r="R59">
        <v>5680305.7999999998</v>
      </c>
      <c r="S59">
        <v>13304545</v>
      </c>
      <c r="T59">
        <v>9246449.5</v>
      </c>
      <c r="U59">
        <v>11369004.800000001</v>
      </c>
      <c r="V59">
        <v>-50037.1</v>
      </c>
      <c r="W59">
        <v>31004.5</v>
      </c>
      <c r="X59">
        <v>-19032.7</v>
      </c>
      <c r="Y59">
        <v>16582.900000000001</v>
      </c>
      <c r="Z59">
        <v>-1867.8</v>
      </c>
      <c r="AA59">
        <v>131709</v>
      </c>
      <c r="AB59">
        <v>162950.79999999999</v>
      </c>
      <c r="AC59">
        <v>-8603.2000000000007</v>
      </c>
      <c r="AD59">
        <v>19352</v>
      </c>
      <c r="AE59">
        <v>664454.91360845405</v>
      </c>
      <c r="AF59">
        <v>20255.7</v>
      </c>
      <c r="AG59">
        <v>684439.3</v>
      </c>
      <c r="AH59">
        <v>5822329.0999999996</v>
      </c>
      <c r="AI59">
        <v>761365.8</v>
      </c>
      <c r="AJ59">
        <v>2387285.1</v>
      </c>
      <c r="AK59">
        <v>5974668.2999999998</v>
      </c>
      <c r="AL59">
        <v>7922163.2000000002</v>
      </c>
      <c r="AM59">
        <v>4078301.5</v>
      </c>
      <c r="AN59">
        <v>798649.9</v>
      </c>
      <c r="AO59">
        <v>7024559.2999999998</v>
      </c>
      <c r="AP59">
        <v>1171122.3999999999</v>
      </c>
      <c r="AQ59">
        <v>3155528.6</v>
      </c>
      <c r="AR59">
        <v>7567183.2999999998</v>
      </c>
      <c r="AS59">
        <v>10396325</v>
      </c>
      <c r="AT59">
        <v>6072364.9000000004</v>
      </c>
      <c r="AU59">
        <v>3613759</v>
      </c>
      <c r="AV59">
        <v>1038052.9</v>
      </c>
      <c r="AW59">
        <v>489027.5</v>
      </c>
      <c r="AX59">
        <v>120884811.40000001</v>
      </c>
      <c r="AY59">
        <v>502441</v>
      </c>
      <c r="AZ59">
        <v>78942518.900000006</v>
      </c>
      <c r="BA59">
        <v>41942292.5</v>
      </c>
      <c r="BB59">
        <v>20.75</v>
      </c>
      <c r="BC59">
        <v>11.53</v>
      </c>
      <c r="BD59">
        <v>33.49</v>
      </c>
      <c r="BE59">
        <v>74.8</v>
      </c>
      <c r="BF59">
        <v>78942518.900000006</v>
      </c>
      <c r="BG59">
        <v>41942292.5</v>
      </c>
      <c r="BH59">
        <v>266.7</v>
      </c>
      <c r="BI59">
        <v>144229079.19999999</v>
      </c>
      <c r="BJ59">
        <v>3336200</v>
      </c>
      <c r="BK59">
        <v>870804</v>
      </c>
      <c r="BL59">
        <v>101630</v>
      </c>
      <c r="BM59">
        <v>2312380</v>
      </c>
      <c r="BN59">
        <v>7.3</v>
      </c>
      <c r="BO59">
        <v>506.53743380109597</v>
      </c>
      <c r="BP59">
        <v>615.53952208597502</v>
      </c>
      <c r="BQ59">
        <v>264.027326942277</v>
      </c>
      <c r="BR59">
        <v>353.999030765714</v>
      </c>
      <c r="BS59">
        <v>79774440</v>
      </c>
      <c r="BT59">
        <v>27016490</v>
      </c>
      <c r="BU59">
        <v>20199630</v>
      </c>
      <c r="BV59">
        <v>22013930</v>
      </c>
      <c r="BW59">
        <v>129.4</v>
      </c>
      <c r="BX59">
        <v>35286.800000000003</v>
      </c>
      <c r="BY59">
        <v>20255.7</v>
      </c>
      <c r="BZ59">
        <v>19285.7</v>
      </c>
      <c r="CA59">
        <v>-8603.2000000000007</v>
      </c>
      <c r="CB59">
        <v>19232.5</v>
      </c>
      <c r="CC59">
        <v>19232.5</v>
      </c>
      <c r="CD59">
        <v>7410.3</v>
      </c>
      <c r="CE59">
        <v>-1617.9</v>
      </c>
      <c r="CF59">
        <v>1867.8</v>
      </c>
      <c r="CG59">
        <v>11820.2</v>
      </c>
      <c r="CH59">
        <v>235.87586072285001</v>
      </c>
      <c r="CI59">
        <v>1330.5807683999999</v>
      </c>
      <c r="CJ59">
        <v>9049.6</v>
      </c>
      <c r="CK59">
        <v>0</v>
      </c>
      <c r="CL59">
        <v>94.7</v>
      </c>
      <c r="CM59">
        <v>2.39</v>
      </c>
      <c r="CN59">
        <v>125.67310000000001</v>
      </c>
      <c r="CO59">
        <v>95.032104723708798</v>
      </c>
      <c r="CP59">
        <v>0</v>
      </c>
      <c r="CQ59">
        <v>78.4452168914015</v>
      </c>
      <c r="CR59">
        <v>721291</v>
      </c>
      <c r="CS59">
        <v>26458.31</v>
      </c>
      <c r="CT59">
        <v>116.642836985776</v>
      </c>
      <c r="CU59">
        <v>168.98617244584401</v>
      </c>
      <c r="CV59">
        <v>140.22752517946699</v>
      </c>
      <c r="CW59">
        <v>162.371178796084</v>
      </c>
      <c r="CX59">
        <v>694.06000305213195</v>
      </c>
      <c r="CY59">
        <v>175.93712054907201</v>
      </c>
      <c r="CZ59">
        <v>2.06361923076923</v>
      </c>
      <c r="DA59">
        <v>802507</v>
      </c>
      <c r="DB59">
        <v>4.7363807692307702</v>
      </c>
      <c r="DC59">
        <v>203.48128058313699</v>
      </c>
      <c r="DD59">
        <v>71.580520000000007</v>
      </c>
      <c r="DE59">
        <v>13147240</v>
      </c>
      <c r="DF59" s="4">
        <v>81614.5</v>
      </c>
      <c r="DG59">
        <v>11820.2</v>
      </c>
      <c r="DH59">
        <v>69794.3</v>
      </c>
      <c r="DI59">
        <v>133112</v>
      </c>
      <c r="DJ59">
        <v>35286.800000000003</v>
      </c>
      <c r="DK59">
        <v>97825.3</v>
      </c>
      <c r="DL59">
        <v>89340010.400000006</v>
      </c>
      <c r="DM59">
        <v>24902341.399999999</v>
      </c>
      <c r="DN59">
        <v>144229079.19999999</v>
      </c>
      <c r="DO59">
        <v>43020002</v>
      </c>
      <c r="DP59">
        <v>95718974</v>
      </c>
      <c r="DQ59">
        <v>30310134.600000001</v>
      </c>
      <c r="DR59">
        <v>256967.2</v>
      </c>
      <c r="DS59">
        <v>25076998.800000001</v>
      </c>
      <c r="DT59">
        <v>18429356.800000001</v>
      </c>
      <c r="DU59">
        <v>14487704.699999999</v>
      </c>
      <c r="DV59">
        <v>32917061.5</v>
      </c>
      <c r="DW59">
        <v>1258730</v>
      </c>
      <c r="DX59">
        <v>34175791.5</v>
      </c>
      <c r="DY59">
        <v>111312017.7</v>
      </c>
      <c r="DZ59">
        <v>147565279.19999999</v>
      </c>
      <c r="EA59">
        <v>7.25</v>
      </c>
      <c r="EB59">
        <v>6.5</v>
      </c>
      <c r="EC59">
        <v>9.2899999999999991</v>
      </c>
      <c r="ED59">
        <v>6.8</v>
      </c>
      <c r="EE59">
        <v>8.23</v>
      </c>
      <c r="EF59">
        <v>70.03</v>
      </c>
      <c r="EG59">
        <v>91.34</v>
      </c>
      <c r="EH59">
        <v>81.52</v>
      </c>
      <c r="EI59">
        <v>1.16407254033985</v>
      </c>
      <c r="EJ59">
        <v>0.62819999999999998</v>
      </c>
      <c r="EK59">
        <v>111.47723654887</v>
      </c>
      <c r="EL59">
        <v>376243</v>
      </c>
      <c r="EM59">
        <v>127.5</v>
      </c>
      <c r="EN59">
        <v>94</v>
      </c>
      <c r="EO59">
        <v>129.9</v>
      </c>
      <c r="EP59">
        <v>164</v>
      </c>
      <c r="EQ59">
        <v>121.4</v>
      </c>
      <c r="ER59">
        <v>108.6</v>
      </c>
      <c r="ES59">
        <v>124.5</v>
      </c>
      <c r="ET59">
        <v>137.9</v>
      </c>
      <c r="EU59">
        <v>135.19999999999999</v>
      </c>
      <c r="EV59">
        <v>140.19999999999999</v>
      </c>
      <c r="EW59">
        <v>107.2</v>
      </c>
      <c r="EX59">
        <v>90.3</v>
      </c>
      <c r="EY59">
        <v>68.8</v>
      </c>
      <c r="EZ59">
        <v>129.19999999999999</v>
      </c>
      <c r="FA59">
        <v>109.1</v>
      </c>
      <c r="FB59">
        <v>142.69999999999999</v>
      </c>
      <c r="FC59">
        <v>134.80000000000001</v>
      </c>
      <c r="FD59">
        <v>164.1</v>
      </c>
      <c r="FE59">
        <v>210085</v>
      </c>
      <c r="FF59">
        <v>5891155</v>
      </c>
      <c r="FG59">
        <v>3718744</v>
      </c>
      <c r="FH59">
        <v>1934829</v>
      </c>
      <c r="FI59">
        <v>5965680</v>
      </c>
      <c r="FJ59">
        <v>5965680</v>
      </c>
      <c r="FK59">
        <v>5107610</v>
      </c>
      <c r="FL59">
        <v>858070</v>
      </c>
      <c r="FM59">
        <v>1656990</v>
      </c>
      <c r="FN59">
        <v>1105170</v>
      </c>
      <c r="FO59">
        <v>1977230</v>
      </c>
      <c r="FP59">
        <v>756410</v>
      </c>
      <c r="FQ59">
        <v>-2.3988999999999998</v>
      </c>
      <c r="FR59">
        <v>-1.0006999999999999</v>
      </c>
      <c r="FS59">
        <v>-1.3842000000000001</v>
      </c>
      <c r="FT59">
        <v>36227.14</v>
      </c>
      <c r="FU59">
        <v>120.3</v>
      </c>
      <c r="FV59">
        <v>118</v>
      </c>
      <c r="FW59">
        <v>105.7</v>
      </c>
      <c r="FX59">
        <v>140.1</v>
      </c>
      <c r="FY59">
        <v>301</v>
      </c>
      <c r="FZ59">
        <v>78.3</v>
      </c>
      <c r="GA59">
        <v>70</v>
      </c>
      <c r="GB59">
        <v>1212.7</v>
      </c>
      <c r="GC59">
        <v>75.2</v>
      </c>
      <c r="GD59">
        <v>84369.8</v>
      </c>
      <c r="GE59">
        <v>289960</v>
      </c>
      <c r="GF59">
        <v>49786.400000000001</v>
      </c>
      <c r="GG59">
        <v>6911.2</v>
      </c>
      <c r="GH59">
        <v>18824.400000000001</v>
      </c>
      <c r="GI59">
        <v>50094.5</v>
      </c>
      <c r="GJ59">
        <v>29838.799999999999</v>
      </c>
      <c r="GK59">
        <v>2007602</v>
      </c>
      <c r="GL59">
        <v>1998546</v>
      </c>
      <c r="GM59">
        <v>44000</v>
      </c>
      <c r="GN59">
        <v>49030420</v>
      </c>
      <c r="GO59">
        <v>20199630</v>
      </c>
      <c r="GP59">
        <v>1646620</v>
      </c>
      <c r="GQ59">
        <v>316821.90000000002</v>
      </c>
      <c r="GR59">
        <v>295.5</v>
      </c>
      <c r="GS59">
        <v>88628.800000000003</v>
      </c>
      <c r="GT59">
        <v>8.6928999999999998</v>
      </c>
      <c r="GU59">
        <v>3326.1</v>
      </c>
      <c r="GV59">
        <v>918276.3</v>
      </c>
      <c r="GW59">
        <v>260101.5</v>
      </c>
      <c r="GX59">
        <v>25584.5</v>
      </c>
      <c r="GY59">
        <v>866.6</v>
      </c>
      <c r="GZ59">
        <v>10021</v>
      </c>
      <c r="HA59">
        <v>10544390</v>
      </c>
      <c r="HB59">
        <v>141.19999999999999</v>
      </c>
      <c r="HC59">
        <v>158.19999999999999</v>
      </c>
      <c r="HD59">
        <v>146.1</v>
      </c>
      <c r="HE59">
        <v>144.5</v>
      </c>
      <c r="HF59">
        <v>141</v>
      </c>
      <c r="HG59">
        <v>133.9</v>
      </c>
      <c r="HH59">
        <v>135.30000000000001</v>
      </c>
      <c r="HI59">
        <v>138.976620180476</v>
      </c>
      <c r="HJ59">
        <v>9196.4</v>
      </c>
      <c r="HK59">
        <v>121913.60000000001</v>
      </c>
      <c r="HL59">
        <v>9049.6</v>
      </c>
      <c r="HM59">
        <v>11142.2</v>
      </c>
      <c r="HN59">
        <v>64.279364616729794</v>
      </c>
      <c r="HO59">
        <v>21.531987758670901</v>
      </c>
      <c r="HP59">
        <v>10359.6</v>
      </c>
      <c r="HQ59">
        <v>789210</v>
      </c>
      <c r="HR59">
        <v>10502220</v>
      </c>
      <c r="HS59">
        <v>46005</v>
      </c>
      <c r="HT59">
        <v>3682.7</v>
      </c>
      <c r="HU59">
        <v>1336.5</v>
      </c>
      <c r="HV59">
        <v>393200</v>
      </c>
      <c r="HW59">
        <v>2156.1999999999998</v>
      </c>
      <c r="HX59">
        <v>169220</v>
      </c>
      <c r="HY59">
        <v>6.29</v>
      </c>
      <c r="HZ59">
        <v>6.25</v>
      </c>
      <c r="IA59">
        <v>82074.7</v>
      </c>
      <c r="IB59">
        <v>118178.9615</v>
      </c>
      <c r="IC59">
        <v>113.25757575757601</v>
      </c>
      <c r="ID59">
        <v>3295.9</v>
      </c>
      <c r="IE59">
        <v>4022</v>
      </c>
      <c r="IF59">
        <v>122</v>
      </c>
      <c r="IG59">
        <v>46873</v>
      </c>
      <c r="IH59">
        <v>479.71730000000002</v>
      </c>
      <c r="II59">
        <v>206969.4</v>
      </c>
      <c r="IJ59">
        <v>104293.5</v>
      </c>
      <c r="IK59">
        <v>59434.7</v>
      </c>
      <c r="IL59">
        <v>116.91175</v>
      </c>
      <c r="IM59">
        <v>646</v>
      </c>
      <c r="IN59">
        <v>388215679.89999998</v>
      </c>
      <c r="IO59">
        <v>99.6265296590378</v>
      </c>
      <c r="IP59">
        <v>61.936120000000003</v>
      </c>
    </row>
    <row r="60" spans="1:250">
      <c r="A60" t="s">
        <v>351</v>
      </c>
      <c r="B60">
        <v>31963467.300000001</v>
      </c>
      <c r="C60">
        <v>5921149.2999999998</v>
      </c>
      <c r="D60">
        <v>9765592.0999999996</v>
      </c>
      <c r="E60">
        <v>16276725.800000001</v>
      </c>
      <c r="F60">
        <v>43843408</v>
      </c>
      <c r="G60">
        <v>9529380.9000000004</v>
      </c>
      <c r="H60">
        <v>12376080.1</v>
      </c>
      <c r="I60">
        <v>21937947</v>
      </c>
      <c r="J60">
        <v>34929732.5</v>
      </c>
      <c r="K60">
        <v>20421352.5</v>
      </c>
      <c r="L60">
        <v>3299228.4</v>
      </c>
      <c r="M60">
        <v>11365360.6</v>
      </c>
      <c r="N60">
        <v>7480636.5</v>
      </c>
      <c r="O60">
        <v>8681531.3000000007</v>
      </c>
      <c r="P60">
        <v>48676981.899999999</v>
      </c>
      <c r="Q60">
        <v>29301407</v>
      </c>
      <c r="R60">
        <v>4749625.5</v>
      </c>
      <c r="S60">
        <v>14076380</v>
      </c>
      <c r="T60">
        <v>9831517.5</v>
      </c>
      <c r="U60">
        <v>11858103.699999999</v>
      </c>
      <c r="V60">
        <v>-49280.800000000003</v>
      </c>
      <c r="W60">
        <v>31543.3</v>
      </c>
      <c r="X60">
        <v>-17737.599999999999</v>
      </c>
      <c r="Y60">
        <v>13756</v>
      </c>
      <c r="Z60">
        <v>-4295.6000000000004</v>
      </c>
      <c r="AA60">
        <v>135617</v>
      </c>
      <c r="AB60">
        <v>164060.1</v>
      </c>
      <c r="AC60">
        <v>-7573</v>
      </c>
      <c r="AD60">
        <v>17438.5</v>
      </c>
      <c r="AE60">
        <v>675037.88517542602</v>
      </c>
      <c r="AF60">
        <v>21677.8</v>
      </c>
      <c r="AG60">
        <v>802767.2</v>
      </c>
      <c r="AH60">
        <v>5630293.5</v>
      </c>
      <c r="AI60">
        <v>727915.2</v>
      </c>
      <c r="AJ60">
        <v>2604616.2000000002</v>
      </c>
      <c r="AK60">
        <v>6202920.4000000004</v>
      </c>
      <c r="AL60">
        <v>5879885.4000000004</v>
      </c>
      <c r="AM60">
        <v>4193920</v>
      </c>
      <c r="AN60">
        <v>954254.8</v>
      </c>
      <c r="AO60">
        <v>6833185.7999999998</v>
      </c>
      <c r="AP60">
        <v>1123052</v>
      </c>
      <c r="AQ60">
        <v>3465587.5</v>
      </c>
      <c r="AR60">
        <v>7907558.5</v>
      </c>
      <c r="AS60">
        <v>7727743.5</v>
      </c>
      <c r="AT60">
        <v>6302645</v>
      </c>
      <c r="AU60">
        <v>3534872.6</v>
      </c>
      <c r="AV60">
        <v>1387441.9</v>
      </c>
      <c r="AW60">
        <v>876888.5</v>
      </c>
      <c r="AX60">
        <v>122770325.09999999</v>
      </c>
      <c r="AY60">
        <v>3228679.4</v>
      </c>
      <c r="AZ60">
        <v>80523696.099999994</v>
      </c>
      <c r="BA60">
        <v>42246629</v>
      </c>
      <c r="BB60">
        <v>16.28</v>
      </c>
      <c r="BC60">
        <v>12.19</v>
      </c>
      <c r="BD60">
        <v>10.31</v>
      </c>
      <c r="BE60">
        <v>75.900000000000006</v>
      </c>
      <c r="BF60">
        <v>80523696.099999994</v>
      </c>
      <c r="BG60">
        <v>42246629</v>
      </c>
      <c r="BH60">
        <v>270.7</v>
      </c>
      <c r="BI60">
        <v>145496947.69999999</v>
      </c>
      <c r="BJ60">
        <v>3486960</v>
      </c>
      <c r="BK60">
        <v>788926</v>
      </c>
      <c r="BL60">
        <v>87438</v>
      </c>
      <c r="BM60">
        <v>3094290</v>
      </c>
      <c r="BN60">
        <v>7.3</v>
      </c>
      <c r="BO60">
        <v>467.85610956325797</v>
      </c>
      <c r="BP60">
        <v>618.76441228672502</v>
      </c>
      <c r="BQ60">
        <v>260.49054704765001</v>
      </c>
      <c r="BR60">
        <v>321.033249198617</v>
      </c>
      <c r="BS60">
        <v>81641720</v>
      </c>
      <c r="BT60">
        <v>27493750</v>
      </c>
      <c r="BU60">
        <v>20996990</v>
      </c>
      <c r="BV60">
        <v>22329870</v>
      </c>
      <c r="BW60">
        <v>128.80000000000001</v>
      </c>
      <c r="BX60">
        <v>38451.599999999999</v>
      </c>
      <c r="BY60">
        <v>21677.8</v>
      </c>
      <c r="BZ60">
        <v>19894.599999999999</v>
      </c>
      <c r="CA60">
        <v>-7573</v>
      </c>
      <c r="CB60">
        <v>17213.2</v>
      </c>
      <c r="CC60">
        <v>17213.2</v>
      </c>
      <c r="CD60">
        <v>7309.3</v>
      </c>
      <c r="CE60">
        <v>-2110.6</v>
      </c>
      <c r="CF60">
        <v>4295.6000000000004</v>
      </c>
      <c r="CG60">
        <v>13014.1</v>
      </c>
      <c r="CH60">
        <v>178.94095533529699</v>
      </c>
      <c r="CI60">
        <v>1342.0395799999999</v>
      </c>
      <c r="CJ60">
        <v>9448.1</v>
      </c>
      <c r="CK60">
        <v>0</v>
      </c>
      <c r="CL60">
        <v>95.75</v>
      </c>
      <c r="CM60">
        <v>2.8</v>
      </c>
      <c r="CN60">
        <v>126.294633333333</v>
      </c>
      <c r="CO60">
        <v>92.546519016710505</v>
      </c>
      <c r="CP60">
        <v>0</v>
      </c>
      <c r="CQ60">
        <v>77.642521918890907</v>
      </c>
      <c r="CR60">
        <v>671432</v>
      </c>
      <c r="CS60">
        <v>24700</v>
      </c>
      <c r="CT60">
        <v>117.18042605673899</v>
      </c>
      <c r="CU60">
        <v>169.54099026203099</v>
      </c>
      <c r="CV60">
        <v>140.922948533713</v>
      </c>
      <c r="CW60">
        <v>161.792983697388</v>
      </c>
      <c r="CX60">
        <v>703.08278309180901</v>
      </c>
      <c r="CY60">
        <v>176.536560917906</v>
      </c>
      <c r="CZ60">
        <v>2.3508519480519499</v>
      </c>
      <c r="DA60">
        <v>807158</v>
      </c>
      <c r="DB60">
        <v>4.4991480519480502</v>
      </c>
      <c r="DC60">
        <v>204.79782481663801</v>
      </c>
      <c r="DD60">
        <v>72.759039999999999</v>
      </c>
      <c r="DE60">
        <v>13649640</v>
      </c>
      <c r="DF60" s="4">
        <v>80541.7</v>
      </c>
      <c r="DG60">
        <v>13014.1</v>
      </c>
      <c r="DH60">
        <v>67527.600000000006</v>
      </c>
      <c r="DI60">
        <v>130662.6</v>
      </c>
      <c r="DJ60">
        <v>38451.599999999999</v>
      </c>
      <c r="DK60">
        <v>92210.9</v>
      </c>
      <c r="DL60">
        <v>92440799.400000006</v>
      </c>
      <c r="DM60">
        <v>25706047.399999999</v>
      </c>
      <c r="DN60">
        <v>145496947.69999999</v>
      </c>
      <c r="DO60">
        <v>42346578.100000001</v>
      </c>
      <c r="DP60">
        <v>98770427.400000006</v>
      </c>
      <c r="DQ60">
        <v>28796724</v>
      </c>
      <c r="DR60">
        <v>257860.6</v>
      </c>
      <c r="DS60">
        <v>24674642.5</v>
      </c>
      <c r="DT60">
        <v>19509951.199999999</v>
      </c>
      <c r="DU60">
        <v>13276727.300000001</v>
      </c>
      <c r="DV60">
        <v>32786678.5</v>
      </c>
      <c r="DW60">
        <v>1301850</v>
      </c>
      <c r="DX60">
        <v>34088528.5</v>
      </c>
      <c r="DY60">
        <v>112710269.2</v>
      </c>
      <c r="DZ60">
        <v>148983907.69999999</v>
      </c>
      <c r="EA60">
        <v>7.5</v>
      </c>
      <c r="EB60">
        <v>6.5</v>
      </c>
      <c r="EC60">
        <v>9.33</v>
      </c>
      <c r="ED60">
        <v>6.85</v>
      </c>
      <c r="EE60">
        <v>8.2100000000000009</v>
      </c>
      <c r="EF60">
        <v>72.11</v>
      </c>
      <c r="EG60">
        <v>92.75</v>
      </c>
      <c r="EH60">
        <v>82.3</v>
      </c>
      <c r="EI60">
        <v>1.14131188462072</v>
      </c>
      <c r="EJ60">
        <v>0.6391</v>
      </c>
      <c r="EK60">
        <v>112.830542951025</v>
      </c>
      <c r="EL60">
        <v>368077.2</v>
      </c>
      <c r="EM60">
        <v>130.9</v>
      </c>
      <c r="EN60">
        <v>111.1</v>
      </c>
      <c r="EO60">
        <v>132.19999999999999</v>
      </c>
      <c r="EP60">
        <v>154.6</v>
      </c>
      <c r="EQ60">
        <v>127</v>
      </c>
      <c r="ER60">
        <v>109.6</v>
      </c>
      <c r="ES60">
        <v>125.2</v>
      </c>
      <c r="ET60">
        <v>140.69999999999999</v>
      </c>
      <c r="EU60">
        <v>127.4</v>
      </c>
      <c r="EV60">
        <v>151.80000000000001</v>
      </c>
      <c r="EW60">
        <v>138.5</v>
      </c>
      <c r="EX60">
        <v>89.6</v>
      </c>
      <c r="EY60">
        <v>70.5</v>
      </c>
      <c r="EZ60">
        <v>129.80000000000001</v>
      </c>
      <c r="FA60">
        <v>105.1</v>
      </c>
      <c r="FB60">
        <v>149</v>
      </c>
      <c r="FC60">
        <v>145.30000000000001</v>
      </c>
      <c r="FD60">
        <v>154.5</v>
      </c>
      <c r="FE60">
        <v>238350</v>
      </c>
      <c r="FF60">
        <v>4958287</v>
      </c>
      <c r="FG60">
        <v>3170451</v>
      </c>
      <c r="FH60">
        <v>1571061</v>
      </c>
      <c r="FI60">
        <v>5278180</v>
      </c>
      <c r="FJ60">
        <v>5278180</v>
      </c>
      <c r="FK60">
        <v>5186520</v>
      </c>
      <c r="FL60">
        <v>91660</v>
      </c>
      <c r="FM60">
        <v>1067250</v>
      </c>
      <c r="FN60">
        <v>1657610</v>
      </c>
      <c r="FO60">
        <v>1245010</v>
      </c>
      <c r="FP60">
        <v>491930</v>
      </c>
      <c r="FQ60">
        <v>-2.1880000000000002</v>
      </c>
      <c r="FR60">
        <v>0.36499999999999999</v>
      </c>
      <c r="FS60">
        <v>-2.5516999999999999</v>
      </c>
      <c r="FT60">
        <v>36068.33</v>
      </c>
      <c r="FU60">
        <v>121.1</v>
      </c>
      <c r="FV60">
        <v>118.7</v>
      </c>
      <c r="FW60">
        <v>107.8</v>
      </c>
      <c r="FX60">
        <v>140.5</v>
      </c>
      <c r="FY60">
        <v>301.7</v>
      </c>
      <c r="FZ60">
        <v>76.400000000000006</v>
      </c>
      <c r="GA60">
        <v>70.3</v>
      </c>
      <c r="GB60">
        <v>1228.0999999999999</v>
      </c>
      <c r="GC60">
        <v>67.400000000000006</v>
      </c>
      <c r="GD60">
        <v>88607.2</v>
      </c>
      <c r="GE60">
        <v>306690</v>
      </c>
      <c r="GF60">
        <v>53454.6</v>
      </c>
      <c r="GG60">
        <v>7046.1</v>
      </c>
      <c r="GH60">
        <v>21353.200000000001</v>
      </c>
      <c r="GI60">
        <v>55075.3</v>
      </c>
      <c r="GJ60">
        <v>33397.5</v>
      </c>
      <c r="GK60">
        <v>1967250</v>
      </c>
      <c r="GL60">
        <v>2000048</v>
      </c>
      <c r="GM60">
        <v>44789.3</v>
      </c>
      <c r="GN60">
        <v>49823620</v>
      </c>
      <c r="GO60">
        <v>20996990</v>
      </c>
      <c r="GP60">
        <v>1646620</v>
      </c>
      <c r="GQ60">
        <v>314125.7</v>
      </c>
      <c r="GR60">
        <v>299.7</v>
      </c>
      <c r="GS60">
        <v>85145.8</v>
      </c>
      <c r="GT60">
        <v>7.1772</v>
      </c>
      <c r="GU60">
        <v>138.9</v>
      </c>
      <c r="GV60">
        <v>1249203.6000000001</v>
      </c>
      <c r="GW60">
        <v>91158.399999999994</v>
      </c>
      <c r="GX60">
        <v>26506.2</v>
      </c>
      <c r="GY60">
        <v>1656.9</v>
      </c>
      <c r="GZ60">
        <v>10366</v>
      </c>
      <c r="HA60">
        <v>10821110</v>
      </c>
      <c r="HB60">
        <v>139.30000000000001</v>
      </c>
      <c r="HC60">
        <v>162.1</v>
      </c>
      <c r="HD60">
        <v>146.4</v>
      </c>
      <c r="HE60">
        <v>146.6</v>
      </c>
      <c r="HF60">
        <v>143.80000000000001</v>
      </c>
      <c r="HG60">
        <v>136.5</v>
      </c>
      <c r="HH60">
        <v>135.80000000000001</v>
      </c>
      <c r="HI60">
        <v>139.06513535684999</v>
      </c>
      <c r="HJ60">
        <v>7065.2</v>
      </c>
      <c r="HK60">
        <v>125773.4</v>
      </c>
      <c r="HL60">
        <v>9448.1</v>
      </c>
      <c r="HM60">
        <v>10968.5</v>
      </c>
      <c r="HN60">
        <v>78.150481687736303</v>
      </c>
      <c r="HO60">
        <v>26.450347546847699</v>
      </c>
      <c r="HP60">
        <v>8956.1</v>
      </c>
      <c r="HQ60">
        <v>845190</v>
      </c>
      <c r="HR60">
        <v>10966140</v>
      </c>
      <c r="HS60">
        <v>47110</v>
      </c>
      <c r="HT60">
        <v>2659.4</v>
      </c>
      <c r="HU60">
        <v>553.6</v>
      </c>
      <c r="HV60">
        <v>531600</v>
      </c>
      <c r="HW60">
        <v>1559.9</v>
      </c>
      <c r="HX60">
        <v>175458</v>
      </c>
      <c r="HY60">
        <v>6.38</v>
      </c>
      <c r="HZ60">
        <v>6.25</v>
      </c>
      <c r="IA60">
        <v>77711</v>
      </c>
      <c r="IB60">
        <v>154957.8682</v>
      </c>
      <c r="IC60">
        <v>112.272727272727</v>
      </c>
      <c r="ID60">
        <v>3504.7</v>
      </c>
      <c r="IE60">
        <v>4025</v>
      </c>
      <c r="IF60">
        <v>118.1</v>
      </c>
      <c r="IG60">
        <v>35281.1</v>
      </c>
      <c r="IH60">
        <v>471.3295</v>
      </c>
      <c r="II60">
        <v>187934.9</v>
      </c>
      <c r="IJ60">
        <v>91231.1</v>
      </c>
      <c r="IK60">
        <v>58571.5</v>
      </c>
      <c r="IL60">
        <v>117.709592</v>
      </c>
      <c r="IM60">
        <v>71</v>
      </c>
      <c r="IN60">
        <v>396177704.10000002</v>
      </c>
      <c r="IO60">
        <v>100.41172349369501</v>
      </c>
      <c r="IP60">
        <v>62.923119999999997</v>
      </c>
    </row>
    <row r="61" spans="1:250">
      <c r="A61" t="s">
        <v>352</v>
      </c>
      <c r="B61">
        <v>32699534.100000001</v>
      </c>
      <c r="C61">
        <v>4944374.8</v>
      </c>
      <c r="D61">
        <v>10606346.800000001</v>
      </c>
      <c r="E61">
        <v>17148812.600000001</v>
      </c>
      <c r="F61">
        <v>43980927.399999999</v>
      </c>
      <c r="G61">
        <v>7902562.7000000002</v>
      </c>
      <c r="H61">
        <v>13234939.699999999</v>
      </c>
      <c r="I61">
        <v>22843425</v>
      </c>
      <c r="J61">
        <v>37214821.5</v>
      </c>
      <c r="K61">
        <v>20635616.600000001</v>
      </c>
      <c r="L61">
        <v>3169375</v>
      </c>
      <c r="M61">
        <v>11772793.5</v>
      </c>
      <c r="N61">
        <v>7687213.5999999996</v>
      </c>
      <c r="O61">
        <v>8182266.2999999998</v>
      </c>
      <c r="P61">
        <v>48004884.5</v>
      </c>
      <c r="Q61">
        <v>29382459.899999999</v>
      </c>
      <c r="R61">
        <v>4526172.7</v>
      </c>
      <c r="S61">
        <v>14518080.699999999</v>
      </c>
      <c r="T61">
        <v>9881229.9000000004</v>
      </c>
      <c r="U61">
        <v>10904593.4</v>
      </c>
      <c r="V61">
        <v>-35214.1</v>
      </c>
      <c r="W61">
        <v>30585.7</v>
      </c>
      <c r="X61">
        <v>-4628.3999999999996</v>
      </c>
      <c r="Y61">
        <v>19222</v>
      </c>
      <c r="Z61">
        <v>14162.5</v>
      </c>
      <c r="AA61">
        <v>140524</v>
      </c>
      <c r="AB61">
        <v>154959.29999999999</v>
      </c>
      <c r="AC61">
        <v>-6924.6</v>
      </c>
      <c r="AD61">
        <v>16179.1</v>
      </c>
      <c r="AE61">
        <v>681016.94566605205</v>
      </c>
      <c r="AF61">
        <v>21331.200000000001</v>
      </c>
      <c r="AG61">
        <v>977783.7</v>
      </c>
      <c r="AH61">
        <v>6164440</v>
      </c>
      <c r="AI61">
        <v>710487.4</v>
      </c>
      <c r="AJ61">
        <v>2753635.7</v>
      </c>
      <c r="AK61">
        <v>6941479</v>
      </c>
      <c r="AL61">
        <v>6015481.0999999996</v>
      </c>
      <c r="AM61">
        <v>4191852.5</v>
      </c>
      <c r="AN61">
        <v>1077670.1000000001</v>
      </c>
      <c r="AO61">
        <v>7452045.7999999998</v>
      </c>
      <c r="AP61">
        <v>1087681.7</v>
      </c>
      <c r="AQ61">
        <v>3617542.1</v>
      </c>
      <c r="AR61">
        <v>8746522.6999999993</v>
      </c>
      <c r="AS61">
        <v>7802749.0999999996</v>
      </c>
      <c r="AT61">
        <v>6294153.2000000002</v>
      </c>
      <c r="AU61">
        <v>4312429.0999999996</v>
      </c>
      <c r="AV61">
        <v>2629941.5</v>
      </c>
      <c r="AW61">
        <v>206562</v>
      </c>
      <c r="AX61">
        <v>123442338.90000001</v>
      </c>
      <c r="AY61">
        <v>2676511.7999999998</v>
      </c>
      <c r="AZ61">
        <v>82826467.700000003</v>
      </c>
      <c r="BA61">
        <v>40615871.200000003</v>
      </c>
      <c r="BB61">
        <v>9.1199999999999992</v>
      </c>
      <c r="BC61">
        <v>6.35</v>
      </c>
      <c r="BD61">
        <v>371.44</v>
      </c>
      <c r="BE61">
        <v>76.099999999999994</v>
      </c>
      <c r="BF61">
        <v>82826467.700000003</v>
      </c>
      <c r="BG61">
        <v>40615871.200000003</v>
      </c>
      <c r="BH61">
        <v>267.60000000000002</v>
      </c>
      <c r="BI61">
        <v>154320668.59999999</v>
      </c>
      <c r="BJ61">
        <v>3672870</v>
      </c>
      <c r="BK61">
        <v>844215</v>
      </c>
      <c r="BL61">
        <v>112413</v>
      </c>
      <c r="BM61">
        <v>3179792</v>
      </c>
      <c r="BN61">
        <v>9.1148775894538598</v>
      </c>
      <c r="BO61">
        <v>437.933591932762</v>
      </c>
      <c r="BP61">
        <v>596.14254002003497</v>
      </c>
      <c r="BQ61">
        <v>11.929645824423099</v>
      </c>
      <c r="BR61">
        <v>281.22285075773402</v>
      </c>
      <c r="BS61">
        <v>86334160</v>
      </c>
      <c r="BT61">
        <v>28857780</v>
      </c>
      <c r="BU61">
        <v>22207320</v>
      </c>
      <c r="BV61">
        <v>24156080</v>
      </c>
      <c r="BW61">
        <v>128.5</v>
      </c>
      <c r="BX61">
        <v>32416.3</v>
      </c>
      <c r="BY61">
        <v>21331.200000000001</v>
      </c>
      <c r="BZ61">
        <v>19868.099999999999</v>
      </c>
      <c r="CA61">
        <v>-6924.6</v>
      </c>
      <c r="CB61">
        <v>16122.8</v>
      </c>
      <c r="CC61">
        <v>16122.8</v>
      </c>
      <c r="CD61">
        <v>6419.9</v>
      </c>
      <c r="CE61">
        <v>9435.9</v>
      </c>
      <c r="CF61">
        <v>-14162.5</v>
      </c>
      <c r="CG61">
        <v>9901.5</v>
      </c>
      <c r="CH61">
        <v>194.85557248587699</v>
      </c>
      <c r="CI61">
        <v>1346.184876</v>
      </c>
      <c r="CJ61">
        <v>10481.799999999999</v>
      </c>
      <c r="CK61">
        <v>1</v>
      </c>
      <c r="CL61">
        <v>96</v>
      </c>
      <c r="CM61">
        <v>2.7</v>
      </c>
      <c r="CN61">
        <v>126.684766666667</v>
      </c>
      <c r="CO61">
        <v>93.447756362847102</v>
      </c>
      <c r="CP61">
        <v>0</v>
      </c>
      <c r="CQ61">
        <v>78.996016603415796</v>
      </c>
      <c r="CR61">
        <v>628910</v>
      </c>
      <c r="CS61">
        <v>25928.68</v>
      </c>
      <c r="CT61">
        <v>117.852306719721</v>
      </c>
      <c r="CU61">
        <v>170.770370230868</v>
      </c>
      <c r="CV61">
        <v>141.590108775121</v>
      </c>
      <c r="CW61">
        <v>163.26909966080399</v>
      </c>
      <c r="CX61">
        <v>717.14443875364498</v>
      </c>
      <c r="CY61">
        <v>175.11726249770101</v>
      </c>
      <c r="CZ61">
        <v>2.4315720000000001</v>
      </c>
      <c r="DA61">
        <v>743576</v>
      </c>
      <c r="DB61">
        <v>4.0184280000000001</v>
      </c>
      <c r="DC61">
        <v>206.51972396813099</v>
      </c>
      <c r="DD61">
        <v>72.961860000000001</v>
      </c>
      <c r="DE61">
        <v>14290110</v>
      </c>
      <c r="DF61" s="4">
        <v>85893.7</v>
      </c>
      <c r="DG61">
        <v>9901.5</v>
      </c>
      <c r="DH61">
        <v>75992.3</v>
      </c>
      <c r="DI61">
        <v>121660.2</v>
      </c>
      <c r="DJ61">
        <v>32416.3</v>
      </c>
      <c r="DK61">
        <v>89243.9</v>
      </c>
      <c r="DL61">
        <v>97301100</v>
      </c>
      <c r="DM61">
        <v>27704812.5</v>
      </c>
      <c r="DN61">
        <v>154320668.59999999</v>
      </c>
      <c r="DO61">
        <v>43884898.600000001</v>
      </c>
      <c r="DP61">
        <v>103827191.8</v>
      </c>
      <c r="DQ61">
        <v>30708405.5</v>
      </c>
      <c r="DR61">
        <v>258873.4</v>
      </c>
      <c r="DS61">
        <v>24358700.600000001</v>
      </c>
      <c r="DT61">
        <v>20522092.800000001</v>
      </c>
      <c r="DU61">
        <v>16582542.800000001</v>
      </c>
      <c r="DV61">
        <v>37104635.600000001</v>
      </c>
      <c r="DW61">
        <v>1405990</v>
      </c>
      <c r="DX61">
        <v>38510625.600000001</v>
      </c>
      <c r="DY61">
        <v>117216033</v>
      </c>
      <c r="DZ61">
        <v>157993538.59999999</v>
      </c>
      <c r="EA61">
        <v>7.5</v>
      </c>
      <c r="EB61">
        <v>6.25</v>
      </c>
      <c r="EC61">
        <v>9.33</v>
      </c>
      <c r="ED61">
        <v>6.45</v>
      </c>
      <c r="EE61">
        <v>7.54</v>
      </c>
      <c r="EF61">
        <v>70.489999999999995</v>
      </c>
      <c r="EG61">
        <v>91.75</v>
      </c>
      <c r="EH61">
        <v>80.11</v>
      </c>
      <c r="EI61">
        <v>1.13647325861824</v>
      </c>
      <c r="EJ61">
        <v>0.64070000000000005</v>
      </c>
      <c r="EK61">
        <v>110.020290307476</v>
      </c>
      <c r="EL61">
        <v>384053.5</v>
      </c>
      <c r="EM61">
        <v>135.4</v>
      </c>
      <c r="EN61">
        <v>121.4</v>
      </c>
      <c r="EO61">
        <v>136.5</v>
      </c>
      <c r="EP61">
        <v>149.6</v>
      </c>
      <c r="EQ61">
        <v>130.69999999999999</v>
      </c>
      <c r="ER61">
        <v>111.1</v>
      </c>
      <c r="ES61">
        <v>133.30000000000001</v>
      </c>
      <c r="ET61">
        <v>143.80000000000001</v>
      </c>
      <c r="EU61">
        <v>128.5</v>
      </c>
      <c r="EV61">
        <v>156.6</v>
      </c>
      <c r="EW61">
        <v>169.3</v>
      </c>
      <c r="EX61">
        <v>86.8</v>
      </c>
      <c r="EY61">
        <v>69</v>
      </c>
      <c r="EZ61">
        <v>129.30000000000001</v>
      </c>
      <c r="FA61">
        <v>111</v>
      </c>
      <c r="FB61">
        <v>157.4</v>
      </c>
      <c r="FC61">
        <v>159.5</v>
      </c>
      <c r="FD61">
        <v>149.5</v>
      </c>
      <c r="FE61">
        <v>182455</v>
      </c>
      <c r="FF61">
        <v>4653062</v>
      </c>
      <c r="FG61">
        <v>3057453</v>
      </c>
      <c r="FH61">
        <v>1377305</v>
      </c>
      <c r="FI61">
        <v>4830800</v>
      </c>
      <c r="FJ61">
        <v>4830800</v>
      </c>
      <c r="FK61">
        <v>6560140</v>
      </c>
      <c r="FL61">
        <v>-1729340</v>
      </c>
      <c r="FM61">
        <v>-520390</v>
      </c>
      <c r="FN61">
        <v>1614550</v>
      </c>
      <c r="FO61">
        <v>528770</v>
      </c>
      <c r="FP61">
        <v>952670</v>
      </c>
      <c r="FQ61">
        <v>7.9149000000000003</v>
      </c>
      <c r="FR61">
        <v>0.54459999999999997</v>
      </c>
      <c r="FS61">
        <v>6.8452000000000002</v>
      </c>
      <c r="FT61">
        <v>38672.910000000003</v>
      </c>
      <c r="FU61">
        <v>119.5</v>
      </c>
      <c r="FV61">
        <v>118.2</v>
      </c>
      <c r="FW61">
        <v>100.8</v>
      </c>
      <c r="FX61">
        <v>140</v>
      </c>
      <c r="FY61">
        <v>307.7</v>
      </c>
      <c r="FZ61">
        <v>71.099999999999994</v>
      </c>
      <c r="GA61">
        <v>65.8</v>
      </c>
      <c r="GB61">
        <v>1304.2</v>
      </c>
      <c r="GC61">
        <v>63.2</v>
      </c>
      <c r="GD61">
        <v>86637.1</v>
      </c>
      <c r="GE61">
        <v>327290</v>
      </c>
      <c r="GF61">
        <v>55524.4</v>
      </c>
      <c r="GG61">
        <v>7207.9</v>
      </c>
      <c r="GH61">
        <v>21268.5</v>
      </c>
      <c r="GI61">
        <v>54630.3</v>
      </c>
      <c r="GJ61">
        <v>33299.1</v>
      </c>
      <c r="GK61">
        <v>2111384</v>
      </c>
      <c r="GL61">
        <v>2142696</v>
      </c>
      <c r="GM61">
        <v>44392.3</v>
      </c>
      <c r="GN61">
        <v>53013860</v>
      </c>
      <c r="GO61">
        <v>22207320</v>
      </c>
      <c r="GP61">
        <v>2746030</v>
      </c>
      <c r="GQ61">
        <v>299404.09999999998</v>
      </c>
      <c r="GR61">
        <v>301.10000000000002</v>
      </c>
      <c r="GS61">
        <v>81073.600000000006</v>
      </c>
      <c r="GT61">
        <v>17.379899999999999</v>
      </c>
      <c r="GU61">
        <v>3410.9</v>
      </c>
      <c r="GV61">
        <v>1277146.5</v>
      </c>
      <c r="GW61">
        <v>240828.1</v>
      </c>
      <c r="GX61">
        <v>24856.799999999999</v>
      </c>
      <c r="GY61">
        <v>2213.3000000000002</v>
      </c>
      <c r="GZ61">
        <v>9790</v>
      </c>
      <c r="HA61">
        <v>11112990</v>
      </c>
      <c r="HB61">
        <v>137.69999999999999</v>
      </c>
      <c r="HC61">
        <v>163.4</v>
      </c>
      <c r="HD61">
        <v>146.5</v>
      </c>
      <c r="HE61">
        <v>148.4</v>
      </c>
      <c r="HF61">
        <v>139.19999999999999</v>
      </c>
      <c r="HG61">
        <v>137.30000000000001</v>
      </c>
      <c r="HH61">
        <v>134.1</v>
      </c>
      <c r="HI61">
        <v>138.26439704676</v>
      </c>
      <c r="HJ61">
        <v>8170.3</v>
      </c>
      <c r="HK61">
        <v>130422.9</v>
      </c>
      <c r="HL61">
        <v>10481.799999999999</v>
      </c>
      <c r="HM61">
        <v>11873.4</v>
      </c>
      <c r="HN61">
        <v>70.262484827466594</v>
      </c>
      <c r="HO61">
        <v>21.461548465406601</v>
      </c>
      <c r="HP61">
        <v>10461.4</v>
      </c>
      <c r="HQ61">
        <v>882620</v>
      </c>
      <c r="HR61">
        <v>11588690</v>
      </c>
      <c r="HS61">
        <v>46740</v>
      </c>
      <c r="HT61">
        <v>4663.7</v>
      </c>
      <c r="HU61">
        <v>404</v>
      </c>
      <c r="HV61">
        <v>1461700</v>
      </c>
      <c r="HW61">
        <v>1581.4</v>
      </c>
      <c r="HX61">
        <v>179506</v>
      </c>
      <c r="HY61">
        <v>6.28</v>
      </c>
      <c r="HZ61">
        <v>6</v>
      </c>
      <c r="IA61">
        <v>56290.6</v>
      </c>
      <c r="IB61">
        <v>171633.48639999999</v>
      </c>
      <c r="IC61">
        <v>107.514705882353</v>
      </c>
      <c r="ID61">
        <v>2741.2</v>
      </c>
      <c r="IE61">
        <v>4602</v>
      </c>
      <c r="IF61">
        <v>117.4</v>
      </c>
      <c r="IG61">
        <v>82222.100000000006</v>
      </c>
      <c r="IH61">
        <v>521.88620000000003</v>
      </c>
      <c r="II61">
        <v>185857</v>
      </c>
      <c r="IJ61">
        <v>86553.3</v>
      </c>
      <c r="IK61">
        <v>65530.8</v>
      </c>
      <c r="IL61">
        <v>116.129114</v>
      </c>
      <c r="IM61">
        <v>99.1</v>
      </c>
      <c r="IN61">
        <v>443589387.80000001</v>
      </c>
      <c r="IO61">
        <v>99.954320411022906</v>
      </c>
      <c r="IP61">
        <v>63.440579999999997</v>
      </c>
    </row>
    <row r="62" spans="1:250">
      <c r="A62" t="s">
        <v>353</v>
      </c>
      <c r="B62">
        <v>33052727.100000001</v>
      </c>
      <c r="C62">
        <v>4493897.5999999996</v>
      </c>
      <c r="D62">
        <v>9901831.9000000004</v>
      </c>
      <c r="E62">
        <v>18656997.600000001</v>
      </c>
      <c r="F62">
        <v>45772151.899999999</v>
      </c>
      <c r="G62">
        <v>7489001.7000000002</v>
      </c>
      <c r="H62">
        <v>12497227.5</v>
      </c>
      <c r="I62">
        <v>25785922.800000001</v>
      </c>
      <c r="J62">
        <v>35667075.899999999</v>
      </c>
      <c r="K62">
        <v>20244205</v>
      </c>
      <c r="L62">
        <v>3925852.3</v>
      </c>
      <c r="M62">
        <v>12331783.1</v>
      </c>
      <c r="N62">
        <v>7069906.2999999998</v>
      </c>
      <c r="O62">
        <v>8775055.6999999993</v>
      </c>
      <c r="P62">
        <v>50042093.100000001</v>
      </c>
      <c r="Q62">
        <v>29369060.300000001</v>
      </c>
      <c r="R62">
        <v>5678943.9000000004</v>
      </c>
      <c r="S62">
        <v>15360405</v>
      </c>
      <c r="T62">
        <v>9302627.5</v>
      </c>
      <c r="U62">
        <v>11160162.699999999</v>
      </c>
      <c r="V62">
        <v>-46774</v>
      </c>
      <c r="W62">
        <v>31797.5</v>
      </c>
      <c r="X62">
        <v>-14976.6</v>
      </c>
      <c r="Y62">
        <v>28595.7</v>
      </c>
      <c r="Z62">
        <v>13984</v>
      </c>
      <c r="AA62">
        <v>133106.4</v>
      </c>
      <c r="AB62">
        <v>162214.39999999999</v>
      </c>
      <c r="AC62">
        <v>-6269.9</v>
      </c>
      <c r="AD62">
        <v>17992</v>
      </c>
      <c r="AE62">
        <v>719409.04399079899</v>
      </c>
      <c r="AF62">
        <v>20075.400000000001</v>
      </c>
      <c r="AG62">
        <v>829135.4</v>
      </c>
      <c r="AH62">
        <v>5675164.2999999998</v>
      </c>
      <c r="AI62">
        <v>796539.2</v>
      </c>
      <c r="AJ62">
        <v>2600993</v>
      </c>
      <c r="AK62">
        <v>6643106.2000000002</v>
      </c>
      <c r="AL62">
        <v>8022414.2999999998</v>
      </c>
      <c r="AM62">
        <v>3991477.1</v>
      </c>
      <c r="AN62">
        <v>940790</v>
      </c>
      <c r="AO62">
        <v>6797853</v>
      </c>
      <c r="AP62">
        <v>1248410.5</v>
      </c>
      <c r="AQ62">
        <v>3510174</v>
      </c>
      <c r="AR62">
        <v>8519211.5</v>
      </c>
      <c r="AS62">
        <v>10747248.699999999</v>
      </c>
      <c r="AT62">
        <v>6519462.5999999996</v>
      </c>
      <c r="AU62">
        <v>1831956.5</v>
      </c>
      <c r="AV62">
        <v>891266</v>
      </c>
      <c r="AW62">
        <v>306028.40000000002</v>
      </c>
      <c r="AX62">
        <v>123098074.7</v>
      </c>
      <c r="AY62">
        <v>132568.6</v>
      </c>
      <c r="AZ62">
        <v>82777959.099999994</v>
      </c>
      <c r="BA62">
        <v>40320115.600000001</v>
      </c>
      <c r="BB62">
        <v>4.32</v>
      </c>
      <c r="BC62">
        <v>10.01</v>
      </c>
      <c r="BD62">
        <v>3.97</v>
      </c>
      <c r="BE62">
        <v>73.599999999999994</v>
      </c>
      <c r="BF62">
        <v>82777959.099999994</v>
      </c>
      <c r="BG62">
        <v>40320115.600000001</v>
      </c>
      <c r="BH62">
        <v>273.7</v>
      </c>
      <c r="BI62">
        <v>154161040</v>
      </c>
      <c r="BJ62">
        <v>3845260</v>
      </c>
      <c r="BK62">
        <v>712684</v>
      </c>
      <c r="BL62">
        <v>74371</v>
      </c>
      <c r="BM62">
        <v>2116233</v>
      </c>
      <c r="BN62">
        <v>9.1148775894538598</v>
      </c>
      <c r="BO62">
        <v>548.25382818227297</v>
      </c>
      <c r="BP62">
        <v>690.777377414954</v>
      </c>
      <c r="BQ62">
        <v>334.84194687416903</v>
      </c>
      <c r="BR62">
        <v>376.564143096218</v>
      </c>
      <c r="BS62">
        <v>95773487.799999997</v>
      </c>
      <c r="BT62">
        <v>28120316.899999999</v>
      </c>
      <c r="BU62">
        <v>22551604.199999999</v>
      </c>
      <c r="BV62">
        <v>22833968</v>
      </c>
      <c r="BW62">
        <v>130</v>
      </c>
      <c r="BX62">
        <v>35359.199999999997</v>
      </c>
      <c r="BY62">
        <v>20075.400000000001</v>
      </c>
      <c r="BZ62">
        <v>20998.3</v>
      </c>
      <c r="CA62">
        <v>-6269.9</v>
      </c>
      <c r="CB62">
        <v>18086.099999999999</v>
      </c>
      <c r="CC62">
        <v>18086.099999999999</v>
      </c>
      <c r="CD62">
        <v>13992.5</v>
      </c>
      <c r="CE62">
        <v>4842.7</v>
      </c>
      <c r="CF62">
        <v>-13984</v>
      </c>
      <c r="CG62">
        <v>11120.7</v>
      </c>
      <c r="CH62">
        <v>271.96107724351901</v>
      </c>
      <c r="CI62">
        <v>1350.3580491155999</v>
      </c>
      <c r="CJ62">
        <v>8767.2000000000007</v>
      </c>
      <c r="CK62">
        <v>0</v>
      </c>
      <c r="CL62">
        <v>96.8</v>
      </c>
      <c r="CM62">
        <v>2.5</v>
      </c>
      <c r="CN62">
        <v>127.96273333333301</v>
      </c>
      <c r="CO62">
        <v>94.350330119763001</v>
      </c>
      <c r="CP62">
        <v>0</v>
      </c>
      <c r="CQ62">
        <v>79.591555349574193</v>
      </c>
      <c r="CR62">
        <v>642182</v>
      </c>
      <c r="CS62">
        <v>26599.96</v>
      </c>
      <c r="CT62">
        <v>118.091743891314</v>
      </c>
      <c r="CU62">
        <v>172.12445017806101</v>
      </c>
      <c r="CV62">
        <v>141.85503377994601</v>
      </c>
      <c r="CW62">
        <v>164.14907855599</v>
      </c>
      <c r="CX62">
        <v>725.750172018689</v>
      </c>
      <c r="CY62">
        <v>175.97194049025401</v>
      </c>
      <c r="CZ62">
        <v>2.3469746666666702</v>
      </c>
      <c r="DA62">
        <v>795334</v>
      </c>
      <c r="DB62">
        <v>3.85302533333333</v>
      </c>
      <c r="DC62">
        <v>208.30692500737899</v>
      </c>
      <c r="DD62">
        <v>73.42944</v>
      </c>
      <c r="DE62">
        <v>14538657</v>
      </c>
      <c r="DF62" s="4">
        <v>80910.5</v>
      </c>
      <c r="DG62">
        <v>11120.7</v>
      </c>
      <c r="DH62">
        <v>69789.8</v>
      </c>
      <c r="DI62">
        <v>130093.9</v>
      </c>
      <c r="DJ62">
        <v>35359.199999999997</v>
      </c>
      <c r="DK62">
        <v>94734.7</v>
      </c>
      <c r="DL62">
        <v>96370870</v>
      </c>
      <c r="DM62">
        <v>27749917.100000001</v>
      </c>
      <c r="DN62">
        <v>154161040</v>
      </c>
      <c r="DO62">
        <v>45891141.299999997</v>
      </c>
      <c r="DP62">
        <v>102583936.8</v>
      </c>
      <c r="DQ62">
        <v>31710939.300000001</v>
      </c>
      <c r="DR62">
        <v>259544.9</v>
      </c>
      <c r="DS62">
        <v>26284522.199999999</v>
      </c>
      <c r="DT62">
        <v>21166767.600000001</v>
      </c>
      <c r="DU62">
        <v>14329589.4</v>
      </c>
      <c r="DV62">
        <v>35496357</v>
      </c>
      <c r="DW62">
        <v>1435010</v>
      </c>
      <c r="DX62">
        <v>36931367</v>
      </c>
      <c r="DY62">
        <v>118664683.09999999</v>
      </c>
      <c r="DZ62">
        <v>158006300</v>
      </c>
      <c r="EA62">
        <v>7.3</v>
      </c>
      <c r="EB62">
        <v>5.75</v>
      </c>
      <c r="EC62">
        <v>9.35</v>
      </c>
      <c r="ED62">
        <v>6.2</v>
      </c>
      <c r="EE62">
        <v>7.5</v>
      </c>
      <c r="EF62">
        <v>69.56</v>
      </c>
      <c r="EG62">
        <v>89.39</v>
      </c>
      <c r="EH62">
        <v>78.16</v>
      </c>
      <c r="EI62">
        <v>1.12363427257044</v>
      </c>
      <c r="EJ62">
        <v>0.63329999999999997</v>
      </c>
      <c r="EK62">
        <v>109.837359861045</v>
      </c>
      <c r="EL62">
        <v>399902.1</v>
      </c>
      <c r="EM62">
        <v>130.4</v>
      </c>
      <c r="EN62">
        <v>108.1</v>
      </c>
      <c r="EO62">
        <v>130.30000000000001</v>
      </c>
      <c r="EP62">
        <v>171.1</v>
      </c>
      <c r="EQ62">
        <v>128.5</v>
      </c>
      <c r="ER62">
        <v>100.7</v>
      </c>
      <c r="ES62">
        <v>133</v>
      </c>
      <c r="ET62">
        <v>135.5</v>
      </c>
      <c r="EU62">
        <v>127</v>
      </c>
      <c r="EV62">
        <v>142.6</v>
      </c>
      <c r="EW62">
        <v>124.5</v>
      </c>
      <c r="EX62">
        <v>86.2</v>
      </c>
      <c r="EY62">
        <v>67.099999999999994</v>
      </c>
      <c r="EZ62">
        <v>125.1</v>
      </c>
      <c r="FA62">
        <v>101.5</v>
      </c>
      <c r="FB62">
        <v>159.19999999999999</v>
      </c>
      <c r="FC62">
        <v>149.9</v>
      </c>
      <c r="FD62">
        <v>171.1</v>
      </c>
      <c r="FE62">
        <v>209075</v>
      </c>
      <c r="FF62">
        <v>5013067</v>
      </c>
      <c r="FG62">
        <v>3330868</v>
      </c>
      <c r="FH62">
        <v>1514202</v>
      </c>
      <c r="FI62">
        <v>7217050</v>
      </c>
      <c r="FJ62">
        <v>7217050</v>
      </c>
      <c r="FK62">
        <v>4004210</v>
      </c>
      <c r="FL62">
        <v>3212840</v>
      </c>
      <c r="FM62">
        <v>4320550</v>
      </c>
      <c r="FN62">
        <v>1417550</v>
      </c>
      <c r="FO62">
        <v>2828320</v>
      </c>
      <c r="FP62">
        <v>630000</v>
      </c>
      <c r="FQ62">
        <v>6.1094999999999997</v>
      </c>
      <c r="FR62">
        <v>0.88360000000000005</v>
      </c>
      <c r="FS62">
        <v>4.4936999999999996</v>
      </c>
      <c r="FT62">
        <v>39394.639999999999</v>
      </c>
      <c r="FU62">
        <v>121.4</v>
      </c>
      <c r="FV62">
        <v>118.5</v>
      </c>
      <c r="FW62">
        <v>103.1</v>
      </c>
      <c r="FX62">
        <v>142</v>
      </c>
      <c r="FY62">
        <v>314</v>
      </c>
      <c r="FZ62">
        <v>71.8</v>
      </c>
      <c r="GA62">
        <v>65.7</v>
      </c>
      <c r="GB62">
        <v>1309.8</v>
      </c>
      <c r="GC62">
        <v>68.900000000000006</v>
      </c>
      <c r="GD62">
        <v>84540.1</v>
      </c>
      <c r="GE62">
        <v>307420</v>
      </c>
      <c r="GF62">
        <v>55236.3</v>
      </c>
      <c r="GG62">
        <v>7835.2</v>
      </c>
      <c r="GH62">
        <v>22564.2</v>
      </c>
      <c r="GI62">
        <v>52195.9</v>
      </c>
      <c r="GJ62">
        <v>32120.5</v>
      </c>
      <c r="GK62">
        <v>2004547</v>
      </c>
      <c r="GL62">
        <v>2027382</v>
      </c>
      <c r="GM62">
        <v>43985.3</v>
      </c>
      <c r="GN62">
        <v>50954284.899999999</v>
      </c>
      <c r="GO62">
        <v>22551604.199999999</v>
      </c>
      <c r="GP62">
        <v>1486310</v>
      </c>
      <c r="GQ62">
        <v>339257.2</v>
      </c>
      <c r="GR62">
        <v>303.5</v>
      </c>
      <c r="GS62">
        <v>83282.399999999994</v>
      </c>
      <c r="GT62">
        <v>12.0116</v>
      </c>
      <c r="GU62">
        <v>2754</v>
      </c>
      <c r="GV62">
        <v>751771.3</v>
      </c>
      <c r="GW62">
        <v>593579.5</v>
      </c>
      <c r="GX62">
        <v>24751.1</v>
      </c>
      <c r="GY62">
        <v>1964.9</v>
      </c>
      <c r="GZ62">
        <v>17194</v>
      </c>
      <c r="HA62">
        <v>11257884.4</v>
      </c>
      <c r="HB62">
        <v>141</v>
      </c>
      <c r="HC62">
        <v>164.2</v>
      </c>
      <c r="HD62">
        <v>147.19999999999999</v>
      </c>
      <c r="HE62">
        <v>149.69999999999999</v>
      </c>
      <c r="HF62">
        <v>140.5</v>
      </c>
      <c r="HG62">
        <v>138.30000000000001</v>
      </c>
      <c r="HH62">
        <v>140.19999999999999</v>
      </c>
      <c r="HI62">
        <v>142.831419196062</v>
      </c>
      <c r="HJ62">
        <v>11452.3</v>
      </c>
      <c r="HK62">
        <v>133586.5</v>
      </c>
      <c r="HL62">
        <v>8767.2000000000007</v>
      </c>
      <c r="HM62">
        <v>11573.4</v>
      </c>
      <c r="HN62">
        <v>70.300813169771502</v>
      </c>
      <c r="HO62">
        <v>22.110066206732</v>
      </c>
      <c r="HP62">
        <v>9463.2999999999993</v>
      </c>
      <c r="HQ62">
        <v>948898.6</v>
      </c>
      <c r="HR62">
        <v>11858055</v>
      </c>
      <c r="HS62">
        <v>47040</v>
      </c>
      <c r="HT62">
        <v>5047.3999999999996</v>
      </c>
      <c r="HU62">
        <v>479</v>
      </c>
      <c r="HV62">
        <v>1203600</v>
      </c>
      <c r="HW62">
        <v>1607.2</v>
      </c>
      <c r="HX62">
        <v>176697</v>
      </c>
      <c r="HY62">
        <v>5.89</v>
      </c>
      <c r="HZ62">
        <v>5.5</v>
      </c>
      <c r="IA62">
        <v>60158.8</v>
      </c>
      <c r="IB62">
        <v>110101.55650000001</v>
      </c>
      <c r="IC62">
        <v>108.90625</v>
      </c>
      <c r="ID62">
        <v>2520.9</v>
      </c>
      <c r="IE62">
        <v>2679</v>
      </c>
      <c r="IF62">
        <v>115.2</v>
      </c>
      <c r="IG62">
        <v>81094.399999999994</v>
      </c>
      <c r="IH62">
        <v>481.39830000000001</v>
      </c>
      <c r="II62">
        <v>201849</v>
      </c>
      <c r="IJ62">
        <v>95935.1</v>
      </c>
      <c r="IK62">
        <v>60326.5</v>
      </c>
      <c r="IL62">
        <v>117.91777</v>
      </c>
      <c r="IM62">
        <v>193</v>
      </c>
      <c r="IN62">
        <v>416204422.80000001</v>
      </c>
      <c r="IO62">
        <v>100.04133582438099</v>
      </c>
      <c r="IP62">
        <v>63.819240000000001</v>
      </c>
    </row>
    <row r="63" spans="1:250">
      <c r="A63" t="s">
        <v>354</v>
      </c>
      <c r="B63">
        <v>32714532.699999999</v>
      </c>
      <c r="C63">
        <v>3786016.9</v>
      </c>
      <c r="D63">
        <v>9483045</v>
      </c>
      <c r="E63">
        <v>19445470.800000001</v>
      </c>
      <c r="F63">
        <v>44901659</v>
      </c>
      <c r="G63">
        <v>6412097.2000000002</v>
      </c>
      <c r="H63">
        <v>11852093.199999999</v>
      </c>
      <c r="I63">
        <v>26637468.699999999</v>
      </c>
      <c r="J63">
        <v>35615295.5</v>
      </c>
      <c r="K63">
        <v>20197829.899999999</v>
      </c>
      <c r="L63">
        <v>4345705.9000000004</v>
      </c>
      <c r="M63">
        <v>11258817.5</v>
      </c>
      <c r="N63">
        <v>7105810.7000000002</v>
      </c>
      <c r="O63">
        <v>8399904.0999999996</v>
      </c>
      <c r="P63">
        <v>49429395.200000003</v>
      </c>
      <c r="Q63">
        <v>29668630.899999999</v>
      </c>
      <c r="R63">
        <v>6402469.4000000004</v>
      </c>
      <c r="S63">
        <v>13917133</v>
      </c>
      <c r="T63">
        <v>9268868.0999999996</v>
      </c>
      <c r="U63">
        <v>10590998.6</v>
      </c>
      <c r="V63">
        <v>-39650</v>
      </c>
      <c r="W63">
        <v>32096.6</v>
      </c>
      <c r="X63">
        <v>-7553.3</v>
      </c>
      <c r="Y63">
        <v>13553.5</v>
      </c>
      <c r="Z63">
        <v>5118.5</v>
      </c>
      <c r="AA63">
        <v>131121.20000000001</v>
      </c>
      <c r="AB63">
        <v>149922.1</v>
      </c>
      <c r="AC63">
        <v>-8822</v>
      </c>
      <c r="AD63">
        <v>19977.7</v>
      </c>
      <c r="AE63">
        <v>702721.00085299998</v>
      </c>
      <c r="AF63">
        <v>20941</v>
      </c>
      <c r="AG63">
        <v>649051.6</v>
      </c>
      <c r="AH63">
        <v>5647421.9000000004</v>
      </c>
      <c r="AI63">
        <v>774687.5</v>
      </c>
      <c r="AJ63">
        <v>2411884</v>
      </c>
      <c r="AK63">
        <v>6380648.7999999998</v>
      </c>
      <c r="AL63">
        <v>8628671.1999999993</v>
      </c>
      <c r="AM63">
        <v>4436150.8</v>
      </c>
      <c r="AN63">
        <v>715933.5</v>
      </c>
      <c r="AO63">
        <v>6728477.4000000004</v>
      </c>
      <c r="AP63">
        <v>1224262.2</v>
      </c>
      <c r="AQ63">
        <v>3183420.1</v>
      </c>
      <c r="AR63">
        <v>8192449.5999999996</v>
      </c>
      <c r="AS63">
        <v>11560118.1</v>
      </c>
      <c r="AT63">
        <v>6884901</v>
      </c>
      <c r="AU63">
        <v>3446447</v>
      </c>
      <c r="AV63">
        <v>855969.1</v>
      </c>
      <c r="AW63">
        <v>464851.20000000001</v>
      </c>
      <c r="AX63">
        <v>124919161.90000001</v>
      </c>
      <c r="AY63">
        <v>407050.6</v>
      </c>
      <c r="AZ63">
        <v>84372309.700000003</v>
      </c>
      <c r="BA63">
        <v>40546852.200000003</v>
      </c>
      <c r="BB63">
        <v>-3.17</v>
      </c>
      <c r="BC63">
        <v>8.69</v>
      </c>
      <c r="BD63">
        <v>-90.5</v>
      </c>
      <c r="BE63">
        <v>69.099999999999994</v>
      </c>
      <c r="BF63">
        <v>84372309.700000003</v>
      </c>
      <c r="BG63">
        <v>40546852.200000003</v>
      </c>
      <c r="BH63">
        <v>275.39999999999998</v>
      </c>
      <c r="BI63">
        <v>158141674.59999999</v>
      </c>
      <c r="BJ63">
        <v>3907640</v>
      </c>
      <c r="BK63">
        <v>620631</v>
      </c>
      <c r="BL63">
        <v>48150</v>
      </c>
      <c r="BM63">
        <v>2370475</v>
      </c>
      <c r="BN63">
        <v>11.2656467315716</v>
      </c>
      <c r="BO63">
        <v>490.480197149601</v>
      </c>
      <c r="BP63">
        <v>669.02990655524695</v>
      </c>
      <c r="BQ63">
        <v>25.082596059516298</v>
      </c>
      <c r="BR63">
        <v>393.87931100496598</v>
      </c>
      <c r="BS63">
        <v>97067687.900000006</v>
      </c>
      <c r="BT63">
        <v>27488430.399999999</v>
      </c>
      <c r="BU63">
        <v>24026744.899999999</v>
      </c>
      <c r="BV63">
        <v>23367109</v>
      </c>
      <c r="BW63">
        <v>132.6</v>
      </c>
      <c r="BX63">
        <v>29876.3</v>
      </c>
      <c r="BY63">
        <v>20941</v>
      </c>
      <c r="BZ63">
        <v>21064.400000000001</v>
      </c>
      <c r="CA63">
        <v>-8822</v>
      </c>
      <c r="CB63">
        <v>19955.3</v>
      </c>
      <c r="CC63">
        <v>19955.3</v>
      </c>
      <c r="CD63">
        <v>7314.5</v>
      </c>
      <c r="CE63">
        <v>2476.4</v>
      </c>
      <c r="CF63">
        <v>-5118.5</v>
      </c>
      <c r="CG63">
        <v>10142.1</v>
      </c>
      <c r="CH63">
        <v>91.766247640392905</v>
      </c>
      <c r="CI63">
        <v>1354.5312222312</v>
      </c>
      <c r="CJ63">
        <v>8340.5</v>
      </c>
      <c r="CK63">
        <v>1</v>
      </c>
      <c r="CL63">
        <v>99.02</v>
      </c>
      <c r="CM63">
        <v>2.19</v>
      </c>
      <c r="CN63">
        <v>128.63126666666699</v>
      </c>
      <c r="CO63">
        <v>94.120031448529303</v>
      </c>
      <c r="CP63">
        <v>0</v>
      </c>
      <c r="CQ63">
        <v>78.134165090958604</v>
      </c>
      <c r="CR63">
        <v>642182</v>
      </c>
      <c r="CS63">
        <v>26728</v>
      </c>
      <c r="CT63">
        <v>118.244553959586</v>
      </c>
      <c r="CU63">
        <v>173.30436120304699</v>
      </c>
      <c r="CV63">
        <v>142.25321376701501</v>
      </c>
      <c r="CW63">
        <v>164.126633807373</v>
      </c>
      <c r="CX63">
        <v>735.18492425493196</v>
      </c>
      <c r="CY63">
        <v>175.93795390140701</v>
      </c>
      <c r="CZ63">
        <v>2.0225320512820502</v>
      </c>
      <c r="DA63">
        <v>799286</v>
      </c>
      <c r="DB63">
        <v>3.5274679487179501</v>
      </c>
      <c r="DC63">
        <v>209.57528504305699</v>
      </c>
      <c r="DD63">
        <v>74.144220000000004</v>
      </c>
      <c r="DE63">
        <v>15565800.9</v>
      </c>
      <c r="DF63" s="4">
        <v>78344.2</v>
      </c>
      <c r="DG63">
        <v>10142.1</v>
      </c>
      <c r="DH63">
        <v>68202.100000000006</v>
      </c>
      <c r="DI63">
        <v>118086.1</v>
      </c>
      <c r="DJ63">
        <v>29876.3</v>
      </c>
      <c r="DK63">
        <v>88209.8</v>
      </c>
      <c r="DL63">
        <v>97087690</v>
      </c>
      <c r="DM63">
        <v>27881937</v>
      </c>
      <c r="DN63">
        <v>158141674.59999999</v>
      </c>
      <c r="DO63">
        <v>48371347.299999997</v>
      </c>
      <c r="DP63">
        <v>103789461.2</v>
      </c>
      <c r="DQ63">
        <v>32660355.300000001</v>
      </c>
      <c r="DR63">
        <v>260238.9</v>
      </c>
      <c r="DS63">
        <v>26939728.199999999</v>
      </c>
      <c r="DT63">
        <v>20891979.699999999</v>
      </c>
      <c r="DU63">
        <v>15572078.300000001</v>
      </c>
      <c r="DV63">
        <v>36464058</v>
      </c>
      <c r="DW63">
        <v>1374940</v>
      </c>
      <c r="DX63">
        <v>37838998</v>
      </c>
      <c r="DY63">
        <v>121677616.59999999</v>
      </c>
      <c r="DZ63">
        <v>162049314.59999999</v>
      </c>
      <c r="EA63">
        <v>7</v>
      </c>
      <c r="EB63">
        <v>5.4</v>
      </c>
      <c r="EC63">
        <v>9.31</v>
      </c>
      <c r="ED63">
        <v>5.55</v>
      </c>
      <c r="EE63">
        <v>6.93</v>
      </c>
      <c r="EF63">
        <v>70.34</v>
      </c>
      <c r="EG63">
        <v>86.77</v>
      </c>
      <c r="EH63">
        <v>78.239999999999995</v>
      </c>
      <c r="EI63">
        <v>1.1123116292294599</v>
      </c>
      <c r="EJ63">
        <v>0.6552</v>
      </c>
      <c r="EK63">
        <v>107.356532356532</v>
      </c>
      <c r="EL63">
        <v>401615</v>
      </c>
      <c r="EM63">
        <v>127</v>
      </c>
      <c r="EN63">
        <v>92.9</v>
      </c>
      <c r="EO63">
        <v>129.4</v>
      </c>
      <c r="EP63">
        <v>165</v>
      </c>
      <c r="EQ63">
        <v>121.3</v>
      </c>
      <c r="ER63">
        <v>90.6</v>
      </c>
      <c r="ES63">
        <v>136.80000000000001</v>
      </c>
      <c r="ET63">
        <v>135.9</v>
      </c>
      <c r="EU63">
        <v>124.9</v>
      </c>
      <c r="EV63">
        <v>145</v>
      </c>
      <c r="EW63">
        <v>96.2</v>
      </c>
      <c r="EX63">
        <v>85.7</v>
      </c>
      <c r="EY63">
        <v>66.599999999999994</v>
      </c>
      <c r="EZ63">
        <v>127.1</v>
      </c>
      <c r="FA63">
        <v>112.7</v>
      </c>
      <c r="FB63">
        <v>147.6</v>
      </c>
      <c r="FC63">
        <v>135.19999999999999</v>
      </c>
      <c r="FD63">
        <v>165</v>
      </c>
      <c r="FE63">
        <v>187677</v>
      </c>
      <c r="FF63">
        <v>4682571</v>
      </c>
      <c r="FG63">
        <v>2915128</v>
      </c>
      <c r="FH63">
        <v>1603156</v>
      </c>
      <c r="FI63">
        <v>7669140</v>
      </c>
      <c r="FJ63">
        <v>7669140</v>
      </c>
      <c r="FK63">
        <v>5190490</v>
      </c>
      <c r="FL63">
        <v>2478650</v>
      </c>
      <c r="FM63">
        <v>2194990</v>
      </c>
      <c r="FN63">
        <v>1289410</v>
      </c>
      <c r="FO63">
        <v>2794980</v>
      </c>
      <c r="FP63">
        <v>1245370</v>
      </c>
      <c r="FQ63">
        <v>-0.62509999999999999</v>
      </c>
      <c r="FR63">
        <v>2.5451000000000001</v>
      </c>
      <c r="FS63">
        <v>-3.1781000000000001</v>
      </c>
      <c r="FT63">
        <v>38667.33</v>
      </c>
      <c r="FU63">
        <v>121.4</v>
      </c>
      <c r="FV63">
        <v>117.9</v>
      </c>
      <c r="FW63">
        <v>100.8</v>
      </c>
      <c r="FX63">
        <v>145</v>
      </c>
      <c r="FY63">
        <v>320.3</v>
      </c>
      <c r="FZ63">
        <v>72.5</v>
      </c>
      <c r="GA63">
        <v>65.8</v>
      </c>
      <c r="GB63">
        <v>1474.4</v>
      </c>
      <c r="GC63">
        <v>61.9</v>
      </c>
      <c r="GD63">
        <v>85488.1</v>
      </c>
      <c r="GE63">
        <v>279350</v>
      </c>
      <c r="GF63">
        <v>51307.6</v>
      </c>
      <c r="GG63">
        <v>7470.1</v>
      </c>
      <c r="GH63">
        <v>18796.5</v>
      </c>
      <c r="GI63">
        <v>52777</v>
      </c>
      <c r="GJ63">
        <v>31836</v>
      </c>
      <c r="GK63">
        <v>2122277</v>
      </c>
      <c r="GL63">
        <v>2144431</v>
      </c>
      <c r="GM63">
        <v>43500</v>
      </c>
      <c r="GN63">
        <v>50855539.399999999</v>
      </c>
      <c r="GO63">
        <v>24026744.899999999</v>
      </c>
      <c r="GP63">
        <v>1625870</v>
      </c>
      <c r="GQ63">
        <v>319802.3</v>
      </c>
      <c r="GR63">
        <v>305.60000000000002</v>
      </c>
      <c r="GS63">
        <v>83859.899999999994</v>
      </c>
      <c r="GT63">
        <v>13.1281</v>
      </c>
      <c r="GU63">
        <v>2279.8000000000002</v>
      </c>
      <c r="GV63">
        <v>531438.4</v>
      </c>
      <c r="GW63">
        <v>269683.8</v>
      </c>
      <c r="GX63">
        <v>24415.1</v>
      </c>
      <c r="GY63">
        <v>958.5</v>
      </c>
      <c r="GZ63">
        <v>10393</v>
      </c>
      <c r="HA63">
        <v>11321000.4</v>
      </c>
      <c r="HB63">
        <v>145.9</v>
      </c>
      <c r="HC63">
        <v>165.8</v>
      </c>
      <c r="HD63">
        <v>147.80000000000001</v>
      </c>
      <c r="HE63">
        <v>151.5</v>
      </c>
      <c r="HF63">
        <v>139</v>
      </c>
      <c r="HG63">
        <v>140.1</v>
      </c>
      <c r="HH63">
        <v>143.30000000000001</v>
      </c>
      <c r="HI63">
        <v>146.80844954881101</v>
      </c>
      <c r="HJ63">
        <v>4349.8999999999996</v>
      </c>
      <c r="HK63">
        <v>132893.4</v>
      </c>
      <c r="HL63">
        <v>8340.5</v>
      </c>
      <c r="HM63">
        <v>11344.7</v>
      </c>
      <c r="HN63">
        <v>66.117024808020005</v>
      </c>
      <c r="HO63">
        <v>22.4447296788899</v>
      </c>
      <c r="HP63">
        <v>9825.1</v>
      </c>
      <c r="HQ63">
        <v>986075</v>
      </c>
      <c r="HR63">
        <v>12538472.9</v>
      </c>
      <c r="HS63">
        <v>45458.3</v>
      </c>
      <c r="HT63">
        <v>3570.9</v>
      </c>
      <c r="HU63">
        <v>841.5</v>
      </c>
      <c r="HV63">
        <v>419000</v>
      </c>
      <c r="HW63">
        <v>2030.5</v>
      </c>
      <c r="HX63">
        <v>171470</v>
      </c>
      <c r="HY63">
        <v>5.42</v>
      </c>
      <c r="HZ63">
        <v>5.15</v>
      </c>
      <c r="IA63">
        <v>68409.7</v>
      </c>
      <c r="IB63">
        <v>98308.300600000002</v>
      </c>
      <c r="IC63">
        <v>114.485714285714</v>
      </c>
      <c r="ID63">
        <v>2729.6</v>
      </c>
      <c r="IE63">
        <v>2913</v>
      </c>
      <c r="IF63">
        <v>114.7</v>
      </c>
      <c r="IG63">
        <v>37338</v>
      </c>
      <c r="IH63">
        <v>469.48820000000001</v>
      </c>
      <c r="II63">
        <v>211563.2</v>
      </c>
      <c r="IJ63">
        <v>100285.9</v>
      </c>
      <c r="IK63">
        <v>58377</v>
      </c>
      <c r="IL63">
        <v>117.82080999999999</v>
      </c>
      <c r="IM63">
        <v>855.4</v>
      </c>
      <c r="IN63">
        <v>410124812.30000001</v>
      </c>
      <c r="IO63">
        <v>99.072162540868803</v>
      </c>
      <c r="IP63">
        <v>64.636619999999994</v>
      </c>
    </row>
    <row r="64" spans="1:250">
      <c r="A64" t="s">
        <v>355</v>
      </c>
      <c r="B64">
        <v>33048897.100000001</v>
      </c>
      <c r="C64">
        <v>6124600.9000000004</v>
      </c>
      <c r="D64">
        <v>9515285.9000000004</v>
      </c>
      <c r="E64">
        <v>17409010.100000001</v>
      </c>
      <c r="F64">
        <v>46869060</v>
      </c>
      <c r="G64">
        <v>10967166.1</v>
      </c>
      <c r="H64">
        <v>11848053.199999999</v>
      </c>
      <c r="I64">
        <v>24053840.600000001</v>
      </c>
      <c r="J64">
        <v>36076297.100000001</v>
      </c>
      <c r="K64">
        <v>21731393.800000001</v>
      </c>
      <c r="L64">
        <v>3591744.7</v>
      </c>
      <c r="M64">
        <v>11641376.5</v>
      </c>
      <c r="N64">
        <v>7077598.4000000004</v>
      </c>
      <c r="O64">
        <v>8031324.7999999998</v>
      </c>
      <c r="P64">
        <v>51829966.399999999</v>
      </c>
      <c r="Q64">
        <v>32527532.5</v>
      </c>
      <c r="R64">
        <v>5412273.4000000004</v>
      </c>
      <c r="S64">
        <v>14269949.4</v>
      </c>
      <c r="T64">
        <v>9633534.8000000007</v>
      </c>
      <c r="U64">
        <v>10649375.699999999</v>
      </c>
      <c r="V64">
        <v>-36040</v>
      </c>
      <c r="W64">
        <v>33435.4</v>
      </c>
      <c r="X64">
        <v>-2604.6</v>
      </c>
      <c r="Y64">
        <v>23601</v>
      </c>
      <c r="Z64">
        <v>21601.200000000001</v>
      </c>
      <c r="AA64">
        <v>134266.20000000001</v>
      </c>
      <c r="AB64">
        <v>149380.79999999999</v>
      </c>
      <c r="AC64">
        <v>-7361.4</v>
      </c>
      <c r="AD64">
        <v>18918</v>
      </c>
      <c r="AE64">
        <v>727642.37540362205</v>
      </c>
      <c r="AF64">
        <v>21878.799999999999</v>
      </c>
      <c r="AG64">
        <v>774274.4</v>
      </c>
      <c r="AH64">
        <v>5465796.5999999996</v>
      </c>
      <c r="AI64">
        <v>705116.2</v>
      </c>
      <c r="AJ64">
        <v>2570098.7000000002</v>
      </c>
      <c r="AK64">
        <v>6636880.5999999996</v>
      </c>
      <c r="AL64">
        <v>6204898.9000000004</v>
      </c>
      <c r="AM64">
        <v>4567230.5999999996</v>
      </c>
      <c r="AN64">
        <v>852027.6</v>
      </c>
      <c r="AO64">
        <v>6510242.9000000004</v>
      </c>
      <c r="AP64">
        <v>1143893</v>
      </c>
      <c r="AQ64">
        <v>3341889.7</v>
      </c>
      <c r="AR64">
        <v>8599746.4000000004</v>
      </c>
      <c r="AS64">
        <v>8371017.9000000004</v>
      </c>
      <c r="AT64">
        <v>7083076.2999999998</v>
      </c>
      <c r="AU64">
        <v>7529670.5999999996</v>
      </c>
      <c r="AV64">
        <v>1716132.2</v>
      </c>
      <c r="AW64">
        <v>816437.3</v>
      </c>
      <c r="AX64">
        <v>126055210.5</v>
      </c>
      <c r="AY64">
        <v>756387.7</v>
      </c>
      <c r="AZ64">
        <v>85615004.5</v>
      </c>
      <c r="BA64">
        <v>40440206</v>
      </c>
      <c r="BB64">
        <v>-1.68</v>
      </c>
      <c r="BC64">
        <v>6.76</v>
      </c>
      <c r="BD64">
        <v>-24.42</v>
      </c>
      <c r="BE64">
        <v>68.599999999999994</v>
      </c>
      <c r="BF64">
        <v>85615004.5</v>
      </c>
      <c r="BG64">
        <v>40440206</v>
      </c>
      <c r="BH64">
        <v>278.8</v>
      </c>
      <c r="BI64">
        <v>160629780.30000001</v>
      </c>
      <c r="BJ64">
        <v>4092460</v>
      </c>
      <c r="BK64">
        <v>784586</v>
      </c>
      <c r="BL64">
        <v>53761</v>
      </c>
      <c r="BM64">
        <v>3263855</v>
      </c>
      <c r="BN64">
        <v>11.2656467315716</v>
      </c>
      <c r="BO64">
        <v>459.99612692259598</v>
      </c>
      <c r="BP64">
        <v>660.59288655730802</v>
      </c>
      <c r="BQ64">
        <v>196.87875545861399</v>
      </c>
      <c r="BR64">
        <v>357.199720944219</v>
      </c>
      <c r="BS64">
        <v>87373460</v>
      </c>
      <c r="BT64">
        <v>27943720</v>
      </c>
      <c r="BU64">
        <v>24332820</v>
      </c>
      <c r="BV64">
        <v>23706000</v>
      </c>
      <c r="BW64">
        <v>135.69999999999999</v>
      </c>
      <c r="BX64">
        <v>31519.3</v>
      </c>
      <c r="BY64">
        <v>21878.799999999999</v>
      </c>
      <c r="BZ64">
        <v>21454.9</v>
      </c>
      <c r="CA64">
        <v>-7361.4</v>
      </c>
      <c r="CB64">
        <v>18872.7</v>
      </c>
      <c r="CC64">
        <v>18872.7</v>
      </c>
      <c r="CD64">
        <v>9743.1</v>
      </c>
      <c r="CE64">
        <v>7829.1</v>
      </c>
      <c r="CF64">
        <v>-21601.200000000001</v>
      </c>
      <c r="CG64">
        <v>10894.3</v>
      </c>
      <c r="CH64">
        <v>152.331413319749</v>
      </c>
      <c r="CI64">
        <v>1366.19629244</v>
      </c>
      <c r="CJ64">
        <v>8914.9</v>
      </c>
      <c r="CK64">
        <v>1</v>
      </c>
      <c r="CL64">
        <v>97.1</v>
      </c>
      <c r="CM64">
        <v>1.93</v>
      </c>
      <c r="CN64">
        <v>129.52273333333301</v>
      </c>
      <c r="CO64">
        <v>98.236246236538506</v>
      </c>
      <c r="CP64">
        <v>0</v>
      </c>
      <c r="CQ64">
        <v>76.714211049193395</v>
      </c>
      <c r="CR64">
        <v>579861</v>
      </c>
      <c r="CS64">
        <v>27878</v>
      </c>
      <c r="CT64">
        <v>115.939981417425</v>
      </c>
      <c r="CU64">
        <v>174.11732783334</v>
      </c>
      <c r="CV64">
        <v>142.23914919177</v>
      </c>
      <c r="CW64">
        <v>164.671103041404</v>
      </c>
      <c r="CX64">
        <v>746.94788304301096</v>
      </c>
      <c r="CY64">
        <v>176.04958673900401</v>
      </c>
      <c r="CZ64">
        <v>1.60721558441559</v>
      </c>
      <c r="DA64">
        <v>770672</v>
      </c>
      <c r="DB64">
        <v>3.4527844155844098</v>
      </c>
      <c r="DC64">
        <v>210.28285312041899</v>
      </c>
      <c r="DD64">
        <v>74.907439999999994</v>
      </c>
      <c r="DE64">
        <v>15701330</v>
      </c>
      <c r="DF64" s="4">
        <v>79107.8</v>
      </c>
      <c r="DG64">
        <v>10894.3</v>
      </c>
      <c r="DH64">
        <v>68213.5</v>
      </c>
      <c r="DI64">
        <v>116101.2</v>
      </c>
      <c r="DJ64">
        <v>31519.3</v>
      </c>
      <c r="DK64">
        <v>84581.9</v>
      </c>
      <c r="DL64">
        <v>98823640</v>
      </c>
      <c r="DM64">
        <v>29097470.100000001</v>
      </c>
      <c r="DN64">
        <v>160629780.30000001</v>
      </c>
      <c r="DO64">
        <v>49196828.799999997</v>
      </c>
      <c r="DP64">
        <v>105996417.3</v>
      </c>
      <c r="DQ64">
        <v>34313387.899999999</v>
      </c>
      <c r="DR64">
        <v>261781</v>
      </c>
      <c r="DS64">
        <v>29138634.699999999</v>
      </c>
      <c r="DT64">
        <v>21806007.5</v>
      </c>
      <c r="DU64">
        <v>15079350.6</v>
      </c>
      <c r="DV64">
        <v>36885358.200000003</v>
      </c>
      <c r="DW64">
        <v>1417860</v>
      </c>
      <c r="DX64">
        <v>38303218.200000003</v>
      </c>
      <c r="DY64">
        <v>123744422.09999999</v>
      </c>
      <c r="DZ64">
        <v>164722240.30000001</v>
      </c>
      <c r="EA64">
        <v>6.4</v>
      </c>
      <c r="EB64">
        <v>5.15</v>
      </c>
      <c r="EC64">
        <v>9.1300000000000008</v>
      </c>
      <c r="ED64">
        <v>5.0599999999999996</v>
      </c>
      <c r="EE64">
        <v>7.03</v>
      </c>
      <c r="EF64">
        <v>71.23</v>
      </c>
      <c r="EG64">
        <v>91.78</v>
      </c>
      <c r="EH64">
        <v>78.88</v>
      </c>
      <c r="EI64">
        <v>1.1073985680190901</v>
      </c>
      <c r="EJ64">
        <v>0.65510000000000002</v>
      </c>
      <c r="EK64">
        <v>108.73149137536301</v>
      </c>
      <c r="EL64">
        <v>424936</v>
      </c>
      <c r="EM64">
        <v>129.1</v>
      </c>
      <c r="EN64">
        <v>111</v>
      </c>
      <c r="EO64">
        <v>130.80000000000001</v>
      </c>
      <c r="EP64">
        <v>145.30000000000001</v>
      </c>
      <c r="EQ64">
        <v>125.3</v>
      </c>
      <c r="ER64">
        <v>91.1</v>
      </c>
      <c r="ES64">
        <v>141.4</v>
      </c>
      <c r="ET64">
        <v>133.80000000000001</v>
      </c>
      <c r="EU64">
        <v>115.8</v>
      </c>
      <c r="EV64">
        <v>149</v>
      </c>
      <c r="EW64">
        <v>132</v>
      </c>
      <c r="EX64">
        <v>84.1</v>
      </c>
      <c r="EY64">
        <v>65.400000000000006</v>
      </c>
      <c r="EZ64">
        <v>132.6</v>
      </c>
      <c r="FA64">
        <v>117.6</v>
      </c>
      <c r="FB64">
        <v>156.5</v>
      </c>
      <c r="FC64">
        <v>146.19999999999999</v>
      </c>
      <c r="FD64">
        <v>145.30000000000001</v>
      </c>
      <c r="FE64">
        <v>224793</v>
      </c>
      <c r="FF64">
        <v>4218157</v>
      </c>
      <c r="FG64">
        <v>2708243</v>
      </c>
      <c r="FH64">
        <v>1346521</v>
      </c>
      <c r="FI64">
        <v>6210280</v>
      </c>
      <c r="FJ64">
        <v>6210280</v>
      </c>
      <c r="FK64">
        <v>4635650</v>
      </c>
      <c r="FL64">
        <v>1574630</v>
      </c>
      <c r="FM64">
        <v>2801710</v>
      </c>
      <c r="FN64">
        <v>1536180</v>
      </c>
      <c r="FO64">
        <v>2063570</v>
      </c>
      <c r="FP64">
        <v>679850</v>
      </c>
      <c r="FQ64">
        <v>5.6154000000000002</v>
      </c>
      <c r="FR64">
        <v>-0.48459999999999998</v>
      </c>
      <c r="FS64">
        <v>6.0736999999999997</v>
      </c>
      <c r="FT64">
        <v>41253.74</v>
      </c>
      <c r="FU64">
        <v>122.4</v>
      </c>
      <c r="FV64">
        <v>117.9</v>
      </c>
      <c r="FW64">
        <v>102.3</v>
      </c>
      <c r="FX64">
        <v>148.69999999999999</v>
      </c>
      <c r="FY64">
        <v>327.7</v>
      </c>
      <c r="FZ64">
        <v>74</v>
      </c>
      <c r="GA64">
        <v>66.2</v>
      </c>
      <c r="GB64">
        <v>1481.3</v>
      </c>
      <c r="GC64">
        <v>63.4</v>
      </c>
      <c r="GD64">
        <v>92649</v>
      </c>
      <c r="GE64">
        <v>303730</v>
      </c>
      <c r="GF64">
        <v>54801.599999999999</v>
      </c>
      <c r="GG64">
        <v>7547.3</v>
      </c>
      <c r="GH64">
        <v>21463.1</v>
      </c>
      <c r="GI64">
        <v>55158.400000000001</v>
      </c>
      <c r="GJ64">
        <v>33279.599999999999</v>
      </c>
      <c r="GK64">
        <v>1913945</v>
      </c>
      <c r="GL64">
        <v>1939509</v>
      </c>
      <c r="GM64">
        <v>43500</v>
      </c>
      <c r="GN64">
        <v>51649720</v>
      </c>
      <c r="GO64">
        <v>24332820</v>
      </c>
      <c r="GP64">
        <v>1648950</v>
      </c>
      <c r="GQ64">
        <v>291673</v>
      </c>
      <c r="GR64">
        <v>307.10000000000002</v>
      </c>
      <c r="GS64">
        <v>77327.3</v>
      </c>
      <c r="GT64">
        <v>7.5709999999999997</v>
      </c>
      <c r="GU64">
        <v>828</v>
      </c>
      <c r="GV64">
        <v>665073.5</v>
      </c>
      <c r="GW64">
        <v>287427.09999999998</v>
      </c>
      <c r="GX64">
        <v>24466.7</v>
      </c>
      <c r="GY64">
        <v>1660</v>
      </c>
      <c r="GZ64">
        <v>13233</v>
      </c>
      <c r="HA64">
        <v>11390920</v>
      </c>
      <c r="HB64">
        <v>152.19999999999999</v>
      </c>
      <c r="HC64">
        <v>167.8</v>
      </c>
      <c r="HD64">
        <v>148.6</v>
      </c>
      <c r="HE64">
        <v>153.1</v>
      </c>
      <c r="HF64">
        <v>142.19999999999999</v>
      </c>
      <c r="HG64">
        <v>141.6</v>
      </c>
      <c r="HH64">
        <v>147.19999999999999</v>
      </c>
      <c r="HI64">
        <v>152.03658736669399</v>
      </c>
      <c r="HJ64">
        <v>7254.6</v>
      </c>
      <c r="HK64">
        <v>133137.70000000001</v>
      </c>
      <c r="HL64">
        <v>8914.9</v>
      </c>
      <c r="HM64">
        <v>11635.3</v>
      </c>
      <c r="HN64">
        <v>68.102718119355302</v>
      </c>
      <c r="HO64">
        <v>23.5389568298691</v>
      </c>
      <c r="HP64">
        <v>8710.1</v>
      </c>
      <c r="HQ64">
        <v>1059050</v>
      </c>
      <c r="HR64">
        <v>12896370</v>
      </c>
      <c r="HS64">
        <v>44976.7</v>
      </c>
      <c r="HT64">
        <v>2297.3000000000002</v>
      </c>
      <c r="HU64">
        <v>508.2</v>
      </c>
      <c r="HV64">
        <v>825300</v>
      </c>
      <c r="HW64">
        <v>1440.2</v>
      </c>
      <c r="HX64">
        <v>174670</v>
      </c>
      <c r="HY64">
        <v>4.99</v>
      </c>
      <c r="HZ64">
        <v>4.9000000000000004</v>
      </c>
      <c r="IA64">
        <v>68971.7</v>
      </c>
      <c r="IB64">
        <v>133144.74119999999</v>
      </c>
      <c r="IC64">
        <v>119.642857142857</v>
      </c>
      <c r="ID64">
        <v>2833.9</v>
      </c>
      <c r="IE64">
        <v>3136</v>
      </c>
      <c r="IF64">
        <v>119.7</v>
      </c>
      <c r="IG64">
        <v>23581</v>
      </c>
      <c r="IH64">
        <v>480.49169999999998</v>
      </c>
      <c r="II64">
        <v>181178.7</v>
      </c>
      <c r="IJ64">
        <v>91615.6</v>
      </c>
      <c r="IK64">
        <v>59503.4</v>
      </c>
      <c r="IL64">
        <v>118.693348</v>
      </c>
      <c r="IM64">
        <v>160.30000000000001</v>
      </c>
      <c r="IN64">
        <v>370426589</v>
      </c>
      <c r="IO64">
        <v>98.631994395142499</v>
      </c>
      <c r="IP64">
        <v>65.180959999999999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4226-1F3C-4344-AF06-121FF0DC0639}">
  <dimension ref="A1:AF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8" max="8" width="27.28515625" bestFit="1" customWidth="1"/>
    <col min="29" max="29" width="18.85546875" bestFit="1" customWidth="1"/>
  </cols>
  <sheetData>
    <row r="1" spans="1:32">
      <c r="A1" t="s">
        <v>369</v>
      </c>
      <c r="B1" t="s">
        <v>527</v>
      </c>
      <c r="C1" t="s">
        <v>60</v>
      </c>
      <c r="D1" t="s">
        <v>73</v>
      </c>
      <c r="E1" t="s">
        <v>157</v>
      </c>
      <c r="F1" t="s">
        <v>166</v>
      </c>
      <c r="G1" t="s">
        <v>173</v>
      </c>
      <c r="H1" t="s">
        <v>104</v>
      </c>
      <c r="I1" t="s">
        <v>194</v>
      </c>
      <c r="J1" t="s">
        <v>195</v>
      </c>
      <c r="K1" t="s">
        <v>116</v>
      </c>
      <c r="L1" t="s">
        <v>209</v>
      </c>
      <c r="M1" t="s">
        <v>207</v>
      </c>
      <c r="N1" t="s">
        <v>222</v>
      </c>
      <c r="O1" t="s">
        <v>230</v>
      </c>
      <c r="P1" t="s">
        <v>232</v>
      </c>
      <c r="Q1" t="s">
        <v>143</v>
      </c>
      <c r="R1" t="s">
        <v>238</v>
      </c>
      <c r="S1" t="s">
        <v>243</v>
      </c>
      <c r="T1" t="s">
        <v>361</v>
      </c>
      <c r="U1" t="s">
        <v>259</v>
      </c>
      <c r="V1" t="s">
        <v>261</v>
      </c>
      <c r="W1" t="s">
        <v>263</v>
      </c>
      <c r="X1" t="s">
        <v>266</v>
      </c>
      <c r="Y1" t="s">
        <v>272</v>
      </c>
      <c r="Z1" t="s">
        <v>274</v>
      </c>
      <c r="AA1" t="s">
        <v>180</v>
      </c>
      <c r="AB1" t="s">
        <v>179</v>
      </c>
      <c r="AC1" t="s">
        <v>294</v>
      </c>
      <c r="AD1" t="s">
        <v>178</v>
      </c>
      <c r="AE1" t="s">
        <v>228</v>
      </c>
      <c r="AF1" t="s">
        <v>226</v>
      </c>
    </row>
    <row r="2" spans="1:32">
      <c r="A2" s="5">
        <v>38139</v>
      </c>
      <c r="B2">
        <v>234165</v>
      </c>
      <c r="C2">
        <v>6656214.7979961103</v>
      </c>
      <c r="D2">
        <v>2132080</v>
      </c>
      <c r="E2">
        <v>17465.900000000001</v>
      </c>
      <c r="F2">
        <v>7516790</v>
      </c>
      <c r="G2">
        <v>5771380</v>
      </c>
      <c r="H2">
        <v>10239181.199999999</v>
      </c>
      <c r="I2">
        <v>38.946375143843497</v>
      </c>
      <c r="J2">
        <v>73.288888888888906</v>
      </c>
      <c r="K2">
        <v>40822</v>
      </c>
      <c r="L2">
        <v>1074890</v>
      </c>
      <c r="M2">
        <v>58450</v>
      </c>
      <c r="N2">
        <v>4795.46</v>
      </c>
      <c r="O2">
        <v>393.1</v>
      </c>
      <c r="P2">
        <v>13972.6</v>
      </c>
      <c r="Q2">
        <v>47.8986853755423</v>
      </c>
      <c r="R2">
        <v>5584</v>
      </c>
      <c r="S2">
        <v>4698890</v>
      </c>
      <c r="T2">
        <v>100</v>
      </c>
      <c r="U2">
        <v>51.787241379310302</v>
      </c>
      <c r="V2">
        <v>68.360368802902101</v>
      </c>
      <c r="W2">
        <v>56.840824832542303</v>
      </c>
      <c r="X2">
        <v>1945.4</v>
      </c>
      <c r="Y2">
        <v>2016790</v>
      </c>
      <c r="Z2">
        <v>1361.8341548131</v>
      </c>
      <c r="AA2">
        <v>3.4621158638407201</v>
      </c>
      <c r="AB2">
        <v>7.1866666666666701</v>
      </c>
      <c r="AC2">
        <v>226820</v>
      </c>
      <c r="AD2">
        <v>6</v>
      </c>
      <c r="AE2">
        <v>34</v>
      </c>
      <c r="AF2">
        <v>52.2721932114883</v>
      </c>
    </row>
    <row r="3" spans="1:32">
      <c r="A3" s="5">
        <v>38231</v>
      </c>
      <c r="B3">
        <v>262128</v>
      </c>
      <c r="C3">
        <v>6764913.2842476303</v>
      </c>
      <c r="D3">
        <v>2311300</v>
      </c>
      <c r="E3">
        <v>18371.5</v>
      </c>
      <c r="F3">
        <v>7404880</v>
      </c>
      <c r="G3">
        <v>5782060</v>
      </c>
      <c r="H3">
        <v>10711633.800000001</v>
      </c>
      <c r="I3">
        <v>46.006559263521297</v>
      </c>
      <c r="J3">
        <v>77.671111111111102</v>
      </c>
      <c r="K3">
        <v>45943</v>
      </c>
      <c r="L3">
        <v>1169706</v>
      </c>
      <c r="M3">
        <v>52989</v>
      </c>
      <c r="N3">
        <v>5583.61</v>
      </c>
      <c r="O3">
        <v>401.3</v>
      </c>
      <c r="P3">
        <v>13514.9</v>
      </c>
      <c r="Q3">
        <v>49.136210050629899</v>
      </c>
      <c r="R3">
        <v>6430</v>
      </c>
      <c r="S3">
        <v>4698890</v>
      </c>
      <c r="T3">
        <v>100</v>
      </c>
      <c r="U3">
        <v>51.787241379310302</v>
      </c>
      <c r="V3">
        <v>68.360368802902101</v>
      </c>
      <c r="W3">
        <v>58.414379842014597</v>
      </c>
      <c r="X3">
        <v>1664</v>
      </c>
      <c r="Y3">
        <v>2016790</v>
      </c>
      <c r="Z3">
        <v>1361.8341548131</v>
      </c>
      <c r="AA3">
        <v>3.53922312138728</v>
      </c>
      <c r="AB3">
        <v>7.0233333333333299</v>
      </c>
      <c r="AC3">
        <v>271410</v>
      </c>
      <c r="AD3">
        <v>6</v>
      </c>
      <c r="AE3">
        <v>36.4</v>
      </c>
      <c r="AF3">
        <v>53.606396866840697</v>
      </c>
    </row>
    <row r="4" spans="1:32">
      <c r="A4" s="5">
        <v>38322</v>
      </c>
      <c r="B4">
        <v>267753</v>
      </c>
      <c r="C4">
        <v>7693108.50723333</v>
      </c>
      <c r="D4">
        <v>2450850</v>
      </c>
      <c r="E4">
        <v>20434.8</v>
      </c>
      <c r="F4">
        <v>7328240</v>
      </c>
      <c r="G4">
        <v>6100060</v>
      </c>
      <c r="H4">
        <v>11261784.699999999</v>
      </c>
      <c r="I4">
        <v>48.313808975834299</v>
      </c>
      <c r="J4">
        <v>79.484444444444406</v>
      </c>
      <c r="K4">
        <v>51381</v>
      </c>
      <c r="L4">
        <v>1422678</v>
      </c>
      <c r="M4">
        <v>70247</v>
      </c>
      <c r="N4">
        <v>6602.69</v>
      </c>
      <c r="O4">
        <v>433.9</v>
      </c>
      <c r="P4">
        <v>15984.2</v>
      </c>
      <c r="Q4">
        <v>52.132595603185898</v>
      </c>
      <c r="R4">
        <v>8237</v>
      </c>
      <c r="S4">
        <v>4698890</v>
      </c>
      <c r="T4">
        <v>100</v>
      </c>
      <c r="U4">
        <v>51.787241379310302</v>
      </c>
      <c r="V4">
        <v>68.360368802902101</v>
      </c>
      <c r="W4">
        <v>58.581720702978203</v>
      </c>
      <c r="X4">
        <v>2106.4</v>
      </c>
      <c r="Y4">
        <v>2016790</v>
      </c>
      <c r="Z4">
        <v>1361.8341548131</v>
      </c>
      <c r="AA4">
        <v>4.4567994861913904</v>
      </c>
      <c r="AB4">
        <v>7.0233333333333299</v>
      </c>
      <c r="AC4">
        <v>286740</v>
      </c>
      <c r="AD4">
        <v>6</v>
      </c>
      <c r="AE4">
        <v>37.6</v>
      </c>
      <c r="AF4">
        <v>53.9399477806788</v>
      </c>
    </row>
    <row r="5" spans="1:32">
      <c r="A5" s="5">
        <v>38412</v>
      </c>
      <c r="B5">
        <v>297526</v>
      </c>
      <c r="C5">
        <v>7905856.73944386</v>
      </c>
      <c r="D5">
        <v>2773120</v>
      </c>
      <c r="E5">
        <v>26087.599999999999</v>
      </c>
      <c r="F5">
        <v>7524360</v>
      </c>
      <c r="G5">
        <v>6497660</v>
      </c>
      <c r="H5">
        <v>11898601.9</v>
      </c>
      <c r="I5">
        <v>57.727387802071298</v>
      </c>
      <c r="J5">
        <v>83.186666666666696</v>
      </c>
      <c r="K5">
        <v>60360</v>
      </c>
      <c r="L5">
        <v>1297479</v>
      </c>
      <c r="M5">
        <v>65845</v>
      </c>
      <c r="N5">
        <v>6492.82</v>
      </c>
      <c r="O5">
        <v>427.2</v>
      </c>
      <c r="P5">
        <v>15810.1</v>
      </c>
      <c r="Q5">
        <v>58.187255563075098</v>
      </c>
      <c r="R5">
        <v>7572</v>
      </c>
      <c r="S5">
        <v>4698890</v>
      </c>
      <c r="T5">
        <v>100</v>
      </c>
      <c r="U5">
        <v>51.787241379310302</v>
      </c>
      <c r="V5">
        <v>68.360368802902101</v>
      </c>
      <c r="W5">
        <v>57.038988517052204</v>
      </c>
      <c r="X5">
        <v>2564.9</v>
      </c>
      <c r="Y5">
        <v>2016790</v>
      </c>
      <c r="Z5">
        <v>1361.8341548131</v>
      </c>
      <c r="AA5">
        <v>3.79367707129094</v>
      </c>
      <c r="AB5">
        <v>7.0233333333333299</v>
      </c>
      <c r="AC5">
        <v>302510</v>
      </c>
      <c r="AD5">
        <v>6</v>
      </c>
      <c r="AE5">
        <v>37.799999999999997</v>
      </c>
      <c r="AF5">
        <v>54.082898172323802</v>
      </c>
    </row>
    <row r="6" spans="1:32">
      <c r="A6" s="5">
        <v>38504</v>
      </c>
      <c r="B6">
        <v>255950</v>
      </c>
      <c r="C6">
        <v>7582310.2748412797</v>
      </c>
      <c r="D6">
        <v>2551530</v>
      </c>
      <c r="E6">
        <v>23599.8</v>
      </c>
      <c r="F6">
        <v>7592100</v>
      </c>
      <c r="G6">
        <v>6780040</v>
      </c>
      <c r="H6">
        <v>12732386.199999999</v>
      </c>
      <c r="I6">
        <v>44.072600331858801</v>
      </c>
      <c r="J6">
        <v>76.311111111111103</v>
      </c>
      <c r="K6">
        <v>39876</v>
      </c>
      <c r="L6">
        <v>1310488</v>
      </c>
      <c r="M6">
        <v>66941</v>
      </c>
      <c r="N6">
        <v>7193.85</v>
      </c>
      <c r="O6">
        <v>427.3</v>
      </c>
      <c r="P6">
        <v>16301.3</v>
      </c>
      <c r="Q6">
        <v>57.774598822075298</v>
      </c>
      <c r="R6">
        <v>7406</v>
      </c>
      <c r="S6">
        <v>4698890</v>
      </c>
      <c r="T6">
        <v>120.65</v>
      </c>
      <c r="U6">
        <v>51.787241379310302</v>
      </c>
      <c r="V6">
        <v>68.360368802902101</v>
      </c>
      <c r="W6">
        <v>58.115365208659497</v>
      </c>
      <c r="X6">
        <v>2333.6999999999998</v>
      </c>
      <c r="Y6">
        <v>2016790</v>
      </c>
      <c r="Z6">
        <v>1361.8341548131</v>
      </c>
      <c r="AA6">
        <v>4.3874029543994899</v>
      </c>
      <c r="AB6">
        <v>7.0233333333333299</v>
      </c>
      <c r="AC6">
        <v>30647190</v>
      </c>
      <c r="AD6">
        <v>6</v>
      </c>
      <c r="AE6">
        <v>38.1</v>
      </c>
      <c r="AF6">
        <v>54.368798955613599</v>
      </c>
    </row>
    <row r="7" spans="1:32">
      <c r="A7" s="5">
        <v>38596</v>
      </c>
      <c r="B7">
        <v>275252</v>
      </c>
      <c r="C7">
        <v>7643652.1609280603</v>
      </c>
      <c r="D7">
        <v>2753690</v>
      </c>
      <c r="E7">
        <v>24505.4</v>
      </c>
      <c r="F7">
        <v>7545890</v>
      </c>
      <c r="G7">
        <v>7098330</v>
      </c>
      <c r="H7">
        <v>13423076.199999999</v>
      </c>
      <c r="I7">
        <v>52.417783400411402</v>
      </c>
      <c r="J7">
        <v>80.013333333333307</v>
      </c>
      <c r="K7">
        <v>47616</v>
      </c>
      <c r="L7">
        <v>1393978</v>
      </c>
      <c r="M7">
        <v>61162</v>
      </c>
      <c r="N7">
        <v>8634.48</v>
      </c>
      <c r="O7">
        <v>439.5</v>
      </c>
      <c r="P7">
        <v>16217.5</v>
      </c>
      <c r="Q7">
        <v>59.317536711730099</v>
      </c>
      <c r="R7">
        <v>7252</v>
      </c>
      <c r="S7">
        <v>4698890</v>
      </c>
      <c r="T7">
        <v>123.01</v>
      </c>
      <c r="U7">
        <v>51.787241379310302</v>
      </c>
      <c r="V7">
        <v>68.360368802902101</v>
      </c>
      <c r="W7">
        <v>60.248670292579597</v>
      </c>
      <c r="X7">
        <v>2223.9</v>
      </c>
      <c r="Y7">
        <v>2016790</v>
      </c>
      <c r="Z7">
        <v>938.47234535229904</v>
      </c>
      <c r="AA7">
        <v>3.9633130378933799</v>
      </c>
      <c r="AB7">
        <v>7.0233333333333299</v>
      </c>
      <c r="AC7">
        <v>25397640</v>
      </c>
      <c r="AD7">
        <v>6</v>
      </c>
      <c r="AE7">
        <v>41.3</v>
      </c>
      <c r="AF7">
        <v>55.560052219321101</v>
      </c>
    </row>
    <row r="8" spans="1:32">
      <c r="A8" s="5">
        <v>38687</v>
      </c>
      <c r="B8">
        <v>278135</v>
      </c>
      <c r="C8">
        <v>8810349.2466943897</v>
      </c>
      <c r="D8">
        <v>2977240</v>
      </c>
      <c r="E8">
        <v>25010.3</v>
      </c>
      <c r="F8">
        <v>7490340</v>
      </c>
      <c r="G8">
        <v>7373220</v>
      </c>
      <c r="H8">
        <v>13488941.699999999</v>
      </c>
      <c r="I8">
        <v>54.302025375394798</v>
      </c>
      <c r="J8">
        <v>80.315555555555505</v>
      </c>
      <c r="K8">
        <v>50760</v>
      </c>
      <c r="L8">
        <v>1578464</v>
      </c>
      <c r="M8">
        <v>79048</v>
      </c>
      <c r="N8">
        <v>9397.93</v>
      </c>
      <c r="O8">
        <v>485.5</v>
      </c>
      <c r="P8">
        <v>19611.3</v>
      </c>
      <c r="Q8">
        <v>65.135373006603999</v>
      </c>
      <c r="R8">
        <v>10319</v>
      </c>
      <c r="S8">
        <v>4698890</v>
      </c>
      <c r="T8">
        <v>104.13</v>
      </c>
      <c r="U8">
        <v>51.787241379310302</v>
      </c>
      <c r="V8">
        <v>68.360368802902101</v>
      </c>
      <c r="W8">
        <v>60.746157313607902</v>
      </c>
      <c r="X8">
        <v>2472.8000000000002</v>
      </c>
      <c r="Y8">
        <v>2016790</v>
      </c>
      <c r="Z8">
        <v>1158.6936900430001</v>
      </c>
      <c r="AA8">
        <v>5.4206402055234397</v>
      </c>
      <c r="AB8">
        <v>7.0233333333333299</v>
      </c>
      <c r="AC8">
        <v>28173770</v>
      </c>
      <c r="AD8">
        <v>6.25</v>
      </c>
      <c r="AE8">
        <v>43.5</v>
      </c>
      <c r="AF8">
        <v>56.656005221932098</v>
      </c>
    </row>
    <row r="9" spans="1:32">
      <c r="A9" s="5">
        <v>38777</v>
      </c>
      <c r="B9">
        <v>333739</v>
      </c>
      <c r="C9">
        <v>9076216.1731297094</v>
      </c>
      <c r="D9">
        <v>3350390</v>
      </c>
      <c r="E9">
        <v>29784</v>
      </c>
      <c r="F9">
        <v>7594160</v>
      </c>
      <c r="G9">
        <v>8263890</v>
      </c>
      <c r="H9">
        <v>13941482.699999999</v>
      </c>
      <c r="I9">
        <v>64.216991603907999</v>
      </c>
      <c r="J9">
        <v>85.604444444444397</v>
      </c>
      <c r="K9">
        <v>69221</v>
      </c>
      <c r="L9">
        <v>1527669</v>
      </c>
      <c r="M9">
        <v>83395</v>
      </c>
      <c r="N9">
        <v>11279.96</v>
      </c>
      <c r="O9">
        <v>554</v>
      </c>
      <c r="P9">
        <v>21219.5</v>
      </c>
      <c r="Q9">
        <v>75.018692333748604</v>
      </c>
      <c r="R9">
        <v>9512</v>
      </c>
      <c r="S9">
        <v>4698890</v>
      </c>
      <c r="T9">
        <v>114.04</v>
      </c>
      <c r="U9">
        <v>51.787241379310302</v>
      </c>
      <c r="V9">
        <v>68.360368802902101</v>
      </c>
      <c r="W9">
        <v>60.257432713140901</v>
      </c>
      <c r="X9">
        <v>3127.8</v>
      </c>
      <c r="Y9">
        <v>2016790</v>
      </c>
      <c r="Z9">
        <v>1637.9343781012201</v>
      </c>
      <c r="AA9">
        <v>6.4623999999999997</v>
      </c>
      <c r="AB9">
        <v>7.0233333333333299</v>
      </c>
      <c r="AC9">
        <v>30536590</v>
      </c>
      <c r="AD9">
        <v>6.5</v>
      </c>
      <c r="AE9">
        <v>43.5</v>
      </c>
      <c r="AF9">
        <v>56.703655352480403</v>
      </c>
    </row>
    <row r="10" spans="1:32">
      <c r="A10" s="5">
        <v>38869</v>
      </c>
      <c r="B10">
        <v>308727</v>
      </c>
      <c r="C10">
        <v>8781919.6605777498</v>
      </c>
      <c r="D10">
        <v>3019670</v>
      </c>
      <c r="E10">
        <v>29040.6</v>
      </c>
      <c r="F10">
        <v>7836370</v>
      </c>
      <c r="G10">
        <v>8065310</v>
      </c>
      <c r="H10">
        <v>15362586.699999999</v>
      </c>
      <c r="I10">
        <v>55.892636268055803</v>
      </c>
      <c r="J10">
        <v>85</v>
      </c>
      <c r="K10">
        <v>60690</v>
      </c>
      <c r="L10">
        <v>1612561</v>
      </c>
      <c r="M10">
        <v>86437</v>
      </c>
      <c r="N10">
        <v>10609.25</v>
      </c>
      <c r="O10">
        <v>627.4</v>
      </c>
      <c r="P10">
        <v>22517.9</v>
      </c>
      <c r="Q10">
        <v>93.507511695671397</v>
      </c>
      <c r="R10">
        <v>8475</v>
      </c>
      <c r="S10">
        <v>4698890</v>
      </c>
      <c r="T10">
        <v>165.02507</v>
      </c>
      <c r="U10">
        <v>51.787241379310302</v>
      </c>
      <c r="V10">
        <v>68.9175030229746</v>
      </c>
      <c r="W10">
        <v>61.860504494314299</v>
      </c>
      <c r="X10">
        <v>2768.1</v>
      </c>
      <c r="Y10">
        <v>2016790</v>
      </c>
      <c r="Z10">
        <v>1671.3641002315601</v>
      </c>
      <c r="AA10">
        <v>5.5431999999999997</v>
      </c>
      <c r="AB10">
        <v>7.35</v>
      </c>
      <c r="AC10">
        <v>43552722.299999997</v>
      </c>
      <c r="AD10">
        <v>6.75</v>
      </c>
      <c r="AE10">
        <v>44.6</v>
      </c>
      <c r="AF10">
        <v>57.799608355091401</v>
      </c>
    </row>
    <row r="11" spans="1:32">
      <c r="A11" s="5">
        <v>38961</v>
      </c>
      <c r="B11">
        <v>332771</v>
      </c>
      <c r="C11">
        <v>8934654.2182136495</v>
      </c>
      <c r="D11">
        <v>3241270</v>
      </c>
      <c r="E11">
        <v>31932.2</v>
      </c>
      <c r="F11">
        <v>7974930</v>
      </c>
      <c r="G11">
        <v>8479600</v>
      </c>
      <c r="H11">
        <v>16546370.1</v>
      </c>
      <c r="I11">
        <v>63.888131576720298</v>
      </c>
      <c r="J11">
        <v>88.928888888888906</v>
      </c>
      <c r="K11">
        <v>65174</v>
      </c>
      <c r="L11">
        <v>1596677</v>
      </c>
      <c r="M11">
        <v>82967</v>
      </c>
      <c r="N11">
        <v>12454.42</v>
      </c>
      <c r="O11">
        <v>621.5</v>
      </c>
      <c r="P11">
        <v>21563.1</v>
      </c>
      <c r="Q11">
        <v>97.656244388276704</v>
      </c>
      <c r="R11">
        <v>9966</v>
      </c>
      <c r="S11">
        <v>4698890</v>
      </c>
      <c r="T11">
        <v>176.81457399999999</v>
      </c>
      <c r="U11">
        <v>53.050344827586201</v>
      </c>
      <c r="V11">
        <v>70.031771463119696</v>
      </c>
      <c r="W11">
        <v>64.408279194703496</v>
      </c>
      <c r="X11">
        <v>2808.5</v>
      </c>
      <c r="Y11">
        <v>2016790</v>
      </c>
      <c r="Z11">
        <v>1219.20880747602</v>
      </c>
      <c r="AA11">
        <v>6.3247</v>
      </c>
      <c r="AB11">
        <v>7.5133333333333301</v>
      </c>
      <c r="AC11">
        <v>45234957.899999999</v>
      </c>
      <c r="AD11">
        <v>7</v>
      </c>
      <c r="AE11">
        <v>47.5</v>
      </c>
      <c r="AF11">
        <v>59.229112271540501</v>
      </c>
    </row>
    <row r="12" spans="1:32">
      <c r="A12" s="5">
        <v>39052</v>
      </c>
      <c r="B12">
        <v>336136</v>
      </c>
      <c r="C12">
        <v>10270551.7778621</v>
      </c>
      <c r="D12">
        <v>3610370</v>
      </c>
      <c r="E12">
        <v>30220.2</v>
      </c>
      <c r="F12">
        <v>7842430</v>
      </c>
      <c r="G12">
        <v>8669890</v>
      </c>
      <c r="H12">
        <v>19848193.699999999</v>
      </c>
      <c r="I12">
        <v>68.728719198062294</v>
      </c>
      <c r="J12">
        <v>91.497777777777799</v>
      </c>
      <c r="K12">
        <v>70320</v>
      </c>
      <c r="L12">
        <v>1754367</v>
      </c>
      <c r="M12">
        <v>93677</v>
      </c>
      <c r="N12">
        <v>13786.91</v>
      </c>
      <c r="O12">
        <v>614.4</v>
      </c>
      <c r="P12">
        <v>25212.7</v>
      </c>
      <c r="Q12">
        <v>101.50981084513801</v>
      </c>
      <c r="R12">
        <v>12371</v>
      </c>
      <c r="S12">
        <v>4698890</v>
      </c>
      <c r="T12">
        <v>174.813444</v>
      </c>
      <c r="U12">
        <v>53.050344827586201</v>
      </c>
      <c r="V12">
        <v>70.366051995163204</v>
      </c>
      <c r="W12">
        <v>66.041176450741403</v>
      </c>
      <c r="X12">
        <v>3014.3</v>
      </c>
      <c r="Y12">
        <v>2178290</v>
      </c>
      <c r="Z12">
        <v>1325.9643069798201</v>
      </c>
      <c r="AA12">
        <v>6.7293000000000003</v>
      </c>
      <c r="AB12">
        <v>7.5133333333333301</v>
      </c>
      <c r="AC12">
        <v>50654170.899999999</v>
      </c>
      <c r="AD12">
        <v>7.25</v>
      </c>
      <c r="AE12">
        <v>46.6</v>
      </c>
      <c r="AF12">
        <v>60.515665796344599</v>
      </c>
    </row>
    <row r="13" spans="1:32">
      <c r="A13" s="5">
        <v>39142</v>
      </c>
      <c r="B13">
        <v>402345</v>
      </c>
      <c r="C13">
        <v>10621600.033775</v>
      </c>
      <c r="D13">
        <v>4082830</v>
      </c>
      <c r="E13">
        <v>34292.199999999997</v>
      </c>
      <c r="F13">
        <v>8276260</v>
      </c>
      <c r="G13">
        <v>9679250</v>
      </c>
      <c r="H13">
        <v>21308425.699999999</v>
      </c>
      <c r="I13">
        <v>77.2559826228578</v>
      </c>
      <c r="J13">
        <v>93.688888888888897</v>
      </c>
      <c r="K13">
        <v>83229</v>
      </c>
      <c r="L13">
        <v>1583590</v>
      </c>
      <c r="M13">
        <v>89700</v>
      </c>
      <c r="N13">
        <v>13072.1</v>
      </c>
      <c r="O13">
        <v>650.29999999999995</v>
      </c>
      <c r="P13">
        <v>27109.3</v>
      </c>
      <c r="Q13">
        <v>100.035806191804</v>
      </c>
      <c r="R13">
        <v>13499</v>
      </c>
      <c r="S13">
        <v>4698890</v>
      </c>
      <c r="T13">
        <v>138.433156</v>
      </c>
      <c r="U13">
        <v>53.892413793103401</v>
      </c>
      <c r="V13">
        <v>70.756045949213998</v>
      </c>
      <c r="W13">
        <v>65.925721467627298</v>
      </c>
      <c r="X13">
        <v>3886.8</v>
      </c>
      <c r="Y13">
        <v>2362000</v>
      </c>
      <c r="Z13">
        <v>1927.0892739000999</v>
      </c>
      <c r="AA13">
        <v>7.3582999999999998</v>
      </c>
      <c r="AB13">
        <v>8.1666666666666696</v>
      </c>
      <c r="AC13">
        <v>61986898</v>
      </c>
      <c r="AD13">
        <v>7.75</v>
      </c>
      <c r="AE13">
        <v>43.9</v>
      </c>
      <c r="AF13">
        <v>60.658616187989601</v>
      </c>
    </row>
    <row r="14" spans="1:32">
      <c r="A14" s="5">
        <v>39234</v>
      </c>
      <c r="B14">
        <v>348937</v>
      </c>
      <c r="C14">
        <v>10308415.5722194</v>
      </c>
      <c r="D14">
        <v>3816170</v>
      </c>
      <c r="E14">
        <v>35038.300000000003</v>
      </c>
      <c r="F14">
        <v>8552710</v>
      </c>
      <c r="G14">
        <v>9410020</v>
      </c>
      <c r="H14">
        <v>22946442.199999999</v>
      </c>
      <c r="I14">
        <v>65.309776180625093</v>
      </c>
      <c r="J14">
        <v>93.688888888888897</v>
      </c>
      <c r="K14">
        <v>55427</v>
      </c>
      <c r="L14">
        <v>1378768</v>
      </c>
      <c r="M14">
        <v>85502</v>
      </c>
      <c r="N14">
        <v>14650.51</v>
      </c>
      <c r="O14">
        <v>667.2</v>
      </c>
      <c r="P14">
        <v>28795.4</v>
      </c>
      <c r="Q14">
        <v>113.593316104084</v>
      </c>
      <c r="R14">
        <v>9926</v>
      </c>
      <c r="S14">
        <v>4698890</v>
      </c>
      <c r="T14">
        <v>227.93262668400001</v>
      </c>
      <c r="U14">
        <v>53.892413793103401</v>
      </c>
      <c r="V14">
        <v>71.4803204353084</v>
      </c>
      <c r="W14">
        <v>67.007939772942194</v>
      </c>
      <c r="X14">
        <v>2925.9</v>
      </c>
      <c r="Y14">
        <v>2362000</v>
      </c>
      <c r="Z14">
        <v>2164.51350479656</v>
      </c>
      <c r="AA14">
        <v>7.2750000000000004</v>
      </c>
      <c r="AB14">
        <v>8.6566666666666698</v>
      </c>
      <c r="AC14">
        <v>66508050.5</v>
      </c>
      <c r="AD14">
        <v>7.75</v>
      </c>
      <c r="AE14">
        <v>43</v>
      </c>
      <c r="AF14">
        <v>61.468668407310702</v>
      </c>
    </row>
    <row r="15" spans="1:32">
      <c r="A15" s="5">
        <v>39326</v>
      </c>
      <c r="B15">
        <v>375427</v>
      </c>
      <c r="C15">
        <v>10302018.6711866</v>
      </c>
      <c r="D15">
        <v>4081970</v>
      </c>
      <c r="E15">
        <v>37519.199999999997</v>
      </c>
      <c r="F15">
        <v>8713660</v>
      </c>
      <c r="G15">
        <v>9835110</v>
      </c>
      <c r="H15">
        <v>24759367.600000001</v>
      </c>
      <c r="I15">
        <v>71.148924954149393</v>
      </c>
      <c r="J15">
        <v>95.653333333333293</v>
      </c>
      <c r="K15">
        <v>61477</v>
      </c>
      <c r="L15">
        <v>1342522</v>
      </c>
      <c r="M15">
        <v>78415</v>
      </c>
      <c r="N15">
        <v>17291.099999999999</v>
      </c>
      <c r="O15">
        <v>681.1</v>
      </c>
      <c r="P15">
        <v>27415.5</v>
      </c>
      <c r="Q15">
        <v>108.245003364933</v>
      </c>
      <c r="R15">
        <v>11598</v>
      </c>
      <c r="S15">
        <v>4937900</v>
      </c>
      <c r="T15">
        <v>214.26390077319999</v>
      </c>
      <c r="U15">
        <v>55.1555172413793</v>
      </c>
      <c r="V15">
        <v>72.427448609431707</v>
      </c>
      <c r="W15">
        <v>68.612626309124096</v>
      </c>
      <c r="X15">
        <v>3708.8</v>
      </c>
      <c r="Y15">
        <v>2465170</v>
      </c>
      <c r="Z15">
        <v>1453.2168623883599</v>
      </c>
      <c r="AA15">
        <v>6.1067</v>
      </c>
      <c r="AB15">
        <v>8.6566666666666698</v>
      </c>
      <c r="AC15">
        <v>70125227.200000003</v>
      </c>
      <c r="AD15">
        <v>7.75</v>
      </c>
      <c r="AE15">
        <v>43.5</v>
      </c>
      <c r="AF15">
        <v>63.231723237597897</v>
      </c>
    </row>
    <row r="16" spans="1:32">
      <c r="A16" s="5">
        <v>39417</v>
      </c>
      <c r="B16">
        <v>385103</v>
      </c>
      <c r="C16">
        <v>11840751.708009999</v>
      </c>
      <c r="D16">
        <v>4344580</v>
      </c>
      <c r="E16">
        <v>40175.599999999999</v>
      </c>
      <c r="F16">
        <v>8354290</v>
      </c>
      <c r="G16">
        <v>10239560</v>
      </c>
      <c r="H16">
        <v>27671476.5</v>
      </c>
      <c r="I16">
        <v>77.101836903607705</v>
      </c>
      <c r="J16">
        <v>96.106666666666698</v>
      </c>
      <c r="K16">
        <v>69801</v>
      </c>
      <c r="L16">
        <v>1634352</v>
      </c>
      <c r="M16">
        <v>94464</v>
      </c>
      <c r="N16">
        <v>20286.990000000002</v>
      </c>
      <c r="O16">
        <v>788.7</v>
      </c>
      <c r="P16">
        <v>30396.400000000001</v>
      </c>
      <c r="Q16">
        <v>110.62377645862</v>
      </c>
      <c r="R16">
        <v>12763</v>
      </c>
      <c r="S16">
        <v>5026500</v>
      </c>
      <c r="T16">
        <v>212.6255919372</v>
      </c>
      <c r="U16">
        <v>55.1555172413793</v>
      </c>
      <c r="V16">
        <v>73.708857315598607</v>
      </c>
      <c r="W16">
        <v>68.440749886298207</v>
      </c>
      <c r="X16">
        <v>5135.2</v>
      </c>
      <c r="Y16">
        <v>2533900</v>
      </c>
      <c r="Z16">
        <v>1772.019285478</v>
      </c>
      <c r="AA16">
        <v>7.1573000000000002</v>
      </c>
      <c r="AB16">
        <v>8.6566666666666698</v>
      </c>
      <c r="AC16">
        <v>76912072.900000006</v>
      </c>
      <c r="AD16">
        <v>7.75</v>
      </c>
      <c r="AE16">
        <v>43.5</v>
      </c>
      <c r="AF16">
        <v>63.851174934725798</v>
      </c>
    </row>
    <row r="17" spans="1:32">
      <c r="A17" s="5">
        <v>39508</v>
      </c>
      <c r="B17">
        <v>440415</v>
      </c>
      <c r="C17">
        <v>12298652.626823099</v>
      </c>
      <c r="D17">
        <v>4802900</v>
      </c>
      <c r="E17">
        <v>47169.1</v>
      </c>
      <c r="F17">
        <v>8995180</v>
      </c>
      <c r="G17">
        <v>11558100</v>
      </c>
      <c r="H17">
        <v>31282081</v>
      </c>
      <c r="I17">
        <v>87.161219133581298</v>
      </c>
      <c r="J17">
        <v>99.96</v>
      </c>
      <c r="K17">
        <v>87513</v>
      </c>
      <c r="L17">
        <v>1412700</v>
      </c>
      <c r="M17">
        <v>88127</v>
      </c>
      <c r="N17">
        <v>15644.44</v>
      </c>
      <c r="O17">
        <v>926.8</v>
      </c>
      <c r="P17">
        <v>30275</v>
      </c>
      <c r="Q17">
        <v>117.823511779269</v>
      </c>
      <c r="R17">
        <v>17203</v>
      </c>
      <c r="S17">
        <v>5217990</v>
      </c>
      <c r="T17">
        <v>151.6119924512</v>
      </c>
      <c r="U17">
        <v>56.418620689655199</v>
      </c>
      <c r="V17">
        <v>74.823125755743703</v>
      </c>
      <c r="W17">
        <v>68.748218237051205</v>
      </c>
      <c r="X17">
        <v>6532.4</v>
      </c>
      <c r="Y17">
        <v>2603060</v>
      </c>
      <c r="Z17">
        <v>2101.07023652001</v>
      </c>
      <c r="AA17">
        <v>7.1505000000000001</v>
      </c>
      <c r="AB17">
        <v>8.33</v>
      </c>
      <c r="AC17">
        <v>97171368.099999994</v>
      </c>
      <c r="AD17">
        <v>7.75</v>
      </c>
      <c r="AE17">
        <v>44.5</v>
      </c>
      <c r="AF17">
        <v>64.470626631853804</v>
      </c>
    </row>
    <row r="18" spans="1:32">
      <c r="A18" s="5">
        <v>39600</v>
      </c>
      <c r="B18">
        <v>401475</v>
      </c>
      <c r="C18">
        <v>12374136.0590098</v>
      </c>
      <c r="D18">
        <v>4649160</v>
      </c>
      <c r="E18">
        <v>56291</v>
      </c>
      <c r="F18">
        <v>9356420</v>
      </c>
      <c r="G18">
        <v>11081410</v>
      </c>
      <c r="H18">
        <v>33761890.700000003</v>
      </c>
      <c r="I18">
        <v>71.252916790293298</v>
      </c>
      <c r="J18">
        <v>97.617777777777803</v>
      </c>
      <c r="K18">
        <v>61147</v>
      </c>
      <c r="L18">
        <v>1488700</v>
      </c>
      <c r="M18">
        <v>95933</v>
      </c>
      <c r="N18">
        <v>13461.6</v>
      </c>
      <c r="O18">
        <v>896</v>
      </c>
      <c r="P18">
        <v>30265.9</v>
      </c>
      <c r="Q18">
        <v>121.581508816561</v>
      </c>
      <c r="R18">
        <v>12344</v>
      </c>
      <c r="S18">
        <v>5393430</v>
      </c>
      <c r="T18">
        <v>236.04702819395001</v>
      </c>
      <c r="U18">
        <v>56.418620689655199</v>
      </c>
      <c r="V18">
        <v>75.770253929866996</v>
      </c>
      <c r="W18">
        <v>71.899863817858105</v>
      </c>
      <c r="X18">
        <v>5738</v>
      </c>
      <c r="Y18">
        <v>2655790</v>
      </c>
      <c r="Z18">
        <v>2414.9924082037701</v>
      </c>
      <c r="AA18">
        <v>7.4842000000000004</v>
      </c>
      <c r="AB18">
        <v>8.33</v>
      </c>
      <c r="AC18">
        <v>83173405.799999997</v>
      </c>
      <c r="AD18">
        <v>8.5</v>
      </c>
      <c r="AE18">
        <v>47</v>
      </c>
      <c r="AF18">
        <v>66.233681462141007</v>
      </c>
    </row>
    <row r="19" spans="1:32">
      <c r="A19" s="5">
        <v>39692</v>
      </c>
      <c r="B19">
        <v>377742</v>
      </c>
      <c r="C19">
        <v>12405905.706428999</v>
      </c>
      <c r="D19">
        <v>4886850</v>
      </c>
      <c r="E19">
        <v>52506.8</v>
      </c>
      <c r="F19">
        <v>9672960</v>
      </c>
      <c r="G19">
        <v>11433910</v>
      </c>
      <c r="H19">
        <v>36762133.200000003</v>
      </c>
      <c r="I19">
        <v>74.430823456481804</v>
      </c>
      <c r="J19">
        <v>97.6933333333333</v>
      </c>
      <c r="K19">
        <v>55130</v>
      </c>
      <c r="L19">
        <v>1574817</v>
      </c>
      <c r="M19">
        <v>83884</v>
      </c>
      <c r="N19">
        <v>12860.43</v>
      </c>
      <c r="O19">
        <v>869.6</v>
      </c>
      <c r="P19">
        <v>24449.9</v>
      </c>
      <c r="Q19">
        <v>108.945031713673</v>
      </c>
      <c r="R19">
        <v>13525</v>
      </c>
      <c r="S19">
        <v>5529100</v>
      </c>
      <c r="T19">
        <v>158.59813935232299</v>
      </c>
      <c r="U19">
        <v>57.260689655172399</v>
      </c>
      <c r="V19">
        <v>77.998790810157203</v>
      </c>
      <c r="W19">
        <v>74.257928551135294</v>
      </c>
      <c r="X19">
        <v>4628.3</v>
      </c>
      <c r="Y19">
        <v>2699610</v>
      </c>
      <c r="Z19">
        <v>1840.58681773073</v>
      </c>
      <c r="AA19">
        <v>8.8109999999999999</v>
      </c>
      <c r="AB19">
        <v>9.1466666666666701</v>
      </c>
      <c r="AC19">
        <v>81641789.099999994</v>
      </c>
      <c r="AD19">
        <v>9</v>
      </c>
      <c r="AE19">
        <v>50.6</v>
      </c>
      <c r="AF19">
        <v>68.949738903394206</v>
      </c>
    </row>
    <row r="20" spans="1:32">
      <c r="A20" s="5">
        <v>39783</v>
      </c>
      <c r="B20">
        <v>325782</v>
      </c>
      <c r="C20">
        <v>13641904.1810939</v>
      </c>
      <c r="D20">
        <v>4768260</v>
      </c>
      <c r="E20">
        <v>38652.400000000001</v>
      </c>
      <c r="F20">
        <v>10966310</v>
      </c>
      <c r="G20">
        <v>11286750</v>
      </c>
      <c r="H20">
        <v>39007316.899999999</v>
      </c>
      <c r="I20">
        <v>65.988894962983693</v>
      </c>
      <c r="J20">
        <v>94.368888888888904</v>
      </c>
      <c r="K20">
        <v>27011</v>
      </c>
      <c r="L20">
        <v>1302183</v>
      </c>
      <c r="M20">
        <v>84566</v>
      </c>
      <c r="N20">
        <v>9647.31</v>
      </c>
      <c r="O20">
        <v>795.6</v>
      </c>
      <c r="P20">
        <v>26899</v>
      </c>
      <c r="Q20">
        <v>60.544788172934503</v>
      </c>
      <c r="R20">
        <v>13099</v>
      </c>
      <c r="S20">
        <v>5686480</v>
      </c>
      <c r="T20">
        <v>149.96482999330701</v>
      </c>
      <c r="U20">
        <v>57.260689655172399</v>
      </c>
      <c r="V20">
        <v>80.060187424425607</v>
      </c>
      <c r="W20">
        <v>75.716337280656901</v>
      </c>
      <c r="X20">
        <v>3698</v>
      </c>
      <c r="Y20">
        <v>2730710</v>
      </c>
      <c r="Z20">
        <v>1558.8743053258399</v>
      </c>
      <c r="AA20">
        <v>6.6509</v>
      </c>
      <c r="AB20">
        <v>8.6566666666666698</v>
      </c>
      <c r="AC20">
        <v>77066356.799999997</v>
      </c>
      <c r="AD20">
        <v>6.5</v>
      </c>
      <c r="AE20">
        <v>49.2</v>
      </c>
      <c r="AF20">
        <v>70.379242819843299</v>
      </c>
    </row>
    <row r="21" spans="1:32">
      <c r="A21" s="5">
        <v>39873</v>
      </c>
      <c r="B21">
        <v>447704</v>
      </c>
      <c r="C21">
        <v>13374084.002434799</v>
      </c>
      <c r="D21">
        <v>4597710</v>
      </c>
      <c r="E21">
        <v>37748.300000000003</v>
      </c>
      <c r="F21">
        <v>12773330</v>
      </c>
      <c r="G21">
        <v>12596710</v>
      </c>
      <c r="H21">
        <v>43840751.799999997</v>
      </c>
      <c r="I21">
        <v>71.804949591761499</v>
      </c>
      <c r="J21">
        <v>95.955555555555506</v>
      </c>
      <c r="K21">
        <v>40965</v>
      </c>
      <c r="L21">
        <v>1466253</v>
      </c>
      <c r="M21">
        <v>81444</v>
      </c>
      <c r="N21">
        <v>9708.5</v>
      </c>
      <c r="O21">
        <v>908.7</v>
      </c>
      <c r="P21">
        <v>27263.8</v>
      </c>
      <c r="Q21">
        <v>51.506067760018098</v>
      </c>
      <c r="R21">
        <v>13078</v>
      </c>
      <c r="S21">
        <v>5624790</v>
      </c>
      <c r="T21">
        <v>170.62413630457999</v>
      </c>
      <c r="U21">
        <v>59.786896551724098</v>
      </c>
      <c r="V21">
        <v>80.784461910519994</v>
      </c>
      <c r="W21">
        <v>75.248058328166294</v>
      </c>
      <c r="X21">
        <v>3706</v>
      </c>
      <c r="Y21">
        <v>2793650</v>
      </c>
      <c r="Z21">
        <v>2378.6345352298999</v>
      </c>
      <c r="AA21">
        <v>4.6299000000000001</v>
      </c>
      <c r="AB21">
        <v>8.1666666666666696</v>
      </c>
      <c r="AC21">
        <v>87854096.200000003</v>
      </c>
      <c r="AD21">
        <v>5</v>
      </c>
      <c r="AE21">
        <v>42.1</v>
      </c>
      <c r="AF21">
        <v>70.522193211488201</v>
      </c>
    </row>
    <row r="22" spans="1:32">
      <c r="A22" s="5">
        <v>39965</v>
      </c>
      <c r="B22">
        <v>417919</v>
      </c>
      <c r="C22">
        <v>13416342.6142956</v>
      </c>
      <c r="D22">
        <v>4709530</v>
      </c>
      <c r="E22">
        <v>38468.5</v>
      </c>
      <c r="F22">
        <v>13981490</v>
      </c>
      <c r="G22">
        <v>12477210</v>
      </c>
      <c r="H22">
        <v>44931735.399999999</v>
      </c>
      <c r="I22">
        <v>67.3231647392562</v>
      </c>
      <c r="J22">
        <v>96.56</v>
      </c>
      <c r="K22">
        <v>38890</v>
      </c>
      <c r="L22">
        <v>1689716</v>
      </c>
      <c r="M22">
        <v>103824</v>
      </c>
      <c r="N22">
        <v>14493.84</v>
      </c>
      <c r="O22">
        <v>921.5</v>
      </c>
      <c r="P22">
        <v>29346.7</v>
      </c>
      <c r="Q22">
        <v>60.577761115475298</v>
      </c>
      <c r="R22">
        <v>10830</v>
      </c>
      <c r="S22">
        <v>5563930</v>
      </c>
      <c r="T22">
        <v>276.45827942075499</v>
      </c>
      <c r="U22">
        <v>59.786896551724098</v>
      </c>
      <c r="V22">
        <v>81.174455864570703</v>
      </c>
      <c r="W22">
        <v>78.736997734590702</v>
      </c>
      <c r="X22">
        <v>3910</v>
      </c>
      <c r="Y22">
        <v>2795910</v>
      </c>
      <c r="Z22">
        <v>2571.7704846179299</v>
      </c>
      <c r="AA22">
        <v>3.3637999999999999</v>
      </c>
      <c r="AB22">
        <v>8.0033333333333303</v>
      </c>
      <c r="AC22">
        <v>90996450.599999994</v>
      </c>
      <c r="AD22">
        <v>4.75</v>
      </c>
      <c r="AE22">
        <v>40.6</v>
      </c>
      <c r="AF22">
        <v>72.094647519582296</v>
      </c>
    </row>
    <row r="23" spans="1:32">
      <c r="A23" s="5">
        <v>40057</v>
      </c>
      <c r="B23">
        <v>467302</v>
      </c>
      <c r="C23">
        <v>13903151.66602</v>
      </c>
      <c r="D23">
        <v>5211680</v>
      </c>
      <c r="E23">
        <v>42551</v>
      </c>
      <c r="F23">
        <v>14698520</v>
      </c>
      <c r="G23">
        <v>13112940</v>
      </c>
      <c r="H23">
        <v>47784892.100000001</v>
      </c>
      <c r="I23">
        <v>78.995076969457898</v>
      </c>
      <c r="J23">
        <v>102.37777777777799</v>
      </c>
      <c r="K23">
        <v>54676</v>
      </c>
      <c r="L23">
        <v>1831294</v>
      </c>
      <c r="M23">
        <v>102361</v>
      </c>
      <c r="N23">
        <v>17126.84</v>
      </c>
      <c r="O23">
        <v>960.1</v>
      </c>
      <c r="P23">
        <v>28900.9</v>
      </c>
      <c r="Q23">
        <v>76.411174524795001</v>
      </c>
      <c r="R23">
        <v>13583</v>
      </c>
      <c r="S23">
        <v>5663150</v>
      </c>
      <c r="T23">
        <v>217.27945091268199</v>
      </c>
      <c r="U23">
        <v>69.891724137931007</v>
      </c>
      <c r="V23">
        <v>82.623004836759407</v>
      </c>
      <c r="W23">
        <v>83.482952676009702</v>
      </c>
      <c r="X23">
        <v>3537.1</v>
      </c>
      <c r="Y23">
        <v>2872560</v>
      </c>
      <c r="Z23">
        <v>2413.2843202117101</v>
      </c>
      <c r="AA23">
        <v>3.2877999999999998</v>
      </c>
      <c r="AB23">
        <v>7.84</v>
      </c>
      <c r="AC23">
        <v>101631545.09999999</v>
      </c>
      <c r="AD23">
        <v>4.75</v>
      </c>
      <c r="AE23">
        <v>44.6</v>
      </c>
      <c r="AF23">
        <v>77.050261096605695</v>
      </c>
    </row>
    <row r="24" spans="1:32">
      <c r="A24" s="5">
        <v>40148</v>
      </c>
      <c r="B24">
        <v>483953</v>
      </c>
      <c r="C24">
        <v>15771046.767589301</v>
      </c>
      <c r="D24">
        <v>5358020</v>
      </c>
      <c r="E24">
        <v>46230.7</v>
      </c>
      <c r="F24">
        <v>15054510</v>
      </c>
      <c r="G24">
        <v>13309550</v>
      </c>
      <c r="H24">
        <v>51130135.200000003</v>
      </c>
      <c r="I24">
        <v>83.972222818713206</v>
      </c>
      <c r="J24">
        <v>102.68</v>
      </c>
      <c r="K24">
        <v>62768</v>
      </c>
      <c r="L24">
        <v>1818691</v>
      </c>
      <c r="M24">
        <v>110540</v>
      </c>
      <c r="N24">
        <v>17464.810000000001</v>
      </c>
      <c r="O24">
        <v>1100.7</v>
      </c>
      <c r="P24">
        <v>33419.599999999999</v>
      </c>
      <c r="Q24">
        <v>85.172057494321095</v>
      </c>
      <c r="R24">
        <v>15901</v>
      </c>
      <c r="S24">
        <v>5661200</v>
      </c>
      <c r="T24">
        <v>218.13884170826501</v>
      </c>
      <c r="U24">
        <v>69.891724137931007</v>
      </c>
      <c r="V24">
        <v>83.402992744860896</v>
      </c>
      <c r="W24">
        <v>88.351510266095502</v>
      </c>
      <c r="X24">
        <v>4979.8</v>
      </c>
      <c r="Y24">
        <v>2936500</v>
      </c>
      <c r="Z24">
        <v>1915.2546642408199</v>
      </c>
      <c r="AA24">
        <v>3.3408000000000002</v>
      </c>
      <c r="AB24">
        <v>7.84</v>
      </c>
      <c r="AC24">
        <v>100987732.40000001</v>
      </c>
      <c r="AD24">
        <v>4.75</v>
      </c>
      <c r="AE24">
        <v>44.6</v>
      </c>
      <c r="AF24">
        <v>79.718668407310702</v>
      </c>
    </row>
    <row r="25" spans="1:32">
      <c r="A25" s="5">
        <v>40238</v>
      </c>
      <c r="B25">
        <v>582159</v>
      </c>
      <c r="C25">
        <v>16570600.799118999</v>
      </c>
      <c r="D25">
        <v>6066480</v>
      </c>
      <c r="E25">
        <v>51535.6</v>
      </c>
      <c r="F25">
        <v>16691860</v>
      </c>
      <c r="G25">
        <v>14892680</v>
      </c>
      <c r="H25">
        <v>54943021.100000001</v>
      </c>
      <c r="I25">
        <v>104.740849559488</v>
      </c>
      <c r="J25">
        <v>107.28888888888901</v>
      </c>
      <c r="K25">
        <v>88610</v>
      </c>
      <c r="L25">
        <v>2001421</v>
      </c>
      <c r="M25">
        <v>124449</v>
      </c>
      <c r="N25">
        <v>17527.77</v>
      </c>
      <c r="O25">
        <v>1108.9000000000001</v>
      </c>
      <c r="P25">
        <v>32088.2</v>
      </c>
      <c r="Q25">
        <v>95.700037681245206</v>
      </c>
      <c r="R25">
        <v>19221</v>
      </c>
      <c r="S25">
        <v>5856300</v>
      </c>
      <c r="T25">
        <v>195.159887105179</v>
      </c>
      <c r="U25">
        <v>79.575517241379302</v>
      </c>
      <c r="V25">
        <v>84.517261185006006</v>
      </c>
      <c r="W25">
        <v>89.961729712821594</v>
      </c>
      <c r="X25">
        <v>5389.9</v>
      </c>
      <c r="Y25">
        <v>3009300</v>
      </c>
      <c r="Z25">
        <v>2861.9014306979798</v>
      </c>
      <c r="AA25">
        <v>3.9350000000000001</v>
      </c>
      <c r="AB25">
        <v>7.84</v>
      </c>
      <c r="AC25">
        <v>112500306.40000001</v>
      </c>
      <c r="AD25">
        <v>5</v>
      </c>
      <c r="AE25">
        <v>45.6</v>
      </c>
      <c r="AF25">
        <v>81.338772845953002</v>
      </c>
    </row>
    <row r="26" spans="1:32">
      <c r="A26" s="5">
        <v>40330</v>
      </c>
      <c r="B26">
        <v>553070</v>
      </c>
      <c r="C26">
        <v>16148795.9814009</v>
      </c>
      <c r="D26">
        <v>5586530</v>
      </c>
      <c r="E26">
        <v>54093</v>
      </c>
      <c r="F26">
        <v>17202100</v>
      </c>
      <c r="G26">
        <v>14866500</v>
      </c>
      <c r="H26">
        <v>59530792.200000003</v>
      </c>
      <c r="I26">
        <v>87.459392452006</v>
      </c>
      <c r="J26">
        <v>106.911111111111</v>
      </c>
      <c r="K26">
        <v>71348</v>
      </c>
      <c r="L26">
        <v>2099266</v>
      </c>
      <c r="M26">
        <v>130663</v>
      </c>
      <c r="N26">
        <v>17700.900000000001</v>
      </c>
      <c r="O26">
        <v>1195.7</v>
      </c>
      <c r="P26">
        <v>35281.4</v>
      </c>
      <c r="Q26">
        <v>97.750917633903398</v>
      </c>
      <c r="R26">
        <v>16975</v>
      </c>
      <c r="S26">
        <v>5928700</v>
      </c>
      <c r="T26">
        <v>251.85349255230801</v>
      </c>
      <c r="U26">
        <v>79.575517241379302</v>
      </c>
      <c r="V26">
        <v>85.241535671100394</v>
      </c>
      <c r="W26">
        <v>91.133733145893402</v>
      </c>
      <c r="X26">
        <v>4254.8999999999996</v>
      </c>
      <c r="Y26">
        <v>3068200</v>
      </c>
      <c r="Z26">
        <v>3251.4674991730099</v>
      </c>
      <c r="AA26">
        <v>4.5407999999999999</v>
      </c>
      <c r="AB26">
        <v>7.84</v>
      </c>
      <c r="AC26">
        <v>109176690</v>
      </c>
      <c r="AD26">
        <v>5.25</v>
      </c>
      <c r="AE26">
        <v>48.1</v>
      </c>
      <c r="AF26">
        <v>81.958224543080902</v>
      </c>
    </row>
    <row r="27" spans="1:32">
      <c r="A27" s="5">
        <v>40422</v>
      </c>
      <c r="B27">
        <v>620661</v>
      </c>
      <c r="C27">
        <v>16359698.390259899</v>
      </c>
      <c r="D27">
        <v>6050640</v>
      </c>
      <c r="E27">
        <v>51102.9</v>
      </c>
      <c r="F27">
        <v>17647730</v>
      </c>
      <c r="G27">
        <v>15198310</v>
      </c>
      <c r="H27">
        <v>63793617</v>
      </c>
      <c r="I27">
        <v>97.128779674856702</v>
      </c>
      <c r="J27">
        <v>108.8</v>
      </c>
      <c r="K27">
        <v>80022</v>
      </c>
      <c r="L27">
        <v>2216514</v>
      </c>
      <c r="M27">
        <v>119068</v>
      </c>
      <c r="N27">
        <v>20069.12</v>
      </c>
      <c r="O27">
        <v>1226.5999999999999</v>
      </c>
      <c r="P27">
        <v>32419.5</v>
      </c>
      <c r="Q27">
        <v>95.807889425330202</v>
      </c>
      <c r="R27">
        <v>19504</v>
      </c>
      <c r="S27">
        <v>6313650</v>
      </c>
      <c r="T27">
        <v>315.57667450557898</v>
      </c>
      <c r="U27">
        <v>84.627931034482799</v>
      </c>
      <c r="V27">
        <v>86.522944377267194</v>
      </c>
      <c r="W27">
        <v>93.742156144693396</v>
      </c>
      <c r="X27">
        <v>4535.2</v>
      </c>
      <c r="Y27">
        <v>3276440</v>
      </c>
      <c r="Z27">
        <v>2482.8279027456201</v>
      </c>
      <c r="AA27">
        <v>5.9001999999999999</v>
      </c>
      <c r="AB27">
        <v>7.84</v>
      </c>
      <c r="AC27">
        <v>109751660</v>
      </c>
      <c r="AD27">
        <v>6</v>
      </c>
      <c r="AE27">
        <v>51.5</v>
      </c>
      <c r="AF27">
        <v>84.960182767624005</v>
      </c>
    </row>
    <row r="28" spans="1:32">
      <c r="A28" s="5">
        <v>40513</v>
      </c>
      <c r="B28">
        <v>621498</v>
      </c>
      <c r="C28">
        <v>18621505.867792301</v>
      </c>
      <c r="D28">
        <v>6459530</v>
      </c>
      <c r="E28">
        <v>65835.100000000006</v>
      </c>
      <c r="F28">
        <v>17970930</v>
      </c>
      <c r="G28">
        <v>15917730</v>
      </c>
      <c r="H28">
        <v>67860608.5</v>
      </c>
      <c r="I28">
        <v>98.220446313922693</v>
      </c>
      <c r="J28">
        <v>110.235555555556</v>
      </c>
      <c r="K28">
        <v>72346</v>
      </c>
      <c r="L28">
        <v>2335724</v>
      </c>
      <c r="M28">
        <v>145893</v>
      </c>
      <c r="N28">
        <v>20509.09</v>
      </c>
      <c r="O28">
        <v>1367.6</v>
      </c>
      <c r="P28">
        <v>37864</v>
      </c>
      <c r="Q28">
        <v>110.741155259522</v>
      </c>
      <c r="R28">
        <v>23211</v>
      </c>
      <c r="S28">
        <v>6758390</v>
      </c>
      <c r="T28">
        <v>259.69429105368903</v>
      </c>
      <c r="U28">
        <v>84.627931034482799</v>
      </c>
      <c r="V28">
        <v>87.860066505441395</v>
      </c>
      <c r="W28">
        <v>96.359341564054702</v>
      </c>
      <c r="X28">
        <v>8063.6</v>
      </c>
      <c r="Y28">
        <v>3499250</v>
      </c>
      <c r="Z28">
        <v>1852.05540853457</v>
      </c>
      <c r="AA28">
        <v>6.8438999999999997</v>
      </c>
      <c r="AB28">
        <v>8.57</v>
      </c>
      <c r="AC28">
        <v>125175920</v>
      </c>
      <c r="AD28">
        <v>6.25</v>
      </c>
      <c r="AE28">
        <v>53.2</v>
      </c>
      <c r="AF28">
        <v>87.056788511749303</v>
      </c>
    </row>
    <row r="29" spans="1:32">
      <c r="A29" s="5">
        <v>40603</v>
      </c>
      <c r="B29">
        <v>706313</v>
      </c>
      <c r="C29">
        <v>19664249.567439601</v>
      </c>
      <c r="D29">
        <v>6895750</v>
      </c>
      <c r="E29">
        <v>76313.600000000006</v>
      </c>
      <c r="F29">
        <v>19838960</v>
      </c>
      <c r="G29">
        <v>16383450</v>
      </c>
      <c r="H29">
        <v>69884185.900000006</v>
      </c>
      <c r="I29">
        <v>117.243050422843</v>
      </c>
      <c r="J29">
        <v>113.18222222222199</v>
      </c>
      <c r="K29">
        <v>99343</v>
      </c>
      <c r="L29">
        <v>2364258</v>
      </c>
      <c r="M29">
        <v>149504</v>
      </c>
      <c r="N29">
        <v>19445.22</v>
      </c>
      <c r="O29">
        <v>1384.4</v>
      </c>
      <c r="P29">
        <v>37865.4</v>
      </c>
      <c r="Q29">
        <v>122.665665328655</v>
      </c>
      <c r="R29">
        <v>20865</v>
      </c>
      <c r="S29">
        <v>6879440</v>
      </c>
      <c r="T29">
        <v>212.04121733977701</v>
      </c>
      <c r="U29">
        <v>88.5</v>
      </c>
      <c r="V29">
        <v>88.9</v>
      </c>
      <c r="W29">
        <v>97.1007278305715</v>
      </c>
      <c r="X29">
        <v>7722.5</v>
      </c>
      <c r="Y29">
        <v>3499250</v>
      </c>
      <c r="Z29">
        <v>3046.4969401256999</v>
      </c>
      <c r="AA29">
        <v>7.1041999999999996</v>
      </c>
      <c r="AB29">
        <v>9.1199999999999992</v>
      </c>
      <c r="AC29">
        <v>132187480</v>
      </c>
      <c r="AD29">
        <v>6.75</v>
      </c>
      <c r="AE29">
        <v>58</v>
      </c>
      <c r="AF29">
        <v>87.4</v>
      </c>
    </row>
    <row r="30" spans="1:32">
      <c r="A30" s="5">
        <v>40695</v>
      </c>
      <c r="B30">
        <v>602140</v>
      </c>
      <c r="C30">
        <v>19241740</v>
      </c>
      <c r="D30">
        <v>7336080</v>
      </c>
      <c r="E30">
        <v>76506.100000000006</v>
      </c>
      <c r="F30">
        <v>20718990</v>
      </c>
      <c r="G30">
        <v>15923670</v>
      </c>
      <c r="H30">
        <v>73360242.200000003</v>
      </c>
      <c r="I30">
        <v>93.446786032722997</v>
      </c>
      <c r="J30">
        <v>108.87555555555601</v>
      </c>
      <c r="K30">
        <v>75054</v>
      </c>
      <c r="L30">
        <v>2461862</v>
      </c>
      <c r="M30">
        <v>147983</v>
      </c>
      <c r="N30">
        <v>18845.87</v>
      </c>
      <c r="O30">
        <v>1504.3</v>
      </c>
      <c r="P30">
        <v>40428.300000000003</v>
      </c>
      <c r="Q30">
        <v>119.91834474944901</v>
      </c>
      <c r="R30">
        <v>17427</v>
      </c>
      <c r="S30">
        <v>7096000</v>
      </c>
      <c r="T30">
        <v>260.18984315578899</v>
      </c>
      <c r="U30">
        <v>90.7</v>
      </c>
      <c r="V30">
        <v>90.8</v>
      </c>
      <c r="W30">
        <v>98.771904278871801</v>
      </c>
      <c r="X30">
        <v>6707.3</v>
      </c>
      <c r="Y30">
        <v>3724000</v>
      </c>
      <c r="Z30">
        <v>2950.6</v>
      </c>
      <c r="AA30">
        <v>7.82</v>
      </c>
      <c r="AB30">
        <v>10</v>
      </c>
      <c r="AC30">
        <v>126840260</v>
      </c>
      <c r="AD30">
        <v>7.5</v>
      </c>
      <c r="AE30">
        <v>60.9</v>
      </c>
      <c r="AF30">
        <v>89.8</v>
      </c>
    </row>
    <row r="31" spans="1:32">
      <c r="A31" s="5">
        <v>40787</v>
      </c>
      <c r="B31">
        <v>593419</v>
      </c>
      <c r="C31">
        <v>18993890</v>
      </c>
      <c r="D31">
        <v>7343740</v>
      </c>
      <c r="E31">
        <v>77807.7</v>
      </c>
      <c r="F31">
        <v>21522940</v>
      </c>
      <c r="G31">
        <v>15828120</v>
      </c>
      <c r="H31">
        <v>74748581.700000003</v>
      </c>
      <c r="I31">
        <v>104.37931291543499</v>
      </c>
      <c r="J31">
        <v>107.893333333333</v>
      </c>
      <c r="K31">
        <v>85726</v>
      </c>
      <c r="L31">
        <v>2548455</v>
      </c>
      <c r="M31">
        <v>149966</v>
      </c>
      <c r="N31">
        <v>16453.759999999998</v>
      </c>
      <c r="O31">
        <v>1700.2</v>
      </c>
      <c r="P31">
        <v>38009.599999999999</v>
      </c>
      <c r="Q31">
        <v>114.945828430367</v>
      </c>
      <c r="R31">
        <v>18320</v>
      </c>
      <c r="S31">
        <v>7243000</v>
      </c>
      <c r="T31">
        <v>201.71661034396601</v>
      </c>
      <c r="U31">
        <v>92</v>
      </c>
      <c r="V31">
        <v>93.4</v>
      </c>
      <c r="W31">
        <v>101.163567969171</v>
      </c>
      <c r="X31">
        <v>8046</v>
      </c>
      <c r="Y31">
        <v>3787000</v>
      </c>
      <c r="Z31">
        <v>2139.5</v>
      </c>
      <c r="AA31">
        <v>8.3000000000000007</v>
      </c>
      <c r="AB31">
        <v>10.75</v>
      </c>
      <c r="AC31">
        <v>124701900</v>
      </c>
      <c r="AD31">
        <v>8.25</v>
      </c>
      <c r="AE31">
        <v>64.7</v>
      </c>
      <c r="AF31">
        <v>92.8</v>
      </c>
    </row>
    <row r="32" spans="1:32">
      <c r="A32" s="5">
        <v>40878</v>
      </c>
      <c r="B32">
        <v>612490</v>
      </c>
      <c r="C32">
        <v>20873050</v>
      </c>
      <c r="D32">
        <v>7346380</v>
      </c>
      <c r="E32">
        <v>72214.5</v>
      </c>
      <c r="F32">
        <v>22409460</v>
      </c>
      <c r="G32">
        <v>16978150</v>
      </c>
      <c r="H32">
        <v>76789032.099999994</v>
      </c>
      <c r="I32">
        <v>105.66753244503001</v>
      </c>
      <c r="J32">
        <v>106.98666666666701</v>
      </c>
      <c r="K32">
        <v>84141</v>
      </c>
      <c r="L32">
        <v>2549556</v>
      </c>
      <c r="M32">
        <v>165234</v>
      </c>
      <c r="N32">
        <v>15454.92</v>
      </c>
      <c r="O32">
        <v>1683.5</v>
      </c>
      <c r="P32">
        <v>42826.3</v>
      </c>
      <c r="Q32">
        <v>96.435131791889404</v>
      </c>
      <c r="R32">
        <v>21144</v>
      </c>
      <c r="S32">
        <v>7584000</v>
      </c>
      <c r="T32">
        <v>237.69818460144199</v>
      </c>
      <c r="U32">
        <v>95.1</v>
      </c>
      <c r="V32">
        <v>95.5</v>
      </c>
      <c r="W32">
        <v>101.491193132226</v>
      </c>
      <c r="X32">
        <v>10472</v>
      </c>
      <c r="Y32">
        <v>3887000</v>
      </c>
      <c r="Z32">
        <v>1848.2</v>
      </c>
      <c r="AA32">
        <v>8.5299999999999994</v>
      </c>
      <c r="AB32">
        <v>10.75</v>
      </c>
      <c r="AC32">
        <v>129108170</v>
      </c>
      <c r="AD32">
        <v>8.5</v>
      </c>
      <c r="AE32">
        <v>66.599999999999994</v>
      </c>
      <c r="AF32">
        <v>94.9</v>
      </c>
    </row>
    <row r="33" spans="1:32">
      <c r="A33" s="5">
        <v>40969</v>
      </c>
      <c r="B33">
        <v>821376</v>
      </c>
      <c r="C33">
        <v>21957880</v>
      </c>
      <c r="D33">
        <v>7950000</v>
      </c>
      <c r="E33">
        <v>79366.100000000006</v>
      </c>
      <c r="F33">
        <v>23737310</v>
      </c>
      <c r="G33">
        <v>17373940</v>
      </c>
      <c r="H33">
        <v>76383261.099999994</v>
      </c>
      <c r="I33">
        <v>119.897816439723</v>
      </c>
      <c r="J33">
        <v>112.577777777778</v>
      </c>
      <c r="K33">
        <v>104295</v>
      </c>
      <c r="L33">
        <v>2513430</v>
      </c>
      <c r="M33">
        <v>144475</v>
      </c>
      <c r="N33">
        <v>17404.2</v>
      </c>
      <c r="O33">
        <v>1690.8</v>
      </c>
      <c r="P33">
        <v>41041.300000000003</v>
      </c>
      <c r="Q33">
        <v>102.683583450501</v>
      </c>
      <c r="R33">
        <v>20016</v>
      </c>
      <c r="S33">
        <v>7828350</v>
      </c>
      <c r="T33">
        <v>252.66831458207801</v>
      </c>
      <c r="U33">
        <v>96.4</v>
      </c>
      <c r="V33">
        <v>97.1</v>
      </c>
      <c r="W33">
        <v>100.803180289811</v>
      </c>
      <c r="X33">
        <v>11795.4</v>
      </c>
      <c r="Y33">
        <v>3970530</v>
      </c>
      <c r="Z33">
        <v>2972.1</v>
      </c>
      <c r="AA33">
        <v>8.86</v>
      </c>
      <c r="AB33">
        <v>10.75</v>
      </c>
      <c r="AC33">
        <v>149772910</v>
      </c>
      <c r="AD33">
        <v>8.5</v>
      </c>
      <c r="AE33">
        <v>65.599999999999994</v>
      </c>
      <c r="AF33">
        <v>95.7</v>
      </c>
    </row>
    <row r="34" spans="1:32">
      <c r="A34" s="5">
        <v>41061</v>
      </c>
      <c r="B34">
        <v>654858</v>
      </c>
      <c r="C34">
        <v>21680460</v>
      </c>
      <c r="D34">
        <v>7652380</v>
      </c>
      <c r="E34">
        <v>73346.100000000006</v>
      </c>
      <c r="F34">
        <v>25365310</v>
      </c>
      <c r="G34">
        <v>18079610</v>
      </c>
      <c r="H34">
        <v>79070784.200000003</v>
      </c>
      <c r="I34">
        <v>97.2</v>
      </c>
      <c r="J34">
        <v>104.1</v>
      </c>
      <c r="K34">
        <v>66220</v>
      </c>
      <c r="L34">
        <v>2628975</v>
      </c>
      <c r="M34">
        <v>152094</v>
      </c>
      <c r="N34">
        <v>17429.98</v>
      </c>
      <c r="O34">
        <v>1610.8</v>
      </c>
      <c r="P34">
        <v>41479.1</v>
      </c>
      <c r="Q34">
        <v>96.404562534229399</v>
      </c>
      <c r="R34">
        <v>20791.3</v>
      </c>
      <c r="S34">
        <v>8009000</v>
      </c>
      <c r="T34">
        <v>153.095703712866</v>
      </c>
      <c r="U34">
        <v>99.1</v>
      </c>
      <c r="V34">
        <v>98.9</v>
      </c>
      <c r="W34">
        <v>106.951107465135</v>
      </c>
      <c r="X34">
        <v>10813.5</v>
      </c>
      <c r="Y34">
        <v>4077000</v>
      </c>
      <c r="Z34">
        <v>3599.1</v>
      </c>
      <c r="AA34">
        <v>8.33</v>
      </c>
      <c r="AB34">
        <v>10.32</v>
      </c>
      <c r="AC34">
        <v>156610862.69999999</v>
      </c>
      <c r="AD34">
        <v>8</v>
      </c>
      <c r="AE34">
        <v>68.599999999999994</v>
      </c>
      <c r="AF34">
        <v>98.7</v>
      </c>
    </row>
    <row r="35" spans="1:32">
      <c r="A35" s="5">
        <v>41153</v>
      </c>
      <c r="B35">
        <v>611195</v>
      </c>
      <c r="C35">
        <v>22022068.100000001</v>
      </c>
      <c r="D35">
        <v>8096932.5</v>
      </c>
      <c r="E35">
        <v>71090.8</v>
      </c>
      <c r="F35">
        <v>25900690</v>
      </c>
      <c r="G35">
        <v>17468710</v>
      </c>
      <c r="H35">
        <v>85974336.700000003</v>
      </c>
      <c r="I35">
        <v>100.7</v>
      </c>
      <c r="J35">
        <v>103.4</v>
      </c>
      <c r="K35">
        <v>74852</v>
      </c>
      <c r="L35">
        <v>2341641</v>
      </c>
      <c r="M35">
        <v>133569</v>
      </c>
      <c r="N35">
        <v>18762.740000000002</v>
      </c>
      <c r="O35">
        <v>1654.8</v>
      </c>
      <c r="P35">
        <v>35325.699999999997</v>
      </c>
      <c r="Q35">
        <v>90.808702840981098</v>
      </c>
      <c r="R35">
        <v>18694.7</v>
      </c>
      <c r="S35">
        <v>8188000</v>
      </c>
      <c r="T35">
        <v>326.90193872343201</v>
      </c>
      <c r="U35">
        <v>100.7</v>
      </c>
      <c r="V35">
        <v>101</v>
      </c>
      <c r="W35">
        <v>111.00073831009</v>
      </c>
      <c r="X35">
        <v>8333.6</v>
      </c>
      <c r="Y35">
        <v>4213000</v>
      </c>
      <c r="Z35">
        <v>2476.6999999999998</v>
      </c>
      <c r="AA35">
        <v>8.1999999999999993</v>
      </c>
      <c r="AB35">
        <v>10.27</v>
      </c>
      <c r="AC35">
        <v>163050751.5</v>
      </c>
      <c r="AD35">
        <v>8</v>
      </c>
      <c r="AE35">
        <v>68.400000000000006</v>
      </c>
      <c r="AF35">
        <v>102.1</v>
      </c>
    </row>
    <row r="36" spans="1:32">
      <c r="A36" s="5">
        <v>41244</v>
      </c>
      <c r="B36">
        <v>673040</v>
      </c>
      <c r="C36">
        <v>23568635.600000001</v>
      </c>
      <c r="D36">
        <v>8154394.4000000004</v>
      </c>
      <c r="E36">
        <v>72757.8</v>
      </c>
      <c r="F36">
        <v>25977590</v>
      </c>
      <c r="G36">
        <v>18128740</v>
      </c>
      <c r="H36">
        <v>85633166.5</v>
      </c>
      <c r="I36">
        <v>96</v>
      </c>
      <c r="J36">
        <v>104.2</v>
      </c>
      <c r="K36">
        <v>57401</v>
      </c>
      <c r="L36">
        <v>2647676</v>
      </c>
      <c r="M36">
        <v>165591</v>
      </c>
      <c r="N36">
        <v>19426.71</v>
      </c>
      <c r="O36">
        <v>1718</v>
      </c>
      <c r="P36">
        <v>40671.5</v>
      </c>
      <c r="Q36">
        <v>94.613400662589697</v>
      </c>
      <c r="R36">
        <v>20417.5</v>
      </c>
      <c r="S36">
        <v>8629000</v>
      </c>
      <c r="T36">
        <v>286.521391718578</v>
      </c>
      <c r="U36">
        <v>103.7</v>
      </c>
      <c r="V36">
        <v>103</v>
      </c>
      <c r="W36">
        <v>110.514438063987</v>
      </c>
      <c r="X36">
        <v>9648.7000000000007</v>
      </c>
      <c r="Y36">
        <v>4407000</v>
      </c>
      <c r="Z36">
        <v>1950</v>
      </c>
      <c r="AA36">
        <v>8.1300000000000008</v>
      </c>
      <c r="AB36">
        <v>10.26</v>
      </c>
      <c r="AC36">
        <v>159373147.59999999</v>
      </c>
      <c r="AD36">
        <v>8</v>
      </c>
      <c r="AE36">
        <v>67.7</v>
      </c>
      <c r="AF36">
        <v>104.2</v>
      </c>
    </row>
    <row r="37" spans="1:32">
      <c r="A37" s="5">
        <v>41334</v>
      </c>
      <c r="B37">
        <v>725922</v>
      </c>
      <c r="C37">
        <v>24562198.600000001</v>
      </c>
      <c r="D37">
        <v>9041129.6999999993</v>
      </c>
      <c r="E37">
        <v>82992.399999999994</v>
      </c>
      <c r="F37">
        <v>27090110</v>
      </c>
      <c r="G37">
        <v>18975260</v>
      </c>
      <c r="H37">
        <v>86097549.700000003</v>
      </c>
      <c r="I37">
        <v>107.7</v>
      </c>
      <c r="J37">
        <v>108.4</v>
      </c>
      <c r="K37">
        <v>70216</v>
      </c>
      <c r="L37">
        <v>2466708</v>
      </c>
      <c r="M37">
        <v>139418</v>
      </c>
      <c r="N37">
        <v>18835.77</v>
      </c>
      <c r="O37">
        <v>1630.5</v>
      </c>
      <c r="P37">
        <v>41925</v>
      </c>
      <c r="Q37">
        <v>98.7245726660679</v>
      </c>
      <c r="R37">
        <v>20859.400000000001</v>
      </c>
      <c r="S37">
        <v>8976000</v>
      </c>
      <c r="T37">
        <v>236.75021076340801</v>
      </c>
      <c r="U37">
        <v>106.1</v>
      </c>
      <c r="V37">
        <v>104.3</v>
      </c>
      <c r="W37">
        <v>111.704429860541</v>
      </c>
      <c r="X37">
        <v>12148.1</v>
      </c>
      <c r="Y37">
        <v>4567000</v>
      </c>
      <c r="Z37">
        <v>3091.7</v>
      </c>
      <c r="AA37">
        <v>8.02</v>
      </c>
      <c r="AB37">
        <v>10.09</v>
      </c>
      <c r="AC37">
        <v>184822135.69999999</v>
      </c>
      <c r="AD37">
        <v>7.5</v>
      </c>
      <c r="AE37">
        <v>68.3</v>
      </c>
      <c r="AF37">
        <v>105.7</v>
      </c>
    </row>
    <row r="38" spans="1:32">
      <c r="A38" s="5">
        <v>41426</v>
      </c>
      <c r="B38">
        <v>606555</v>
      </c>
      <c r="C38">
        <v>24413772.199999999</v>
      </c>
      <c r="D38">
        <v>8479376.4000000004</v>
      </c>
      <c r="E38">
        <v>72281.399999999994</v>
      </c>
      <c r="F38">
        <v>29282730</v>
      </c>
      <c r="G38">
        <v>19714400</v>
      </c>
      <c r="H38">
        <v>85948902</v>
      </c>
      <c r="I38">
        <v>94</v>
      </c>
      <c r="J38">
        <v>105.1</v>
      </c>
      <c r="K38">
        <v>55938</v>
      </c>
      <c r="L38">
        <v>2524451</v>
      </c>
      <c r="M38">
        <v>186958</v>
      </c>
      <c r="N38">
        <v>19395.810000000001</v>
      </c>
      <c r="O38">
        <v>1413.6</v>
      </c>
      <c r="P38">
        <v>42921.4</v>
      </c>
      <c r="Q38">
        <v>88.153495227299203</v>
      </c>
      <c r="R38">
        <v>19654.3</v>
      </c>
      <c r="S38">
        <v>8991000</v>
      </c>
      <c r="T38">
        <v>260.07898146741701</v>
      </c>
      <c r="U38">
        <v>106.5</v>
      </c>
      <c r="V38">
        <v>105.1</v>
      </c>
      <c r="W38">
        <v>115.731091058244</v>
      </c>
      <c r="X38">
        <v>9825.5</v>
      </c>
      <c r="Y38">
        <v>4785000</v>
      </c>
      <c r="Z38">
        <v>3602.4</v>
      </c>
      <c r="AA38">
        <v>7.52</v>
      </c>
      <c r="AB38">
        <v>10.09</v>
      </c>
      <c r="AC38">
        <v>177996485.69999999</v>
      </c>
      <c r="AD38">
        <v>7.25</v>
      </c>
      <c r="AE38">
        <v>65.099999999999994</v>
      </c>
      <c r="AF38">
        <v>107.8</v>
      </c>
    </row>
    <row r="39" spans="1:32">
      <c r="A39" s="5">
        <v>41518</v>
      </c>
      <c r="B39">
        <v>592323</v>
      </c>
      <c r="C39">
        <v>25118523.399999999</v>
      </c>
      <c r="D39">
        <v>8558564.9000000004</v>
      </c>
      <c r="E39">
        <v>80521.8</v>
      </c>
      <c r="F39">
        <v>29168550</v>
      </c>
      <c r="G39">
        <v>19105080</v>
      </c>
      <c r="H39">
        <v>87680987.700000003</v>
      </c>
      <c r="I39">
        <v>95.1</v>
      </c>
      <c r="J39">
        <v>111</v>
      </c>
      <c r="K39">
        <v>49552</v>
      </c>
      <c r="L39">
        <v>2490106</v>
      </c>
      <c r="M39">
        <v>157892</v>
      </c>
      <c r="N39">
        <v>19379.77</v>
      </c>
      <c r="O39">
        <v>1327.5</v>
      </c>
      <c r="P39">
        <v>39944.6</v>
      </c>
      <c r="Q39">
        <v>87.819853198567202</v>
      </c>
      <c r="R39">
        <v>18293.3</v>
      </c>
      <c r="S39">
        <v>9365470</v>
      </c>
      <c r="T39">
        <v>241.940124849212</v>
      </c>
      <c r="U39">
        <v>108.8</v>
      </c>
      <c r="V39">
        <v>107.9</v>
      </c>
      <c r="W39">
        <v>122.01181296144399</v>
      </c>
      <c r="X39">
        <v>9522.2999999999993</v>
      </c>
      <c r="Y39">
        <v>5036890</v>
      </c>
      <c r="Z39">
        <v>2001.1</v>
      </c>
      <c r="AA39">
        <v>9.65</v>
      </c>
      <c r="AB39">
        <v>10.130000000000001</v>
      </c>
      <c r="AC39">
        <v>178880258.80000001</v>
      </c>
      <c r="AD39">
        <v>7.5</v>
      </c>
      <c r="AE39">
        <v>72</v>
      </c>
      <c r="AF39">
        <v>112.4</v>
      </c>
    </row>
    <row r="40" spans="1:32">
      <c r="A40" s="5">
        <v>41609</v>
      </c>
      <c r="B40">
        <v>626818</v>
      </c>
      <c r="C40">
        <v>27061451.800000001</v>
      </c>
      <c r="D40">
        <v>8756213.0999999996</v>
      </c>
      <c r="E40">
        <v>78075.8</v>
      </c>
      <c r="F40">
        <v>29616130</v>
      </c>
      <c r="G40">
        <v>19896860</v>
      </c>
      <c r="H40">
        <v>86141252.5</v>
      </c>
      <c r="I40">
        <v>94.7</v>
      </c>
      <c r="J40">
        <v>108.7</v>
      </c>
      <c r="K40">
        <v>39554</v>
      </c>
      <c r="L40">
        <v>2793736</v>
      </c>
      <c r="M40">
        <v>197139</v>
      </c>
      <c r="N40">
        <v>21170.68</v>
      </c>
      <c r="O40">
        <v>1272.5</v>
      </c>
      <c r="P40">
        <v>43292</v>
      </c>
      <c r="Q40">
        <v>88.5359815260217</v>
      </c>
      <c r="R40">
        <v>19523</v>
      </c>
      <c r="S40">
        <v>9937000</v>
      </c>
      <c r="T40">
        <v>267.69693628266702</v>
      </c>
      <c r="U40">
        <v>110.8</v>
      </c>
      <c r="V40">
        <v>109.6</v>
      </c>
      <c r="W40">
        <v>124.888843314192</v>
      </c>
      <c r="X40">
        <v>11510.2</v>
      </c>
      <c r="Y40">
        <v>5147000</v>
      </c>
      <c r="Z40">
        <v>1765.7</v>
      </c>
      <c r="AA40">
        <v>8.76</v>
      </c>
      <c r="AB40">
        <v>10.18</v>
      </c>
      <c r="AC40">
        <v>180858150.19999999</v>
      </c>
      <c r="AD40">
        <v>7.75</v>
      </c>
      <c r="AE40">
        <v>71.5</v>
      </c>
      <c r="AF40">
        <v>115.2</v>
      </c>
    </row>
    <row r="41" spans="1:32">
      <c r="A41" s="5">
        <v>41699</v>
      </c>
      <c r="B41">
        <v>675770</v>
      </c>
      <c r="C41">
        <v>27037778.699999999</v>
      </c>
      <c r="D41">
        <v>9362055.8000000007</v>
      </c>
      <c r="E41">
        <v>82509.2</v>
      </c>
      <c r="F41">
        <v>30448700</v>
      </c>
      <c r="G41">
        <v>20597620</v>
      </c>
      <c r="H41">
        <v>87061275.5</v>
      </c>
      <c r="I41">
        <v>103.3</v>
      </c>
      <c r="J41">
        <v>114.4</v>
      </c>
      <c r="K41">
        <v>55420</v>
      </c>
      <c r="L41">
        <v>2672822</v>
      </c>
      <c r="M41">
        <v>154839</v>
      </c>
      <c r="N41">
        <v>22386.27</v>
      </c>
      <c r="O41">
        <v>1294</v>
      </c>
      <c r="P41">
        <v>42758</v>
      </c>
      <c r="Q41">
        <v>85.739458167707298</v>
      </c>
      <c r="R41">
        <v>21039.9</v>
      </c>
      <c r="S41">
        <v>10097000</v>
      </c>
      <c r="T41">
        <v>242.21914063204201</v>
      </c>
      <c r="U41">
        <v>112.4</v>
      </c>
      <c r="V41">
        <v>110.9</v>
      </c>
      <c r="W41">
        <v>119.869237079573</v>
      </c>
      <c r="X41">
        <v>11955</v>
      </c>
      <c r="Y41">
        <v>5386000</v>
      </c>
      <c r="Z41">
        <v>3284.6</v>
      </c>
      <c r="AA41">
        <v>8.89</v>
      </c>
      <c r="AB41">
        <v>10.19</v>
      </c>
      <c r="AC41">
        <v>199516271.90000001</v>
      </c>
      <c r="AD41">
        <v>8</v>
      </c>
      <c r="AE41">
        <v>72.599999999999994</v>
      </c>
      <c r="AF41">
        <v>113.8</v>
      </c>
    </row>
    <row r="42" spans="1:32">
      <c r="A42" s="5">
        <v>41791</v>
      </c>
      <c r="B42">
        <v>615322</v>
      </c>
      <c r="C42">
        <v>28078986.5</v>
      </c>
      <c r="D42">
        <v>9289055.0999999996</v>
      </c>
      <c r="E42">
        <v>79719</v>
      </c>
      <c r="F42">
        <v>30883970</v>
      </c>
      <c r="G42">
        <v>21476740</v>
      </c>
      <c r="H42">
        <v>86732971.400000006</v>
      </c>
      <c r="I42">
        <v>93.1</v>
      </c>
      <c r="J42">
        <v>116.8</v>
      </c>
      <c r="K42">
        <v>50375</v>
      </c>
      <c r="L42">
        <v>2767408</v>
      </c>
      <c r="M42">
        <v>188074</v>
      </c>
      <c r="N42">
        <v>25413.78</v>
      </c>
      <c r="O42">
        <v>1288.5</v>
      </c>
      <c r="P42">
        <v>46056.7</v>
      </c>
      <c r="Q42">
        <v>84.894802209114104</v>
      </c>
      <c r="R42">
        <v>20579.7</v>
      </c>
      <c r="S42">
        <v>10365000</v>
      </c>
      <c r="T42">
        <v>348.76591414780597</v>
      </c>
      <c r="U42">
        <v>114</v>
      </c>
      <c r="V42">
        <v>111.9</v>
      </c>
      <c r="W42">
        <v>123.22034454470899</v>
      </c>
      <c r="X42">
        <v>10053.5</v>
      </c>
      <c r="Y42">
        <v>5614000</v>
      </c>
      <c r="Z42">
        <v>3831.3</v>
      </c>
      <c r="AA42">
        <v>8.66</v>
      </c>
      <c r="AB42">
        <v>10.19</v>
      </c>
      <c r="AC42">
        <v>188940132.90000001</v>
      </c>
      <c r="AD42">
        <v>8</v>
      </c>
      <c r="AE42">
        <v>71.599999999999994</v>
      </c>
      <c r="AF42">
        <v>115.9</v>
      </c>
    </row>
    <row r="43" spans="1:32">
      <c r="A43" s="5">
        <v>41883</v>
      </c>
      <c r="B43">
        <v>636918</v>
      </c>
      <c r="C43">
        <v>28706073.800000001</v>
      </c>
      <c r="D43">
        <v>9440239.0999999996</v>
      </c>
      <c r="E43">
        <v>81503.7</v>
      </c>
      <c r="F43">
        <v>30294600</v>
      </c>
      <c r="G43">
        <v>21142410</v>
      </c>
      <c r="H43">
        <v>88779077.299999997</v>
      </c>
      <c r="I43">
        <v>97.1</v>
      </c>
      <c r="J43">
        <v>117.7</v>
      </c>
      <c r="K43">
        <v>53844</v>
      </c>
      <c r="L43">
        <v>2823920</v>
      </c>
      <c r="M43">
        <v>159960</v>
      </c>
      <c r="N43">
        <v>26630.51</v>
      </c>
      <c r="O43">
        <v>1281.9000000000001</v>
      </c>
      <c r="P43">
        <v>45105</v>
      </c>
      <c r="Q43">
        <v>87.095300283238998</v>
      </c>
      <c r="R43">
        <v>19429</v>
      </c>
      <c r="S43">
        <v>10632000</v>
      </c>
      <c r="T43">
        <v>275.93271239052598</v>
      </c>
      <c r="U43">
        <v>115.5</v>
      </c>
      <c r="V43">
        <v>113.6</v>
      </c>
      <c r="W43">
        <v>129.71771944216599</v>
      </c>
      <c r="X43">
        <v>9237.2000000000007</v>
      </c>
      <c r="Y43">
        <v>5787000</v>
      </c>
      <c r="Z43">
        <v>2603</v>
      </c>
      <c r="AA43">
        <v>8.56</v>
      </c>
      <c r="AB43">
        <v>10.199999999999999</v>
      </c>
      <c r="AC43">
        <v>199990738.80000001</v>
      </c>
      <c r="AD43">
        <v>8</v>
      </c>
      <c r="AE43">
        <v>71.2</v>
      </c>
      <c r="AF43">
        <v>119.9</v>
      </c>
    </row>
    <row r="44" spans="1:32">
      <c r="A44" s="5">
        <v>41974</v>
      </c>
      <c r="B44">
        <v>642614</v>
      </c>
      <c r="C44">
        <v>29403636.199999999</v>
      </c>
      <c r="D44">
        <v>9094811.5999999996</v>
      </c>
      <c r="E44">
        <v>78448.100000000006</v>
      </c>
      <c r="F44">
        <v>30760950</v>
      </c>
      <c r="G44">
        <v>21885760</v>
      </c>
      <c r="H44">
        <v>89335398.400000006</v>
      </c>
      <c r="I44">
        <v>90.1</v>
      </c>
      <c r="J44">
        <v>114.2</v>
      </c>
      <c r="K44">
        <v>55841</v>
      </c>
      <c r="L44">
        <v>2632537</v>
      </c>
      <c r="M44">
        <v>161897</v>
      </c>
      <c r="N44">
        <v>27499.42</v>
      </c>
      <c r="O44">
        <v>1200.4000000000001</v>
      </c>
      <c r="P44">
        <v>48983</v>
      </c>
      <c r="Q44">
        <v>81.432201821368906</v>
      </c>
      <c r="R44">
        <v>19666.5</v>
      </c>
      <c r="S44">
        <v>11220670</v>
      </c>
      <c r="T44">
        <v>182.060686365842</v>
      </c>
      <c r="U44">
        <v>116.8</v>
      </c>
      <c r="V44">
        <v>113.8</v>
      </c>
      <c r="W44">
        <v>126.629204265792</v>
      </c>
      <c r="X44">
        <v>10346.1</v>
      </c>
      <c r="Y44">
        <v>6005680</v>
      </c>
      <c r="Z44">
        <v>1869.9</v>
      </c>
      <c r="AA44">
        <v>8.31</v>
      </c>
      <c r="AB44">
        <v>10.199999999999999</v>
      </c>
      <c r="AC44">
        <v>196404489</v>
      </c>
      <c r="AD44">
        <v>8</v>
      </c>
      <c r="AE44">
        <v>64.8</v>
      </c>
      <c r="AF44">
        <v>119.9</v>
      </c>
    </row>
    <row r="45" spans="1:32">
      <c r="A45" s="5">
        <v>42064</v>
      </c>
      <c r="B45">
        <v>706179</v>
      </c>
      <c r="C45">
        <v>28854098.399999999</v>
      </c>
      <c r="D45">
        <v>9679811.1999999993</v>
      </c>
      <c r="E45">
        <v>70403.899999999994</v>
      </c>
      <c r="F45">
        <v>30073940</v>
      </c>
      <c r="G45">
        <v>22924040</v>
      </c>
      <c r="H45">
        <v>92580723.599999994</v>
      </c>
      <c r="I45">
        <v>103.4</v>
      </c>
      <c r="J45">
        <v>117.6</v>
      </c>
      <c r="K45">
        <v>71778</v>
      </c>
      <c r="L45">
        <v>2502148</v>
      </c>
      <c r="M45">
        <v>116908</v>
      </c>
      <c r="N45">
        <v>27957.49</v>
      </c>
      <c r="O45">
        <v>1219.2</v>
      </c>
      <c r="P45">
        <v>49984.2</v>
      </c>
      <c r="Q45">
        <v>72.666947938102595</v>
      </c>
      <c r="R45">
        <v>21437.4</v>
      </c>
      <c r="S45">
        <v>11663480</v>
      </c>
      <c r="T45">
        <v>203.41563430278899</v>
      </c>
      <c r="U45">
        <v>118</v>
      </c>
      <c r="V45">
        <v>114.3</v>
      </c>
      <c r="W45">
        <v>123.46439704676</v>
      </c>
      <c r="X45">
        <v>9089.9</v>
      </c>
      <c r="Y45">
        <v>6285350</v>
      </c>
      <c r="Z45">
        <v>3648.9</v>
      </c>
      <c r="AA45">
        <v>8.2200000000000006</v>
      </c>
      <c r="AB45">
        <v>10.19</v>
      </c>
      <c r="AC45">
        <v>223179025.30000001</v>
      </c>
      <c r="AD45">
        <v>7.5</v>
      </c>
      <c r="AE45">
        <v>59.2</v>
      </c>
      <c r="AF45">
        <v>119.8</v>
      </c>
    </row>
    <row r="46" spans="1:32">
      <c r="A46" s="5">
        <v>42156</v>
      </c>
      <c r="B46">
        <v>653262</v>
      </c>
      <c r="C46">
        <v>30710137.399999999</v>
      </c>
      <c r="D46">
        <v>9522319</v>
      </c>
      <c r="E46">
        <v>66963</v>
      </c>
      <c r="F46">
        <v>32046150</v>
      </c>
      <c r="G46">
        <v>23448830</v>
      </c>
      <c r="H46">
        <v>94064746.200000003</v>
      </c>
      <c r="I46">
        <v>88.8</v>
      </c>
      <c r="J46">
        <v>115.9</v>
      </c>
      <c r="K46">
        <v>62076</v>
      </c>
      <c r="L46">
        <v>2712744</v>
      </c>
      <c r="M46">
        <v>162415</v>
      </c>
      <c r="N46">
        <v>27780.83</v>
      </c>
      <c r="O46">
        <v>1192.8</v>
      </c>
      <c r="P46">
        <v>53623.4</v>
      </c>
      <c r="Q46">
        <v>72.3622867583165</v>
      </c>
      <c r="R46">
        <v>20515.099999999999</v>
      </c>
      <c r="S46">
        <v>12134740</v>
      </c>
      <c r="T46">
        <v>350.61437349278998</v>
      </c>
      <c r="U46">
        <v>119.3</v>
      </c>
      <c r="V46">
        <v>116.1</v>
      </c>
      <c r="W46">
        <v>124.99253486464301</v>
      </c>
      <c r="X46">
        <v>7754</v>
      </c>
      <c r="Y46">
        <v>6533550</v>
      </c>
      <c r="Z46">
        <v>3806.7</v>
      </c>
      <c r="AA46">
        <v>7.77</v>
      </c>
      <c r="AB46">
        <v>9.9499999999999993</v>
      </c>
      <c r="AC46">
        <v>218631927.69999999</v>
      </c>
      <c r="AD46">
        <v>7.25</v>
      </c>
      <c r="AE46">
        <v>63.7</v>
      </c>
      <c r="AF46">
        <v>121.8</v>
      </c>
    </row>
    <row r="47" spans="1:32">
      <c r="A47" s="5">
        <v>42248</v>
      </c>
      <c r="B47">
        <v>677011</v>
      </c>
      <c r="C47">
        <v>30901477.300000001</v>
      </c>
      <c r="D47">
        <v>9506515.4000000004</v>
      </c>
      <c r="E47">
        <v>66770.5</v>
      </c>
      <c r="F47">
        <v>32260570</v>
      </c>
      <c r="G47">
        <v>23490660</v>
      </c>
      <c r="H47">
        <v>93804736.099999994</v>
      </c>
      <c r="I47">
        <v>97</v>
      </c>
      <c r="J47">
        <v>119.1</v>
      </c>
      <c r="K47">
        <v>77249</v>
      </c>
      <c r="L47">
        <v>2651587</v>
      </c>
      <c r="M47">
        <v>126088</v>
      </c>
      <c r="N47">
        <v>26154.83</v>
      </c>
      <c r="O47">
        <v>1124</v>
      </c>
      <c r="P47">
        <v>52834.3</v>
      </c>
      <c r="Q47">
        <v>63.934415469682399</v>
      </c>
      <c r="R47">
        <v>20892.900000000001</v>
      </c>
      <c r="S47">
        <v>12546710</v>
      </c>
      <c r="T47">
        <v>259.40434291833401</v>
      </c>
      <c r="U47">
        <v>120.8</v>
      </c>
      <c r="V47">
        <v>117.3</v>
      </c>
      <c r="W47">
        <v>127.219934372436</v>
      </c>
      <c r="X47">
        <v>7874.6</v>
      </c>
      <c r="Y47">
        <v>6828820</v>
      </c>
      <c r="Z47">
        <v>2052.3000000000002</v>
      </c>
      <c r="AA47">
        <v>7.4</v>
      </c>
      <c r="AB47">
        <v>9.9</v>
      </c>
      <c r="AC47">
        <v>222956180.30000001</v>
      </c>
      <c r="AD47">
        <v>6.75</v>
      </c>
      <c r="AE47">
        <v>63.9</v>
      </c>
      <c r="AF47">
        <v>124.6</v>
      </c>
    </row>
    <row r="48" spans="1:32">
      <c r="A48" s="5">
        <v>42339</v>
      </c>
      <c r="B48">
        <v>736293</v>
      </c>
      <c r="C48">
        <v>32029619.600000001</v>
      </c>
      <c r="D48">
        <v>9820843</v>
      </c>
      <c r="E48">
        <v>63610.2</v>
      </c>
      <c r="F48">
        <v>32549220</v>
      </c>
      <c r="G48">
        <v>24581540</v>
      </c>
      <c r="H48">
        <v>96104167.799999997</v>
      </c>
      <c r="I48">
        <v>98.8</v>
      </c>
      <c r="J48">
        <v>115.9</v>
      </c>
      <c r="K48">
        <v>68342</v>
      </c>
      <c r="L48">
        <v>2657416</v>
      </c>
      <c r="M48">
        <v>159174</v>
      </c>
      <c r="N48">
        <v>26117.54</v>
      </c>
      <c r="O48">
        <v>1104.4000000000001</v>
      </c>
      <c r="P48">
        <v>57548.6</v>
      </c>
      <c r="Q48">
        <v>58.787626501951699</v>
      </c>
      <c r="R48">
        <v>19891</v>
      </c>
      <c r="S48">
        <v>13293020</v>
      </c>
      <c r="T48">
        <v>167.914571035216</v>
      </c>
      <c r="U48">
        <v>122.6</v>
      </c>
      <c r="V48">
        <v>118.1</v>
      </c>
      <c r="W48">
        <v>129.39622641509399</v>
      </c>
      <c r="X48">
        <v>8730.4</v>
      </c>
      <c r="Y48">
        <v>7140120</v>
      </c>
      <c r="Z48">
        <v>2139.9</v>
      </c>
      <c r="AA48">
        <v>7.12</v>
      </c>
      <c r="AB48">
        <v>9.6</v>
      </c>
      <c r="AC48">
        <v>210208708.09999999</v>
      </c>
      <c r="AD48">
        <v>6.75</v>
      </c>
      <c r="AE48">
        <v>60.8</v>
      </c>
      <c r="AF48">
        <v>126.3</v>
      </c>
    </row>
    <row r="49" spans="1:32">
      <c r="A49" s="5">
        <v>42430</v>
      </c>
      <c r="B49">
        <v>723112</v>
      </c>
      <c r="C49">
        <v>32025225.600000001</v>
      </c>
      <c r="D49">
        <v>10332691.5</v>
      </c>
      <c r="E49">
        <v>64944.2</v>
      </c>
      <c r="F49">
        <v>32384840</v>
      </c>
      <c r="G49">
        <v>26025380</v>
      </c>
      <c r="H49">
        <v>96985171.400000006</v>
      </c>
      <c r="I49">
        <v>109</v>
      </c>
      <c r="J49">
        <v>122.7</v>
      </c>
      <c r="K49">
        <v>94730</v>
      </c>
      <c r="L49">
        <v>2678659</v>
      </c>
      <c r="M49">
        <v>123572</v>
      </c>
      <c r="N49">
        <v>25341.86</v>
      </c>
      <c r="O49">
        <v>1181.2</v>
      </c>
      <c r="P49">
        <v>59854.1</v>
      </c>
      <c r="Q49">
        <v>58.028656601698003</v>
      </c>
      <c r="R49">
        <v>23335.8</v>
      </c>
      <c r="S49">
        <v>13922160</v>
      </c>
      <c r="T49">
        <v>125.67017887226299</v>
      </c>
      <c r="U49">
        <v>124.2</v>
      </c>
      <c r="V49">
        <v>119</v>
      </c>
      <c r="W49">
        <v>127.504019688269</v>
      </c>
      <c r="X49">
        <v>8098.7</v>
      </c>
      <c r="Y49">
        <v>7467800</v>
      </c>
      <c r="Z49">
        <v>3860.5</v>
      </c>
      <c r="AA49">
        <v>7.23</v>
      </c>
      <c r="AB49">
        <v>9.59</v>
      </c>
      <c r="AC49">
        <v>256298076.5</v>
      </c>
      <c r="AD49">
        <v>6.75</v>
      </c>
      <c r="AE49">
        <v>58.8</v>
      </c>
      <c r="AF49">
        <v>126.1</v>
      </c>
    </row>
    <row r="50" spans="1:32">
      <c r="A50" s="5">
        <v>42522</v>
      </c>
      <c r="B50">
        <v>697266</v>
      </c>
      <c r="C50">
        <v>34002024.799999997</v>
      </c>
      <c r="D50">
        <v>10859146</v>
      </c>
      <c r="E50">
        <v>65915.7</v>
      </c>
      <c r="F50">
        <v>36016030</v>
      </c>
      <c r="G50">
        <v>26652970</v>
      </c>
      <c r="H50">
        <v>107196298</v>
      </c>
      <c r="I50">
        <v>100.3</v>
      </c>
      <c r="J50">
        <v>119.8</v>
      </c>
      <c r="K50">
        <v>71122</v>
      </c>
      <c r="L50">
        <v>2953316</v>
      </c>
      <c r="M50">
        <v>182018</v>
      </c>
      <c r="N50">
        <v>26999.72</v>
      </c>
      <c r="O50">
        <v>1259.4000000000001</v>
      </c>
      <c r="P50">
        <v>62878.5</v>
      </c>
      <c r="Q50">
        <v>60.745038638593499</v>
      </c>
      <c r="R50">
        <v>23635.7</v>
      </c>
      <c r="S50">
        <v>14373690</v>
      </c>
      <c r="T50">
        <v>336.13399986753802</v>
      </c>
      <c r="U50">
        <v>125.7</v>
      </c>
      <c r="V50">
        <v>120.7</v>
      </c>
      <c r="W50">
        <v>133.60549630845</v>
      </c>
      <c r="X50">
        <v>7706.9</v>
      </c>
      <c r="Y50">
        <v>7734000</v>
      </c>
      <c r="Z50">
        <v>4257.8</v>
      </c>
      <c r="AA50">
        <v>6.77</v>
      </c>
      <c r="AB50">
        <v>9.59</v>
      </c>
      <c r="AC50">
        <v>249600730.30000001</v>
      </c>
      <c r="AD50">
        <v>6.5</v>
      </c>
      <c r="AE50">
        <v>63.1</v>
      </c>
      <c r="AF50">
        <v>128.69999999999999</v>
      </c>
    </row>
    <row r="51" spans="1:32">
      <c r="A51" s="5">
        <v>42614</v>
      </c>
      <c r="B51">
        <v>797049</v>
      </c>
      <c r="C51">
        <v>34264418.600000001</v>
      </c>
      <c r="D51">
        <v>10450643.699999999</v>
      </c>
      <c r="E51">
        <v>66045.8</v>
      </c>
      <c r="F51">
        <v>37519507.100000001</v>
      </c>
      <c r="G51">
        <v>28285504.300000001</v>
      </c>
      <c r="H51">
        <v>108421628.7</v>
      </c>
      <c r="I51">
        <v>97.1</v>
      </c>
      <c r="J51">
        <v>122.7</v>
      </c>
      <c r="K51">
        <v>66592</v>
      </c>
      <c r="L51">
        <v>3089497</v>
      </c>
      <c r="M51">
        <v>156713</v>
      </c>
      <c r="N51">
        <v>27865.96</v>
      </c>
      <c r="O51">
        <v>1334.8</v>
      </c>
      <c r="P51">
        <v>63989.9</v>
      </c>
      <c r="Q51">
        <v>63.367067583693803</v>
      </c>
      <c r="R51">
        <v>24585.599999999999</v>
      </c>
      <c r="S51">
        <v>15016580</v>
      </c>
      <c r="T51">
        <v>289.88435321123802</v>
      </c>
      <c r="U51">
        <v>127.2</v>
      </c>
      <c r="V51">
        <v>122.3</v>
      </c>
      <c r="W51">
        <v>136.30401968826899</v>
      </c>
      <c r="X51">
        <v>7629.3</v>
      </c>
      <c r="Y51">
        <v>8057960</v>
      </c>
      <c r="Z51">
        <v>2662.1</v>
      </c>
      <c r="AA51">
        <v>6.53</v>
      </c>
      <c r="AB51">
        <v>9.56</v>
      </c>
      <c r="AC51">
        <v>264742819.90000001</v>
      </c>
      <c r="AD51">
        <v>6.5</v>
      </c>
      <c r="AE51">
        <v>62.7</v>
      </c>
      <c r="AF51">
        <v>131</v>
      </c>
    </row>
    <row r="52" spans="1:32">
      <c r="A52" s="5">
        <v>42705</v>
      </c>
      <c r="B52">
        <v>749697</v>
      </c>
      <c r="C52">
        <v>35381251.200000003</v>
      </c>
      <c r="D52">
        <v>10705698.5</v>
      </c>
      <c r="E52">
        <v>67443</v>
      </c>
      <c r="F52">
        <v>38111854.5</v>
      </c>
      <c r="G52">
        <v>19945727.199999999</v>
      </c>
      <c r="H52">
        <v>109448347.7</v>
      </c>
      <c r="I52">
        <v>96.8</v>
      </c>
      <c r="J52">
        <v>120.6</v>
      </c>
      <c r="K52">
        <v>66221</v>
      </c>
      <c r="L52">
        <v>2484395</v>
      </c>
      <c r="M52">
        <v>184366</v>
      </c>
      <c r="N52">
        <v>26626.46</v>
      </c>
      <c r="O52">
        <v>1217.5999999999999</v>
      </c>
      <c r="P52">
        <v>68718.100000000006</v>
      </c>
      <c r="Q52">
        <v>69.731535259127995</v>
      </c>
      <c r="R52">
        <v>24365.4</v>
      </c>
      <c r="S52">
        <v>15091920</v>
      </c>
      <c r="T52">
        <v>242.87163554533601</v>
      </c>
      <c r="U52">
        <v>128.80000000000001</v>
      </c>
      <c r="V52">
        <v>123.7</v>
      </c>
      <c r="W52">
        <v>135.52477440525001</v>
      </c>
      <c r="X52">
        <v>8571.2999999999993</v>
      </c>
      <c r="Y52">
        <v>8197250</v>
      </c>
      <c r="Z52">
        <v>2105.1</v>
      </c>
      <c r="AA52">
        <v>6.19</v>
      </c>
      <c r="AB52">
        <v>9.5500000000000007</v>
      </c>
      <c r="AC52">
        <v>268735358.39999998</v>
      </c>
      <c r="AD52">
        <v>6.25</v>
      </c>
      <c r="AE52">
        <v>66.599999999999994</v>
      </c>
      <c r="AF52">
        <v>131</v>
      </c>
    </row>
    <row r="53" spans="1:32">
      <c r="A53" s="5">
        <v>42795</v>
      </c>
      <c r="B53">
        <v>803568</v>
      </c>
      <c r="C53">
        <v>36004307.200000003</v>
      </c>
      <c r="D53">
        <v>11371224.1</v>
      </c>
      <c r="E53">
        <v>76258.899999999994</v>
      </c>
      <c r="F53">
        <v>38566070</v>
      </c>
      <c r="G53">
        <v>26819570</v>
      </c>
      <c r="H53">
        <v>111880082</v>
      </c>
      <c r="I53">
        <v>111.8</v>
      </c>
      <c r="J53">
        <v>126.2</v>
      </c>
      <c r="K53">
        <v>98642</v>
      </c>
      <c r="L53">
        <v>2567339</v>
      </c>
      <c r="M53">
        <v>138098</v>
      </c>
      <c r="N53">
        <v>29620.5</v>
      </c>
      <c r="O53">
        <v>1219.4000000000001</v>
      </c>
      <c r="P53">
        <v>69383.3</v>
      </c>
      <c r="Q53">
        <v>76.609220631577202</v>
      </c>
      <c r="R53">
        <v>23265.3</v>
      </c>
      <c r="S53">
        <v>16200340</v>
      </c>
      <c r="T53">
        <v>152.43792697205501</v>
      </c>
      <c r="U53">
        <v>130.4</v>
      </c>
      <c r="V53">
        <v>124.8</v>
      </c>
      <c r="W53">
        <v>133.49589827727601</v>
      </c>
      <c r="X53">
        <v>9369.5</v>
      </c>
      <c r="Y53">
        <v>8600860</v>
      </c>
      <c r="Z53">
        <v>4027.3</v>
      </c>
      <c r="AA53">
        <v>6.05</v>
      </c>
      <c r="AB53">
        <v>9.49</v>
      </c>
      <c r="AC53">
        <v>324236645.19999999</v>
      </c>
      <c r="AD53">
        <v>6.25</v>
      </c>
      <c r="AE53">
        <v>71</v>
      </c>
      <c r="AF53">
        <v>130.6</v>
      </c>
    </row>
    <row r="54" spans="1:32">
      <c r="A54" s="5">
        <v>42887</v>
      </c>
      <c r="B54">
        <v>728483</v>
      </c>
      <c r="C54">
        <v>37075203.299999997</v>
      </c>
      <c r="D54">
        <v>11251646.1</v>
      </c>
      <c r="E54">
        <v>71537.5</v>
      </c>
      <c r="F54">
        <v>40936296</v>
      </c>
      <c r="G54">
        <v>27010046.399999999</v>
      </c>
      <c r="H54">
        <v>111646356.09999999</v>
      </c>
      <c r="I54">
        <v>96.1</v>
      </c>
      <c r="J54">
        <v>121</v>
      </c>
      <c r="K54">
        <v>48493</v>
      </c>
      <c r="L54">
        <v>3056439</v>
      </c>
      <c r="M54">
        <v>196582</v>
      </c>
      <c r="N54">
        <v>30921.61</v>
      </c>
      <c r="O54">
        <v>1257</v>
      </c>
      <c r="P54">
        <v>72645.8</v>
      </c>
      <c r="Q54">
        <v>72.662646380966606</v>
      </c>
      <c r="R54">
        <v>27607.3</v>
      </c>
      <c r="S54">
        <v>16401240</v>
      </c>
      <c r="T54">
        <v>262.218133296666</v>
      </c>
      <c r="U54">
        <v>131.69999999999999</v>
      </c>
      <c r="V54">
        <v>125.3</v>
      </c>
      <c r="W54">
        <v>134.298113207547</v>
      </c>
      <c r="X54">
        <v>9072</v>
      </c>
      <c r="Y54">
        <v>8618890</v>
      </c>
      <c r="Z54">
        <v>3954.5</v>
      </c>
      <c r="AA54">
        <v>6.18</v>
      </c>
      <c r="AB54">
        <v>9.43</v>
      </c>
      <c r="AC54">
        <v>314988338.30000001</v>
      </c>
      <c r="AD54">
        <v>6.25</v>
      </c>
      <c r="AE54">
        <v>66.5</v>
      </c>
      <c r="AF54">
        <v>131.5</v>
      </c>
    </row>
    <row r="55" spans="1:32">
      <c r="A55" s="5">
        <v>42979</v>
      </c>
      <c r="B55">
        <v>903523</v>
      </c>
      <c r="C55">
        <v>37738002</v>
      </c>
      <c r="D55">
        <v>11410948.300000001</v>
      </c>
      <c r="E55">
        <v>74222.600000000006</v>
      </c>
      <c r="F55">
        <v>40773036.299999997</v>
      </c>
      <c r="G55">
        <v>28730336.399999999</v>
      </c>
      <c r="H55">
        <v>113553794.8</v>
      </c>
      <c r="I55">
        <v>101.9</v>
      </c>
      <c r="J55">
        <v>122.2</v>
      </c>
      <c r="K55">
        <v>80361</v>
      </c>
      <c r="L55">
        <v>3456685</v>
      </c>
      <c r="M55">
        <v>207106</v>
      </c>
      <c r="N55">
        <v>31283.72</v>
      </c>
      <c r="O55">
        <v>1277.8</v>
      </c>
      <c r="P55">
        <v>72640.600000000006</v>
      </c>
      <c r="Q55">
        <v>79.873602146095394</v>
      </c>
      <c r="R55">
        <v>29031.7</v>
      </c>
      <c r="S55">
        <v>17546820</v>
      </c>
      <c r="T55">
        <v>197.788094196028</v>
      </c>
      <c r="U55">
        <v>134.19999999999999</v>
      </c>
      <c r="V55">
        <v>126.7</v>
      </c>
      <c r="W55">
        <v>140.26882690730099</v>
      </c>
      <c r="X55">
        <v>9247.6</v>
      </c>
      <c r="Y55">
        <v>9231020</v>
      </c>
      <c r="Z55">
        <v>3275.6</v>
      </c>
      <c r="AA55">
        <v>6.11</v>
      </c>
      <c r="AB55">
        <v>9.32</v>
      </c>
      <c r="AC55">
        <v>322841922.60000002</v>
      </c>
      <c r="AD55">
        <v>6</v>
      </c>
      <c r="AE55">
        <v>67.3</v>
      </c>
      <c r="AF55">
        <v>134.9</v>
      </c>
    </row>
    <row r="56" spans="1:32">
      <c r="A56" s="5">
        <v>43070</v>
      </c>
      <c r="B56">
        <v>795040</v>
      </c>
      <c r="C56">
        <v>39915686.799999997</v>
      </c>
      <c r="D56">
        <v>12098892.1</v>
      </c>
      <c r="E56">
        <v>76970.399999999994</v>
      </c>
      <c r="F56">
        <v>39285919.399999999</v>
      </c>
      <c r="G56">
        <v>28863249.199999999</v>
      </c>
      <c r="H56">
        <v>114370087.8</v>
      </c>
      <c r="I56">
        <v>104</v>
      </c>
      <c r="J56">
        <v>126.3</v>
      </c>
      <c r="K56">
        <v>94156</v>
      </c>
      <c r="L56">
        <v>2853334</v>
      </c>
      <c r="M56">
        <v>199534</v>
      </c>
      <c r="N56">
        <v>34056.83</v>
      </c>
      <c r="O56">
        <v>1274.4000000000001</v>
      </c>
      <c r="P56">
        <v>80078.100000000006</v>
      </c>
      <c r="Q56">
        <v>83.653382837863404</v>
      </c>
      <c r="R56">
        <v>29466.799999999999</v>
      </c>
      <c r="S56">
        <v>17951560</v>
      </c>
      <c r="T56">
        <v>236.144091240731</v>
      </c>
      <c r="U56">
        <v>138.30000000000001</v>
      </c>
      <c r="V56">
        <v>128.19999999999999</v>
      </c>
      <c r="W56">
        <v>140.293273174733</v>
      </c>
      <c r="X56">
        <v>10148.4</v>
      </c>
      <c r="Y56">
        <v>9361670</v>
      </c>
      <c r="Z56">
        <v>2370.1</v>
      </c>
      <c r="AA56">
        <v>6.11</v>
      </c>
      <c r="AB56">
        <v>9.27</v>
      </c>
      <c r="AC56">
        <v>342406860.39999998</v>
      </c>
      <c r="AD56">
        <v>6</v>
      </c>
      <c r="AE56">
        <v>69.2</v>
      </c>
      <c r="AF56">
        <v>137</v>
      </c>
    </row>
    <row r="57" spans="1:32">
      <c r="A57" s="5">
        <v>43160</v>
      </c>
      <c r="B57">
        <v>861535</v>
      </c>
      <c r="C57">
        <v>40327760.100000001</v>
      </c>
      <c r="D57">
        <v>13394531.300000001</v>
      </c>
      <c r="E57">
        <v>80842.8</v>
      </c>
      <c r="F57">
        <v>40013992.700000003</v>
      </c>
      <c r="G57">
        <v>32673313</v>
      </c>
      <c r="H57">
        <v>116525442.90000001</v>
      </c>
      <c r="I57">
        <v>120.1</v>
      </c>
      <c r="J57">
        <v>130.9</v>
      </c>
      <c r="K57">
        <v>117603</v>
      </c>
      <c r="L57">
        <v>3254232</v>
      </c>
      <c r="M57">
        <v>193651</v>
      </c>
      <c r="N57">
        <v>32968.68</v>
      </c>
      <c r="O57">
        <v>1329.3</v>
      </c>
      <c r="P57">
        <v>83388.899999999994</v>
      </c>
      <c r="Q57">
        <v>87.215879211286804</v>
      </c>
      <c r="R57">
        <v>31421.1</v>
      </c>
      <c r="S57">
        <v>19084690</v>
      </c>
      <c r="T57">
        <v>2.5304695877361101</v>
      </c>
      <c r="U57">
        <v>141.19999999999999</v>
      </c>
      <c r="V57">
        <v>129.69999999999999</v>
      </c>
      <c r="W57">
        <v>134.36070549630799</v>
      </c>
      <c r="X57">
        <v>9979.4</v>
      </c>
      <c r="Y57">
        <v>9745650</v>
      </c>
      <c r="Z57">
        <v>3895</v>
      </c>
      <c r="AA57">
        <v>6.28</v>
      </c>
      <c r="AB57">
        <v>9.17</v>
      </c>
      <c r="AC57">
        <v>384784053.39999998</v>
      </c>
      <c r="AD57">
        <v>6</v>
      </c>
      <c r="AE57">
        <v>72.099999999999994</v>
      </c>
      <c r="AF57">
        <v>136.6</v>
      </c>
    </row>
    <row r="58" spans="1:32">
      <c r="A58" s="5">
        <v>43252</v>
      </c>
      <c r="B58">
        <v>873490</v>
      </c>
      <c r="C58">
        <v>41705753.799999997</v>
      </c>
      <c r="D58">
        <v>13230291.699999999</v>
      </c>
      <c r="E58">
        <v>82029.899999999994</v>
      </c>
      <c r="F58">
        <v>42210021.100000001</v>
      </c>
      <c r="G58">
        <v>31891253.399999999</v>
      </c>
      <c r="H58">
        <v>119613429.8</v>
      </c>
      <c r="I58">
        <v>104.4</v>
      </c>
      <c r="J58">
        <v>121.8</v>
      </c>
      <c r="K58">
        <v>89171</v>
      </c>
      <c r="L58">
        <v>3651542</v>
      </c>
      <c r="M58">
        <v>247586</v>
      </c>
      <c r="N58">
        <v>35423.480000000003</v>
      </c>
      <c r="O58">
        <v>1306.4000000000001</v>
      </c>
      <c r="P58">
        <v>85085.6</v>
      </c>
      <c r="Q58">
        <v>86.736883725435504</v>
      </c>
      <c r="R58">
        <v>29524.2</v>
      </c>
      <c r="S58">
        <v>19335980</v>
      </c>
      <c r="T58">
        <v>322.056311314965</v>
      </c>
      <c r="U58">
        <v>142.9</v>
      </c>
      <c r="V58">
        <v>132</v>
      </c>
      <c r="W58">
        <v>135.849220672683</v>
      </c>
      <c r="X58">
        <v>9747</v>
      </c>
      <c r="Y58">
        <v>9982900</v>
      </c>
      <c r="Z58">
        <v>4629.8</v>
      </c>
      <c r="AA58">
        <v>6.26</v>
      </c>
      <c r="AB58">
        <v>9.18</v>
      </c>
      <c r="AC58">
        <v>374441217.60000002</v>
      </c>
      <c r="AD58">
        <v>6.25</v>
      </c>
      <c r="AE58">
        <v>75.599999999999994</v>
      </c>
      <c r="AF58">
        <v>137.80000000000001</v>
      </c>
    </row>
    <row r="59" spans="1:32">
      <c r="A59" s="5">
        <v>43344</v>
      </c>
      <c r="B59">
        <v>870804</v>
      </c>
      <c r="C59">
        <v>42082038.200000003</v>
      </c>
      <c r="D59">
        <v>13304545</v>
      </c>
      <c r="E59">
        <v>81614.5</v>
      </c>
      <c r="F59">
        <v>43020002</v>
      </c>
      <c r="G59">
        <v>32917061.5</v>
      </c>
      <c r="H59">
        <v>120884811.40000001</v>
      </c>
      <c r="I59">
        <v>108.6</v>
      </c>
      <c r="J59">
        <v>124.5</v>
      </c>
      <c r="K59">
        <v>101630</v>
      </c>
      <c r="L59">
        <v>3718744</v>
      </c>
      <c r="M59">
        <v>210085</v>
      </c>
      <c r="N59">
        <v>36227.14</v>
      </c>
      <c r="O59">
        <v>1212.7</v>
      </c>
      <c r="P59">
        <v>84369.8</v>
      </c>
      <c r="Q59">
        <v>78.4452168914015</v>
      </c>
      <c r="R59">
        <v>29838.799999999999</v>
      </c>
      <c r="S59">
        <v>20199630</v>
      </c>
      <c r="T59">
        <v>264.027326942277</v>
      </c>
      <c r="U59">
        <v>144.5</v>
      </c>
      <c r="V59">
        <v>133.9</v>
      </c>
      <c r="W59">
        <v>138.976620180476</v>
      </c>
      <c r="X59">
        <v>9049.6</v>
      </c>
      <c r="Y59">
        <v>10502220</v>
      </c>
      <c r="Z59">
        <v>3682.7</v>
      </c>
      <c r="AA59">
        <v>6.8</v>
      </c>
      <c r="AB59">
        <v>9.2899999999999991</v>
      </c>
      <c r="AC59">
        <v>388215679.89999998</v>
      </c>
      <c r="AD59">
        <v>6.5</v>
      </c>
      <c r="AE59">
        <v>78.3</v>
      </c>
      <c r="AF59">
        <v>140.1</v>
      </c>
    </row>
    <row r="60" spans="1:32">
      <c r="A60" s="5">
        <v>43435</v>
      </c>
      <c r="B60">
        <v>788926</v>
      </c>
      <c r="C60">
        <v>43843408</v>
      </c>
      <c r="D60">
        <v>14076380</v>
      </c>
      <c r="E60">
        <v>80541.7</v>
      </c>
      <c r="F60">
        <v>42346578.100000001</v>
      </c>
      <c r="G60">
        <v>32786678.5</v>
      </c>
      <c r="H60">
        <v>122770325.09999999</v>
      </c>
      <c r="I60">
        <v>109.6</v>
      </c>
      <c r="J60">
        <v>125.2</v>
      </c>
      <c r="K60">
        <v>87438</v>
      </c>
      <c r="L60">
        <v>3170451</v>
      </c>
      <c r="M60">
        <v>238350</v>
      </c>
      <c r="N60">
        <v>36068.33</v>
      </c>
      <c r="O60">
        <v>1228.0999999999999</v>
      </c>
      <c r="P60">
        <v>88607.2</v>
      </c>
      <c r="Q60">
        <v>77.642521918890907</v>
      </c>
      <c r="R60">
        <v>33397.5</v>
      </c>
      <c r="S60">
        <v>20996990</v>
      </c>
      <c r="T60">
        <v>260.49054704765001</v>
      </c>
      <c r="U60">
        <v>146.6</v>
      </c>
      <c r="V60">
        <v>136.5</v>
      </c>
      <c r="W60">
        <v>139.06513535684999</v>
      </c>
      <c r="X60">
        <v>9448.1</v>
      </c>
      <c r="Y60">
        <v>10966140</v>
      </c>
      <c r="Z60">
        <v>2659.4</v>
      </c>
      <c r="AA60">
        <v>6.85</v>
      </c>
      <c r="AB60">
        <v>9.33</v>
      </c>
      <c r="AC60">
        <v>396177704.10000002</v>
      </c>
      <c r="AD60">
        <v>6.5</v>
      </c>
      <c r="AE60">
        <v>76.400000000000006</v>
      </c>
      <c r="AF60">
        <v>140.5</v>
      </c>
    </row>
    <row r="61" spans="1:32">
      <c r="A61" s="5">
        <v>43525</v>
      </c>
      <c r="B61">
        <v>844215</v>
      </c>
      <c r="C61">
        <v>43980927.399999999</v>
      </c>
      <c r="D61">
        <v>14518080.699999999</v>
      </c>
      <c r="E61">
        <v>85893.7</v>
      </c>
      <c r="F61">
        <v>43884898.600000001</v>
      </c>
      <c r="G61">
        <v>37104635.600000001</v>
      </c>
      <c r="H61">
        <v>123442338.90000001</v>
      </c>
      <c r="I61">
        <v>111.1</v>
      </c>
      <c r="J61">
        <v>133.30000000000001</v>
      </c>
      <c r="K61">
        <v>112413</v>
      </c>
      <c r="L61">
        <v>3057453</v>
      </c>
      <c r="M61">
        <v>182455</v>
      </c>
      <c r="N61">
        <v>38672.910000000003</v>
      </c>
      <c r="O61">
        <v>1304.2</v>
      </c>
      <c r="P61">
        <v>86637.1</v>
      </c>
      <c r="Q61">
        <v>78.996016603415796</v>
      </c>
      <c r="R61">
        <v>33299.1</v>
      </c>
      <c r="S61">
        <v>22207320</v>
      </c>
      <c r="T61">
        <v>11.929645824423099</v>
      </c>
      <c r="U61">
        <v>148.4</v>
      </c>
      <c r="V61">
        <v>137.30000000000001</v>
      </c>
      <c r="W61">
        <v>138.26439704676</v>
      </c>
      <c r="X61">
        <v>10481.799999999999</v>
      </c>
      <c r="Y61">
        <v>11588690</v>
      </c>
      <c r="Z61">
        <v>4663.7</v>
      </c>
      <c r="AA61">
        <v>6.45</v>
      </c>
      <c r="AB61">
        <v>9.33</v>
      </c>
      <c r="AC61">
        <v>443589387.80000001</v>
      </c>
      <c r="AD61">
        <v>6.25</v>
      </c>
      <c r="AE61">
        <v>71.099999999999994</v>
      </c>
      <c r="AF61">
        <v>140</v>
      </c>
    </row>
    <row r="62" spans="1:32">
      <c r="A62" s="5">
        <v>43617</v>
      </c>
      <c r="B62">
        <v>712684</v>
      </c>
      <c r="C62">
        <v>45772151.899999999</v>
      </c>
      <c r="D62">
        <v>15360405</v>
      </c>
      <c r="E62">
        <v>80910.5</v>
      </c>
      <c r="F62">
        <v>45891141.299999997</v>
      </c>
      <c r="G62">
        <v>35496357</v>
      </c>
      <c r="H62">
        <v>123098074.7</v>
      </c>
      <c r="I62">
        <v>100.7</v>
      </c>
      <c r="J62">
        <v>133</v>
      </c>
      <c r="K62">
        <v>74371</v>
      </c>
      <c r="L62">
        <v>3330868</v>
      </c>
      <c r="M62">
        <v>209075</v>
      </c>
      <c r="N62">
        <v>39394.639999999999</v>
      </c>
      <c r="O62">
        <v>1309.8</v>
      </c>
      <c r="P62">
        <v>84540.1</v>
      </c>
      <c r="Q62">
        <v>79.591555349574193</v>
      </c>
      <c r="R62">
        <v>32120.5</v>
      </c>
      <c r="S62">
        <v>22551604.199999999</v>
      </c>
      <c r="T62">
        <v>334.84194687416903</v>
      </c>
      <c r="U62">
        <v>149.69999999999999</v>
      </c>
      <c r="V62">
        <v>138.30000000000001</v>
      </c>
      <c r="W62">
        <v>142.831419196062</v>
      </c>
      <c r="X62">
        <v>8767.2000000000007</v>
      </c>
      <c r="Y62">
        <v>11858055</v>
      </c>
      <c r="Z62">
        <v>5047.3999999999996</v>
      </c>
      <c r="AA62">
        <v>6.2</v>
      </c>
      <c r="AB62">
        <v>9.35</v>
      </c>
      <c r="AC62">
        <v>416204422.80000001</v>
      </c>
      <c r="AD62">
        <v>5.75</v>
      </c>
      <c r="AE62">
        <v>71.8</v>
      </c>
      <c r="AF62">
        <v>142</v>
      </c>
    </row>
    <row r="63" spans="1:32">
      <c r="A63" s="5">
        <v>43709</v>
      </c>
      <c r="B63">
        <v>620631</v>
      </c>
      <c r="C63">
        <v>44901659</v>
      </c>
      <c r="D63">
        <v>13917133</v>
      </c>
      <c r="E63">
        <v>78344.2</v>
      </c>
      <c r="F63">
        <v>48371347.299999997</v>
      </c>
      <c r="G63">
        <v>36464058</v>
      </c>
      <c r="H63">
        <v>124919161.90000001</v>
      </c>
      <c r="I63">
        <v>90.6</v>
      </c>
      <c r="J63">
        <v>136.80000000000001</v>
      </c>
      <c r="K63">
        <v>48150</v>
      </c>
      <c r="L63">
        <v>2915128</v>
      </c>
      <c r="M63">
        <v>187677</v>
      </c>
      <c r="N63">
        <v>38667.33</v>
      </c>
      <c r="O63">
        <v>1474.4</v>
      </c>
      <c r="P63">
        <v>85488.1</v>
      </c>
      <c r="Q63">
        <v>78.134165090958604</v>
      </c>
      <c r="R63">
        <v>31836</v>
      </c>
      <c r="S63">
        <v>24026744.899999999</v>
      </c>
      <c r="T63">
        <v>25.082596059516298</v>
      </c>
      <c r="U63">
        <v>151.5</v>
      </c>
      <c r="V63">
        <v>140.1</v>
      </c>
      <c r="W63">
        <v>146.80844954881101</v>
      </c>
      <c r="X63">
        <v>8340.5</v>
      </c>
      <c r="Y63">
        <v>12538472.9</v>
      </c>
      <c r="Z63">
        <v>3570.9</v>
      </c>
      <c r="AA63">
        <v>5.55</v>
      </c>
      <c r="AB63">
        <v>9.31</v>
      </c>
      <c r="AC63">
        <v>410124812.30000001</v>
      </c>
      <c r="AD63">
        <v>5.4</v>
      </c>
      <c r="AE63">
        <v>72.5</v>
      </c>
      <c r="AF63">
        <v>145</v>
      </c>
    </row>
    <row r="64" spans="1:32">
      <c r="A64" s="5">
        <v>43800</v>
      </c>
      <c r="B64">
        <v>784586</v>
      </c>
      <c r="C64">
        <v>46869060</v>
      </c>
      <c r="D64">
        <v>14269949.4</v>
      </c>
      <c r="E64">
        <v>79107.8</v>
      </c>
      <c r="F64">
        <v>49196828.799999997</v>
      </c>
      <c r="G64">
        <v>36885358.200000003</v>
      </c>
      <c r="H64">
        <v>126055210.5</v>
      </c>
      <c r="I64">
        <v>91.1</v>
      </c>
      <c r="J64">
        <v>141.4</v>
      </c>
      <c r="K64">
        <v>53761</v>
      </c>
      <c r="L64">
        <v>2708243</v>
      </c>
      <c r="M64">
        <v>224793</v>
      </c>
      <c r="N64">
        <v>41253.74</v>
      </c>
      <c r="O64">
        <v>1481.3</v>
      </c>
      <c r="P64">
        <v>92649</v>
      </c>
      <c r="Q64">
        <v>76.714211049193395</v>
      </c>
      <c r="R64">
        <v>33279.599999999999</v>
      </c>
      <c r="S64">
        <v>24332820</v>
      </c>
      <c r="T64">
        <v>196.87875545861399</v>
      </c>
      <c r="U64">
        <v>153.1</v>
      </c>
      <c r="V64">
        <v>141.6</v>
      </c>
      <c r="W64">
        <v>152.03658736669399</v>
      </c>
      <c r="X64">
        <v>8914.9</v>
      </c>
      <c r="Y64">
        <v>12896370</v>
      </c>
      <c r="Z64">
        <v>2297.3000000000002</v>
      </c>
      <c r="AA64">
        <v>5.0599999999999996</v>
      </c>
      <c r="AB64">
        <v>9.1300000000000008</v>
      </c>
      <c r="AC64">
        <v>370426589</v>
      </c>
      <c r="AD64">
        <v>5.15</v>
      </c>
      <c r="AE64">
        <v>74</v>
      </c>
      <c r="AF64">
        <v>148.69999999999999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CC16-0A12-4777-A11A-12084E8B5286}">
  <dimension ref="A1:AF60"/>
  <sheetViews>
    <sheetView workbookViewId="0">
      <pane xSplit="1" ySplit="1" topLeftCell="AA47" activePane="bottomRight" state="frozen"/>
      <selection pane="topRight" activeCell="B1" sqref="B1"/>
      <selection pane="bottomLeft" activeCell="A2" sqref="A2"/>
      <selection pane="bottomRight" activeCell="AL53" sqref="AL53"/>
    </sheetView>
  </sheetViews>
  <sheetFormatPr defaultRowHeight="15"/>
  <sheetData>
    <row r="1" spans="1:32">
      <c r="A1" t="s">
        <v>369</v>
      </c>
      <c r="B1" t="str">
        <f>SPECIFIC_ABSOLUTE!B1</f>
        <v>sales</v>
      </c>
      <c r="C1" t="s">
        <v>64</v>
      </c>
      <c r="D1" t="str">
        <f>SPECIFIC_ABSOLUTE!D1</f>
        <v>GFCF._CP</v>
      </c>
      <c r="E1" t="str">
        <f>SPECIFIC_ABSOLUTE!E1</f>
        <v>Exports_mer</v>
      </c>
      <c r="F1" t="str">
        <f>SPECIFIC_ABSOLUTE!F1</f>
        <v>Net.bank.credit.to..government</v>
      </c>
      <c r="G1" t="str">
        <f>SPECIFIC_ABSOLUTE!G1</f>
        <v>M1</v>
      </c>
      <c r="H1" t="str">
        <f>SPECIFIC_ABSOLUTE!H1</f>
        <v>Projects.Under.implementation</v>
      </c>
      <c r="I1" t="str">
        <f>SPECIFIC_ABSOLUTE!I1</f>
        <v>IIP_Capital.goods</v>
      </c>
      <c r="J1" t="str">
        <f>SPECIFIC_ABSOLUTE!J1</f>
        <v>IIP_Intermediate.goods</v>
      </c>
      <c r="K1" t="str">
        <f>SPECIFIC_ABSOLUTE!K1</f>
        <v>CV_Domestic_Sales_goods</v>
      </c>
      <c r="L1" t="str">
        <f>SPECIFIC_ABSOLUTE!L1</f>
        <v>Motorcycle_Sales</v>
      </c>
      <c r="M1" t="str">
        <f>SPECIFIC_ABSOLUTE!M1</f>
        <v>Tractor_Domestic_Sales</v>
      </c>
      <c r="N1" t="str">
        <f>SPECIFIC_ABSOLUTE!N1</f>
        <v>Sensex</v>
      </c>
      <c r="O1" t="str">
        <f>SPECIFIC_ABSOLUTE!O1</f>
        <v>GoldUSD.Troy</v>
      </c>
      <c r="P1" t="str">
        <f>SPECIFIC_ABSOLUTE!P1</f>
        <v>Airport_traffic</v>
      </c>
      <c r="Q1" t="str">
        <f>SPECIFIC_ABSOLUTE!Q1</f>
        <v>Global_metal_mineral</v>
      </c>
      <c r="R1" t="str">
        <f>SPECIFIC_ABSOLUTE!R1</f>
        <v>Service_Import</v>
      </c>
      <c r="S1" t="str">
        <f>SPECIFIC_ABSOLUTE!S1</f>
        <v>Household.credit</v>
      </c>
      <c r="T1" t="str">
        <f>SPECIFIC_ABSOLUTE!T1</f>
        <v>Net.profit.Index</v>
      </c>
      <c r="U1" t="str">
        <f>SPECIFIC_ABSOLUTE!U1</f>
        <v>CPI_Housing</v>
      </c>
      <c r="V1" t="str">
        <f>SPECIFIC_ABSOLUTE!V1</f>
        <v>CPI_Miscellaneous</v>
      </c>
      <c r="W1" t="str">
        <f>SPECIFIC_ABSOLUTE!W1</f>
        <v>WPI_Food</v>
      </c>
      <c r="X1" t="str">
        <f>SPECIFIC_ABSOLUTE!X1</f>
        <v>Agri.exports</v>
      </c>
      <c r="Y1" t="str">
        <f>SPECIFIC_ABSOLUTE!Y1</f>
        <v>housing.loan</v>
      </c>
      <c r="Z1" t="str">
        <f>SPECIFIC_ABSOLUTE!Z1</f>
        <v>Fridge.production</v>
      </c>
      <c r="AA1" t="str">
        <f>SPECIFIC_ABSOLUTE!AA1</f>
        <v>X3MTbill</v>
      </c>
      <c r="AB1" t="str">
        <f>SPECIFIC_ABSOLUTE!AB1</f>
        <v>Lending_Rate</v>
      </c>
      <c r="AC1" t="str">
        <f>SPECIFIC_ABSOLUTE!AC1</f>
        <v>Transactions..Rs..Mil.</v>
      </c>
      <c r="AD1" t="str">
        <f>SPECIFIC_ABSOLUTE!AD1</f>
        <v>Repo_rate</v>
      </c>
      <c r="AE1" t="str">
        <f>SPECIFIC_ABSOLUTE!AE1</f>
        <v>Petrol_price</v>
      </c>
      <c r="AF1" t="str">
        <f>SPECIFIC_ABSOLUTE!AF1</f>
        <v>CPI</v>
      </c>
    </row>
    <row r="2" spans="1:32">
      <c r="A2" s="5">
        <v>38504</v>
      </c>
      <c r="B2">
        <v>9.3032690624132552</v>
      </c>
      <c r="C2">
        <v>9.2238493395858221</v>
      </c>
      <c r="D2">
        <v>19.673276800120078</v>
      </c>
      <c r="E2">
        <v>35.119289587138347</v>
      </c>
      <c r="F2">
        <v>1.001890434613717</v>
      </c>
      <c r="G2">
        <v>17.476929261285857</v>
      </c>
      <c r="H2">
        <v>24.349652099134644</v>
      </c>
      <c r="I2">
        <v>13.16226521488133</v>
      </c>
      <c r="J2">
        <v>4.1237113402061487</v>
      </c>
      <c r="K2">
        <v>-2.3173778844740589</v>
      </c>
      <c r="L2">
        <v>21.918335829712809</v>
      </c>
      <c r="M2">
        <v>14.526946107784422</v>
      </c>
      <c r="N2">
        <v>50.013763017520738</v>
      </c>
      <c r="O2">
        <v>8.7000763164589046</v>
      </c>
      <c r="P2">
        <v>16.666189542390097</v>
      </c>
      <c r="Q2">
        <v>20.618339248984419</v>
      </c>
      <c r="R2">
        <v>32.628939828080242</v>
      </c>
      <c r="S2">
        <v>0</v>
      </c>
      <c r="T2">
        <v>20.650000000000013</v>
      </c>
      <c r="U2">
        <v>0</v>
      </c>
      <c r="V2">
        <v>0</v>
      </c>
      <c r="W2">
        <v>2.2422974681878705</v>
      </c>
      <c r="X2">
        <v>19.959905417908907</v>
      </c>
      <c r="Y2">
        <v>0</v>
      </c>
      <c r="Z2">
        <v>0</v>
      </c>
      <c r="AA2">
        <v>4.3874029543994899</v>
      </c>
      <c r="AB2">
        <v>7.0233333333333299</v>
      </c>
      <c r="AC2">
        <v>13411.678864297681</v>
      </c>
      <c r="AD2">
        <v>6</v>
      </c>
      <c r="AE2">
        <v>12.058823529411766</v>
      </c>
      <c r="AF2">
        <v>4.0109389243390581</v>
      </c>
    </row>
    <row r="3" spans="1:32">
      <c r="A3" s="5">
        <v>38596</v>
      </c>
      <c r="B3">
        <v>5.0067142769944395</v>
      </c>
      <c r="C3">
        <v>8.4437090208250645</v>
      </c>
      <c r="D3">
        <v>19.140310647687443</v>
      </c>
      <c r="E3">
        <v>33.38812835097842</v>
      </c>
      <c r="F3">
        <v>1.9042847419539655</v>
      </c>
      <c r="G3">
        <v>22.764723991103519</v>
      </c>
      <c r="H3">
        <v>25.31306101969242</v>
      </c>
      <c r="I3">
        <v>13.935456681659698</v>
      </c>
      <c r="J3">
        <v>3.0155642023345974</v>
      </c>
      <c r="K3">
        <v>3.6414687765274456</v>
      </c>
      <c r="L3">
        <v>19.173364931016845</v>
      </c>
      <c r="M3">
        <v>15.423955915378663</v>
      </c>
      <c r="N3">
        <v>54.639740239737364</v>
      </c>
      <c r="O3">
        <v>9.5190630451034153</v>
      </c>
      <c r="P3">
        <v>19.997188288481603</v>
      </c>
      <c r="Q3">
        <v>20.720618563396265</v>
      </c>
      <c r="R3">
        <v>12.783825816485228</v>
      </c>
      <c r="S3">
        <v>0</v>
      </c>
      <c r="T3">
        <v>23.009999999999998</v>
      </c>
      <c r="U3">
        <v>0</v>
      </c>
      <c r="V3">
        <v>0</v>
      </c>
      <c r="W3">
        <v>3.1401351097554375</v>
      </c>
      <c r="X3">
        <v>33.647836538461547</v>
      </c>
      <c r="Y3">
        <v>0</v>
      </c>
      <c r="Z3">
        <v>-31.087618706325049</v>
      </c>
      <c r="AA3">
        <v>3.9633130378933799</v>
      </c>
      <c r="AB3">
        <v>7.0233333333333299</v>
      </c>
      <c r="AC3">
        <v>9257.6655244832546</v>
      </c>
      <c r="AD3">
        <v>6</v>
      </c>
      <c r="AE3">
        <v>13.461538461538458</v>
      </c>
      <c r="AF3">
        <v>3.6444444444444279</v>
      </c>
    </row>
    <row r="4" spans="1:32">
      <c r="A4" s="5">
        <v>38687</v>
      </c>
      <c r="B4">
        <v>3.8774542208677376</v>
      </c>
      <c r="C4">
        <v>8.9734387310818207</v>
      </c>
      <c r="D4">
        <v>21.477854621865887</v>
      </c>
      <c r="E4">
        <v>22.390725624914353</v>
      </c>
      <c r="F4">
        <v>2.2119908736613514</v>
      </c>
      <c r="G4">
        <v>20.871270118654571</v>
      </c>
      <c r="H4">
        <v>19.776234933704593</v>
      </c>
      <c r="I4">
        <v>12.394419993993221</v>
      </c>
      <c r="J4">
        <v>1.0456273764258395</v>
      </c>
      <c r="K4">
        <v>-1.2086179716237488</v>
      </c>
      <c r="L4">
        <v>10.950193930038976</v>
      </c>
      <c r="M4">
        <v>12.528648910273743</v>
      </c>
      <c r="N4">
        <v>42.334866546816528</v>
      </c>
      <c r="O4">
        <v>11.892141046324035</v>
      </c>
      <c r="P4">
        <v>22.691783135846634</v>
      </c>
      <c r="Q4">
        <v>24.941741827685782</v>
      </c>
      <c r="R4">
        <v>25.276192788636642</v>
      </c>
      <c r="S4">
        <v>0</v>
      </c>
      <c r="T4">
        <v>4.1299999999999892</v>
      </c>
      <c r="U4">
        <v>0</v>
      </c>
      <c r="V4">
        <v>0</v>
      </c>
      <c r="W4">
        <v>3.6947303436234868</v>
      </c>
      <c r="X4">
        <v>17.394606912267374</v>
      </c>
      <c r="Y4">
        <v>0</v>
      </c>
      <c r="Z4">
        <v>-14.916681598280167</v>
      </c>
      <c r="AA4">
        <v>5.4206402055234397</v>
      </c>
      <c r="AB4">
        <v>7.0233333333333299</v>
      </c>
      <c r="AC4">
        <v>9725.5457906117044</v>
      </c>
      <c r="AD4">
        <v>6.25</v>
      </c>
      <c r="AE4">
        <v>15.691489361702127</v>
      </c>
      <c r="AF4">
        <v>5.0353356890459944</v>
      </c>
    </row>
    <row r="5" spans="1:32">
      <c r="A5" s="5">
        <v>38777</v>
      </c>
      <c r="B5">
        <v>12.171373258135421</v>
      </c>
      <c r="C5">
        <v>10.357899382493684</v>
      </c>
      <c r="D5">
        <v>20.816625317332104</v>
      </c>
      <c r="E5">
        <v>14.169183826798948</v>
      </c>
      <c r="F5">
        <v>0.92765364761919766</v>
      </c>
      <c r="G5">
        <v>27.18255495055142</v>
      </c>
      <c r="H5">
        <v>17.169082697018379</v>
      </c>
      <c r="I5">
        <v>11.241810947842424</v>
      </c>
      <c r="J5">
        <v>2.9064486830153502</v>
      </c>
      <c r="K5">
        <v>14.680251822398937</v>
      </c>
      <c r="L5">
        <v>17.741327605302292</v>
      </c>
      <c r="M5">
        <v>26.653504442250743</v>
      </c>
      <c r="N5">
        <v>73.729750709244968</v>
      </c>
      <c r="O5">
        <v>29.681647940074907</v>
      </c>
      <c r="P5">
        <v>34.214837350807393</v>
      </c>
      <c r="Q5">
        <v>28.926328639831091</v>
      </c>
      <c r="R5">
        <v>25.620707871104067</v>
      </c>
      <c r="S5">
        <v>0</v>
      </c>
      <c r="T5">
        <v>14.040000000000008</v>
      </c>
      <c r="U5">
        <v>0</v>
      </c>
      <c r="V5">
        <v>0</v>
      </c>
      <c r="W5">
        <v>5.6425337821804478</v>
      </c>
      <c r="X5">
        <v>21.94627470856565</v>
      </c>
      <c r="Y5">
        <v>0</v>
      </c>
      <c r="Z5">
        <v>20.274144418562656</v>
      </c>
      <c r="AA5">
        <v>6.4623999999999997</v>
      </c>
      <c r="AB5">
        <v>7.0233333333333299</v>
      </c>
      <c r="AC5">
        <v>9994.4067964695387</v>
      </c>
      <c r="AD5">
        <v>6.5</v>
      </c>
      <c r="AE5">
        <v>15.079365079365093</v>
      </c>
      <c r="AF5">
        <v>4.8458149779734505</v>
      </c>
    </row>
    <row r="6" spans="1:32">
      <c r="A6" s="5">
        <v>38869</v>
      </c>
      <c r="B6">
        <v>20.620042977143971</v>
      </c>
      <c r="C6">
        <v>7.4060531520600996</v>
      </c>
      <c r="D6">
        <v>18.34742291879774</v>
      </c>
      <c r="E6">
        <v>23.054432664683588</v>
      </c>
      <c r="F6">
        <v>3.2174233742969571</v>
      </c>
      <c r="G6">
        <v>18.956672821989251</v>
      </c>
      <c r="H6">
        <v>20.657561423953673</v>
      </c>
      <c r="I6">
        <v>26.819465716100808</v>
      </c>
      <c r="J6">
        <v>11.386138613861396</v>
      </c>
      <c r="K6">
        <v>52.196810111345158</v>
      </c>
      <c r="L6">
        <v>23.050420911904567</v>
      </c>
      <c r="M6">
        <v>29.124154105854405</v>
      </c>
      <c r="N6">
        <v>47.476664095025598</v>
      </c>
      <c r="O6">
        <v>46.828925813245959</v>
      </c>
      <c r="P6">
        <v>38.135608816474772</v>
      </c>
      <c r="Q6">
        <v>61.848829073898791</v>
      </c>
      <c r="R6">
        <v>14.434242506076146</v>
      </c>
      <c r="S6">
        <v>0</v>
      </c>
      <c r="T6">
        <v>36.779999999999987</v>
      </c>
      <c r="U6">
        <v>0</v>
      </c>
      <c r="V6">
        <v>0.81499592502030094</v>
      </c>
      <c r="W6">
        <v>6.4443185932121727</v>
      </c>
      <c r="X6">
        <v>18.614217765779671</v>
      </c>
      <c r="Y6">
        <v>0</v>
      </c>
      <c r="Z6">
        <v>22.72890163053227</v>
      </c>
      <c r="AA6">
        <v>5.5431999999999997</v>
      </c>
      <c r="AB6">
        <v>7.35</v>
      </c>
      <c r="AC6">
        <v>42.110001928398646</v>
      </c>
      <c r="AD6">
        <v>6.75</v>
      </c>
      <c r="AE6">
        <v>17.060367454068249</v>
      </c>
      <c r="AF6">
        <v>6.3102541630148945</v>
      </c>
    </row>
    <row r="7" spans="1:32">
      <c r="A7" s="5">
        <v>38961</v>
      </c>
      <c r="B7">
        <v>20.896850885733809</v>
      </c>
      <c r="C7">
        <v>10.238873687982657</v>
      </c>
      <c r="D7">
        <v>17.706423017841509</v>
      </c>
      <c r="E7">
        <v>30.306789523941656</v>
      </c>
      <c r="F7">
        <v>5.6857441600659531</v>
      </c>
      <c r="G7">
        <v>19.459084038076568</v>
      </c>
      <c r="H7">
        <v>23.268093345100738</v>
      </c>
      <c r="I7">
        <v>21.882550982151727</v>
      </c>
      <c r="J7">
        <v>11.142587346553402</v>
      </c>
      <c r="K7">
        <v>36.874159946236553</v>
      </c>
      <c r="L7">
        <v>14.541047276212392</v>
      </c>
      <c r="M7">
        <v>35.651221346587761</v>
      </c>
      <c r="N7">
        <v>44.240533303684757</v>
      </c>
      <c r="O7">
        <v>41.410693970420944</v>
      </c>
      <c r="P7">
        <v>32.961923847695388</v>
      </c>
      <c r="Q7">
        <v>64.633007036121739</v>
      </c>
      <c r="R7">
        <v>37.424158852730272</v>
      </c>
      <c r="S7">
        <v>0</v>
      </c>
      <c r="T7">
        <v>43.739999999999981</v>
      </c>
      <c r="U7">
        <v>2.4390243902439712</v>
      </c>
      <c r="V7">
        <v>2.444987775061036</v>
      </c>
      <c r="W7">
        <v>6.9040675618631919</v>
      </c>
      <c r="X7">
        <v>26.287153199334501</v>
      </c>
      <c r="Y7">
        <v>0</v>
      </c>
      <c r="Z7">
        <v>29.914196567863005</v>
      </c>
      <c r="AA7">
        <v>6.3247</v>
      </c>
      <c r="AB7">
        <v>7.5133333333333301</v>
      </c>
      <c r="AC7">
        <v>78.106933951343521</v>
      </c>
      <c r="AD7">
        <v>7</v>
      </c>
      <c r="AE7">
        <v>15.012106537530268</v>
      </c>
      <c r="AF7">
        <v>6.6037735849058032</v>
      </c>
    </row>
    <row r="8" spans="1:32">
      <c r="A8" s="5">
        <v>39052</v>
      </c>
      <c r="B8">
        <v>20.853542344544906</v>
      </c>
      <c r="C8">
        <v>9.4775565229916801</v>
      </c>
      <c r="D8">
        <v>21.265668874528075</v>
      </c>
      <c r="E8">
        <v>20.831017620740266</v>
      </c>
      <c r="F8">
        <v>4.7005876902784127</v>
      </c>
      <c r="G8">
        <v>17.586210637957358</v>
      </c>
      <c r="H8">
        <v>47.14418774602607</v>
      </c>
      <c r="I8">
        <v>26.567505950163838</v>
      </c>
      <c r="J8">
        <v>13.92285983066801</v>
      </c>
      <c r="K8">
        <v>38.534278959810877</v>
      </c>
      <c r="L8">
        <v>11.143934863259464</v>
      </c>
      <c r="M8">
        <v>18.506477077218907</v>
      </c>
      <c r="N8">
        <v>46.701560875639636</v>
      </c>
      <c r="O8">
        <v>26.549948506694122</v>
      </c>
      <c r="P8">
        <v>28.562104500976492</v>
      </c>
      <c r="Q8">
        <v>55.8443686732953</v>
      </c>
      <c r="R8">
        <v>19.885647834092456</v>
      </c>
      <c r="S8">
        <v>0</v>
      </c>
      <c r="T8">
        <v>67.88000000000001</v>
      </c>
      <c r="U8">
        <v>2.4390243902439712</v>
      </c>
      <c r="V8">
        <v>2.9339853300732299</v>
      </c>
      <c r="W8">
        <v>8.7166322468719351</v>
      </c>
      <c r="X8">
        <v>21.89825299255903</v>
      </c>
      <c r="Y8">
        <v>8.0077747311321446</v>
      </c>
      <c r="Z8">
        <v>14.436137727703734</v>
      </c>
      <c r="AA8">
        <v>6.7293000000000003</v>
      </c>
      <c r="AB8">
        <v>7.5133333333333301</v>
      </c>
      <c r="AC8">
        <v>79.791951520864984</v>
      </c>
      <c r="AD8">
        <v>7.25</v>
      </c>
      <c r="AE8">
        <v>7.1264367816092022</v>
      </c>
      <c r="AF8">
        <v>6.8124474348191244</v>
      </c>
    </row>
    <row r="9" spans="1:32">
      <c r="A9" s="5">
        <v>39142</v>
      </c>
      <c r="B9">
        <v>20.556782395824278</v>
      </c>
      <c r="C9">
        <v>9.7999502093590518</v>
      </c>
      <c r="D9">
        <v>21.861335546011063</v>
      </c>
      <c r="E9">
        <v>15.136314799892547</v>
      </c>
      <c r="F9">
        <v>8.9819018824991872</v>
      </c>
      <c r="G9">
        <v>17.127043075355552</v>
      </c>
      <c r="H9">
        <v>52.841890339253524</v>
      </c>
      <c r="I9">
        <v>20.304580911193447</v>
      </c>
      <c r="J9">
        <v>9.4439541041483555</v>
      </c>
      <c r="K9">
        <v>20.236633391600822</v>
      </c>
      <c r="L9">
        <v>3.660544267115462</v>
      </c>
      <c r="M9">
        <v>7.5604053000779325</v>
      </c>
      <c r="N9">
        <v>15.887822297242193</v>
      </c>
      <c r="O9">
        <v>17.382671480144406</v>
      </c>
      <c r="P9">
        <v>27.756544687669347</v>
      </c>
      <c r="Q9">
        <v>33.347840491217106</v>
      </c>
      <c r="R9">
        <v>41.915475189234641</v>
      </c>
      <c r="S9">
        <v>0</v>
      </c>
      <c r="T9">
        <v>21.389999999999997</v>
      </c>
      <c r="U9">
        <v>4.0650406504064929</v>
      </c>
      <c r="V9">
        <v>3.5044824775875005</v>
      </c>
      <c r="W9">
        <v>9.4067876762533587</v>
      </c>
      <c r="X9">
        <v>24.266257433339721</v>
      </c>
      <c r="Y9">
        <v>17.116804426836694</v>
      </c>
      <c r="Z9">
        <v>17.653631284916528</v>
      </c>
      <c r="AA9">
        <v>7.3582999999999998</v>
      </c>
      <c r="AB9">
        <v>8.1666666666666696</v>
      </c>
      <c r="AC9">
        <v>102.99220705389831</v>
      </c>
      <c r="AD9">
        <v>7.75</v>
      </c>
      <c r="AE9">
        <v>0.91954022988505191</v>
      </c>
      <c r="AF9">
        <v>6.974789915966495</v>
      </c>
    </row>
    <row r="10" spans="1:32">
      <c r="A10" s="5">
        <v>39234</v>
      </c>
      <c r="B10">
        <v>13.024452023956435</v>
      </c>
      <c r="C10">
        <v>10.809618866347895</v>
      </c>
      <c r="D10">
        <v>26.377054446346794</v>
      </c>
      <c r="E10">
        <v>20.652810203645956</v>
      </c>
      <c r="F10">
        <v>9.1412222751095165</v>
      </c>
      <c r="G10">
        <v>16.672762733236546</v>
      </c>
      <c r="H10">
        <v>49.365745808939842</v>
      </c>
      <c r="I10">
        <v>16.848623613682445</v>
      </c>
      <c r="J10">
        <v>10.222222222222221</v>
      </c>
      <c r="K10">
        <v>-8.6719393639808846</v>
      </c>
      <c r="L10">
        <v>-14.49824223703785</v>
      </c>
      <c r="M10">
        <v>-1.0817126924812293</v>
      </c>
      <c r="N10">
        <v>38.091853806819522</v>
      </c>
      <c r="O10">
        <v>6.3436404207841912</v>
      </c>
      <c r="P10">
        <v>27.877821644114231</v>
      </c>
      <c r="Q10">
        <v>21.4804180371986</v>
      </c>
      <c r="R10">
        <v>17.120943952802371</v>
      </c>
      <c r="S10">
        <v>0</v>
      </c>
      <c r="T10">
        <v>38.119999999999997</v>
      </c>
      <c r="U10">
        <v>4.0650406504064929</v>
      </c>
      <c r="V10">
        <v>3.7186742118028304</v>
      </c>
      <c r="W10">
        <v>8.3210366949092673</v>
      </c>
      <c r="X10">
        <v>5.7006611032838439</v>
      </c>
      <c r="Y10">
        <v>17.116804426836694</v>
      </c>
      <c r="Z10">
        <v>29.505803343309587</v>
      </c>
      <c r="AA10">
        <v>7.2750000000000004</v>
      </c>
      <c r="AB10">
        <v>8.6566666666666698</v>
      </c>
      <c r="AC10">
        <v>52.706988192102067</v>
      </c>
      <c r="AD10">
        <v>7.75</v>
      </c>
      <c r="AE10">
        <v>-3.5874439461883401</v>
      </c>
      <c r="AF10">
        <v>6.347897774113731</v>
      </c>
    </row>
    <row r="11" spans="1:32">
      <c r="A11" s="5">
        <v>39326</v>
      </c>
      <c r="B11">
        <v>12.818424682439279</v>
      </c>
      <c r="C11">
        <v>9.1404728404388784</v>
      </c>
      <c r="D11">
        <v>25.93736405791558</v>
      </c>
      <c r="E11">
        <v>17.496445594102482</v>
      </c>
      <c r="F11">
        <v>9.2631534069891543</v>
      </c>
      <c r="G11">
        <v>15.985541770838241</v>
      </c>
      <c r="H11">
        <v>49.636249221815731</v>
      </c>
      <c r="I11">
        <v>11.36485478325493</v>
      </c>
      <c r="J11">
        <v>7.5615972812233867</v>
      </c>
      <c r="K11">
        <v>-5.6725074416178245</v>
      </c>
      <c r="L11">
        <v>-15.917746670115495</v>
      </c>
      <c r="M11">
        <v>-5.4865187363650652</v>
      </c>
      <c r="N11">
        <v>38.83504811946279</v>
      </c>
      <c r="O11">
        <v>9.5897023330651763</v>
      </c>
      <c r="P11">
        <v>27.140809994852333</v>
      </c>
      <c r="Q11">
        <v>10.842889815172363</v>
      </c>
      <c r="R11">
        <v>16.375677302829629</v>
      </c>
      <c r="S11">
        <v>5.086520433549202</v>
      </c>
      <c r="T11">
        <v>21.18</v>
      </c>
      <c r="U11">
        <v>3.9682539682539542</v>
      </c>
      <c r="V11">
        <v>3.4208432776452469</v>
      </c>
      <c r="W11">
        <v>6.5276501204309945</v>
      </c>
      <c r="X11">
        <v>32.056257788855255</v>
      </c>
      <c r="Y11">
        <v>22.23235934331289</v>
      </c>
      <c r="Z11">
        <v>19.193435404783401</v>
      </c>
      <c r="AA11">
        <v>6.1067</v>
      </c>
      <c r="AB11">
        <v>8.6566666666666698</v>
      </c>
      <c r="AC11">
        <v>55.024411330335312</v>
      </c>
      <c r="AD11">
        <v>7.75</v>
      </c>
      <c r="AE11">
        <v>-8.4210526315789522</v>
      </c>
      <c r="AF11">
        <v>6.7578439259854406</v>
      </c>
    </row>
    <row r="12" spans="1:32">
      <c r="A12" s="5">
        <v>39417</v>
      </c>
      <c r="B12">
        <v>14.567615488968745</v>
      </c>
      <c r="C12">
        <v>10.547198095124953</v>
      </c>
      <c r="D12">
        <v>20.336142833006043</v>
      </c>
      <c r="E12">
        <v>32.9428660300064</v>
      </c>
      <c r="F12">
        <v>6.5268035545105185</v>
      </c>
      <c r="G12">
        <v>18.104843314044359</v>
      </c>
      <c r="H12">
        <v>39.415590749701337</v>
      </c>
      <c r="I12">
        <v>12.18285136583992</v>
      </c>
      <c r="J12">
        <v>5.0371593724195085</v>
      </c>
      <c r="K12">
        <v>-0.73805460750853147</v>
      </c>
      <c r="L12">
        <v>-6.840928950441949</v>
      </c>
      <c r="M12">
        <v>0.84012084076134919</v>
      </c>
      <c r="N12">
        <v>47.146750069449951</v>
      </c>
      <c r="O12">
        <v>28.369140625000021</v>
      </c>
      <c r="P12">
        <v>20.559876570141245</v>
      </c>
      <c r="Q12">
        <v>8.9784086263209986</v>
      </c>
      <c r="R12">
        <v>3.1687009942607647</v>
      </c>
      <c r="S12">
        <v>6.9720721276727016</v>
      </c>
      <c r="T12">
        <v>21.629999999999995</v>
      </c>
      <c r="U12">
        <v>3.9682539682539542</v>
      </c>
      <c r="V12">
        <v>4.7505938242281553</v>
      </c>
      <c r="W12">
        <v>3.633450469112387</v>
      </c>
      <c r="X12">
        <v>70.361277908635486</v>
      </c>
      <c r="Y12">
        <v>16.325190860721015</v>
      </c>
      <c r="Z12">
        <v>33.640044166359928</v>
      </c>
      <c r="AA12">
        <v>7.1573000000000002</v>
      </c>
      <c r="AB12">
        <v>8.6566666666666698</v>
      </c>
      <c r="AC12">
        <v>51.837591127170171</v>
      </c>
      <c r="AD12">
        <v>7.75</v>
      </c>
      <c r="AE12">
        <v>-6.65236051502146</v>
      </c>
      <c r="AF12">
        <v>5.5118110236220375</v>
      </c>
    </row>
    <row r="13" spans="1:32">
      <c r="A13" s="5">
        <v>39508</v>
      </c>
      <c r="B13">
        <v>9.4620288558326706</v>
      </c>
      <c r="C13">
        <v>8.8255388688051557</v>
      </c>
      <c r="D13">
        <v>17.636541320603595</v>
      </c>
      <c r="E13">
        <v>37.550521692979743</v>
      </c>
      <c r="F13">
        <v>8.686532322570816</v>
      </c>
      <c r="G13">
        <v>19.411111398093862</v>
      </c>
      <c r="H13">
        <v>46.806157528568626</v>
      </c>
      <c r="I13">
        <v>12.821319688700484</v>
      </c>
      <c r="J13">
        <v>6.6935483870967483</v>
      </c>
      <c r="K13">
        <v>5.1472443499261056</v>
      </c>
      <c r="L13">
        <v>-10.791303304516953</v>
      </c>
      <c r="M13">
        <v>-1.7536231884057951</v>
      </c>
      <c r="N13">
        <v>19.678093037843958</v>
      </c>
      <c r="O13">
        <v>42.518837459634028</v>
      </c>
      <c r="P13">
        <v>11.677542393200868</v>
      </c>
      <c r="Q13">
        <v>17.781338767200694</v>
      </c>
      <c r="R13">
        <v>27.439069560708205</v>
      </c>
      <c r="S13">
        <v>11.047289891868072</v>
      </c>
      <c r="T13">
        <v>9.519999999999996</v>
      </c>
      <c r="U13">
        <v>4.6875000000001332</v>
      </c>
      <c r="V13">
        <v>5.7480314960631107</v>
      </c>
      <c r="W13">
        <v>4.2813286022359121</v>
      </c>
      <c r="X13">
        <v>68.066275599464831</v>
      </c>
      <c r="Y13">
        <v>10.205757832345475</v>
      </c>
      <c r="Z13">
        <v>9.0281734726177056</v>
      </c>
      <c r="AA13">
        <v>7.1505000000000001</v>
      </c>
      <c r="AB13">
        <v>8.33</v>
      </c>
      <c r="AC13">
        <v>56.76114023321508</v>
      </c>
      <c r="AD13">
        <v>7.75</v>
      </c>
      <c r="AE13">
        <v>1.3667425968109326</v>
      </c>
      <c r="AF13">
        <v>6.284367635506638</v>
      </c>
    </row>
    <row r="14" spans="1:32">
      <c r="A14" s="5">
        <v>39600</v>
      </c>
      <c r="B14">
        <v>15.056586145923179</v>
      </c>
      <c r="C14">
        <v>8.0841088570617892</v>
      </c>
      <c r="D14">
        <v>21.827905989513052</v>
      </c>
      <c r="E14">
        <v>60.655625415616619</v>
      </c>
      <c r="F14">
        <v>9.3971384508535927</v>
      </c>
      <c r="G14">
        <v>17.761811345778234</v>
      </c>
      <c r="H14">
        <v>47.133444068292228</v>
      </c>
      <c r="I14">
        <v>9.0999249380850031</v>
      </c>
      <c r="J14">
        <v>4.1935483870968016</v>
      </c>
      <c r="K14">
        <v>10.319880202789244</v>
      </c>
      <c r="L14">
        <v>7.973205064231248</v>
      </c>
      <c r="M14">
        <v>12.199714626558444</v>
      </c>
      <c r="N14">
        <v>-8.1151441144369674</v>
      </c>
      <c r="O14">
        <v>34.292565947242196</v>
      </c>
      <c r="P14">
        <v>5.1067184341943461</v>
      </c>
      <c r="Q14">
        <v>7.0322735407755355</v>
      </c>
      <c r="R14">
        <v>24.360265968164406</v>
      </c>
      <c r="S14">
        <v>14.780937625694568</v>
      </c>
      <c r="T14">
        <v>3.55999999999983</v>
      </c>
      <c r="U14">
        <v>4.6875000000001332</v>
      </c>
      <c r="V14">
        <v>6.0015588464535474</v>
      </c>
      <c r="W14">
        <v>7.3005140308630478</v>
      </c>
      <c r="X14">
        <v>96.110598448340667</v>
      </c>
      <c r="Y14">
        <v>12.438187976291282</v>
      </c>
      <c r="Z14">
        <v>11.572064708866403</v>
      </c>
      <c r="AA14">
        <v>7.4842000000000004</v>
      </c>
      <c r="AB14">
        <v>8.33</v>
      </c>
      <c r="AC14">
        <v>25.057651178634387</v>
      </c>
      <c r="AD14">
        <v>8.5</v>
      </c>
      <c r="AE14">
        <v>9.302325581395344</v>
      </c>
      <c r="AF14">
        <v>7.75193798449616</v>
      </c>
    </row>
    <row r="15" spans="1:32">
      <c r="A15" s="5">
        <v>39692</v>
      </c>
      <c r="B15">
        <v>0.61663119594488336</v>
      </c>
      <c r="C15">
        <v>6.7354186274248304</v>
      </c>
      <c r="D15">
        <v>19.717930313059618</v>
      </c>
      <c r="E15">
        <v>39.946480735196928</v>
      </c>
      <c r="F15">
        <v>11.009151148885765</v>
      </c>
      <c r="G15">
        <v>16.256045941529894</v>
      </c>
      <c r="H15">
        <v>48.47767436515624</v>
      </c>
      <c r="I15">
        <v>4.612716923618132</v>
      </c>
      <c r="J15">
        <v>2.1327014218009532</v>
      </c>
      <c r="K15">
        <v>-10.324186281048197</v>
      </c>
      <c r="L15">
        <v>17.302882187405501</v>
      </c>
      <c r="M15">
        <v>6.974430912452978</v>
      </c>
      <c r="N15">
        <v>-25.623991533216504</v>
      </c>
      <c r="O15">
        <v>27.675818528850392</v>
      </c>
      <c r="P15">
        <v>-10.817238423519537</v>
      </c>
      <c r="Q15">
        <v>0.64670730932490095</v>
      </c>
      <c r="R15">
        <v>16.614933609242975</v>
      </c>
      <c r="S15">
        <v>11.972700945746162</v>
      </c>
      <c r="T15">
        <v>-25.979999999999837</v>
      </c>
      <c r="U15">
        <v>3.8167938931297662</v>
      </c>
      <c r="V15">
        <v>7.692307692307665</v>
      </c>
      <c r="W15">
        <v>8.2277891777194476</v>
      </c>
      <c r="X15">
        <v>24.792385677308015</v>
      </c>
      <c r="Y15">
        <v>9.5100946385036309</v>
      </c>
      <c r="Z15">
        <v>26.656032239106288</v>
      </c>
      <c r="AA15">
        <v>8.8109999999999999</v>
      </c>
      <c r="AB15">
        <v>9.1466666666666701</v>
      </c>
      <c r="AC15">
        <v>16.422851461363951</v>
      </c>
      <c r="AD15">
        <v>9</v>
      </c>
      <c r="AE15">
        <v>16.321839080459768</v>
      </c>
      <c r="AF15">
        <v>9.0429540316502752</v>
      </c>
    </row>
    <row r="16" spans="1:32">
      <c r="A16" s="5">
        <v>39783</v>
      </c>
      <c r="B16">
        <v>-15.403930896409534</v>
      </c>
      <c r="C16">
        <v>1.5347229404189158</v>
      </c>
      <c r="D16">
        <v>9.7519207840573774</v>
      </c>
      <c r="E16">
        <v>-3.7913559473909508</v>
      </c>
      <c r="F16">
        <v>31.265613235834522</v>
      </c>
      <c r="G16">
        <v>10.226904281043335</v>
      </c>
      <c r="H16">
        <v>40.96579522961126</v>
      </c>
      <c r="I16">
        <v>-14.413329677887376</v>
      </c>
      <c r="J16">
        <v>-1.8081761006289443</v>
      </c>
      <c r="K16">
        <v>-61.302846664087909</v>
      </c>
      <c r="L16">
        <v>-20.324201885517933</v>
      </c>
      <c r="M16">
        <v>-10.478065718157181</v>
      </c>
      <c r="N16">
        <v>-52.445828582751808</v>
      </c>
      <c r="O16">
        <v>0.87485736021299942</v>
      </c>
      <c r="P16">
        <v>-11.505967811977735</v>
      </c>
      <c r="Q16">
        <v>-45.269642647227904</v>
      </c>
      <c r="R16">
        <v>2.6326098879573712</v>
      </c>
      <c r="S16">
        <v>13.130010942007363</v>
      </c>
      <c r="T16">
        <v>-29.470000000000073</v>
      </c>
      <c r="U16">
        <v>3.8167938931297662</v>
      </c>
      <c r="V16">
        <v>8.6167800453513586</v>
      </c>
      <c r="W16">
        <v>10.630490470144993</v>
      </c>
      <c r="X16">
        <v>-27.987225424520958</v>
      </c>
      <c r="Y16">
        <v>7.767078416669948</v>
      </c>
      <c r="Z16">
        <v>-12.028366841090243</v>
      </c>
      <c r="AA16">
        <v>6.6509</v>
      </c>
      <c r="AB16">
        <v>8.6566666666666698</v>
      </c>
      <c r="AC16">
        <v>0.20059776597178836</v>
      </c>
      <c r="AD16">
        <v>6.5</v>
      </c>
      <c r="AE16">
        <v>13.103448275862073</v>
      </c>
      <c r="AF16">
        <v>10.223880597014956</v>
      </c>
    </row>
    <row r="17" spans="1:32">
      <c r="A17" s="5">
        <v>39873</v>
      </c>
      <c r="B17">
        <v>1.6550299149665548</v>
      </c>
      <c r="C17">
        <v>0.23594053722186389</v>
      </c>
      <c r="D17">
        <v>-4.2722105394657373</v>
      </c>
      <c r="E17">
        <v>-19.972397183749525</v>
      </c>
      <c r="F17">
        <v>42.00193881612153</v>
      </c>
      <c r="G17">
        <v>8.9859925074190485</v>
      </c>
      <c r="H17">
        <v>40.146532450958091</v>
      </c>
      <c r="I17">
        <v>-17.618236291859489</v>
      </c>
      <c r="J17">
        <v>-4.006046863189761</v>
      </c>
      <c r="K17">
        <v>-53.189811799389794</v>
      </c>
      <c r="L17">
        <v>3.7908260777235192</v>
      </c>
      <c r="M17">
        <v>-7.5833739943490635</v>
      </c>
      <c r="N17">
        <v>-37.942809074661675</v>
      </c>
      <c r="O17">
        <v>-1.9529564091497531</v>
      </c>
      <c r="P17">
        <v>-9.9461601981833176</v>
      </c>
      <c r="Q17">
        <v>-56.285407740596163</v>
      </c>
      <c r="R17">
        <v>-23.97837586467476</v>
      </c>
      <c r="S17">
        <v>7.7961053969056948</v>
      </c>
      <c r="T17">
        <v>12.539999999999685</v>
      </c>
      <c r="U17">
        <v>5.9701492537312273</v>
      </c>
      <c r="V17">
        <v>7.9672375279225438</v>
      </c>
      <c r="W17">
        <v>9.4545578893447733</v>
      </c>
      <c r="X17">
        <v>-43.267405547731308</v>
      </c>
      <c r="Y17">
        <v>7.3217674582990888</v>
      </c>
      <c r="Z17">
        <v>13.210614946867171</v>
      </c>
      <c r="AA17">
        <v>4.6299000000000001</v>
      </c>
      <c r="AB17">
        <v>8.1666666666666696</v>
      </c>
      <c r="AC17">
        <v>-9.5884951320346694</v>
      </c>
      <c r="AD17">
        <v>5</v>
      </c>
      <c r="AE17">
        <v>-5.3932584269662858</v>
      </c>
      <c r="AF17">
        <v>9.3865484109385555</v>
      </c>
    </row>
    <row r="18" spans="1:32">
      <c r="A18" s="5">
        <v>39965</v>
      </c>
      <c r="B18">
        <v>4.0958963820910466</v>
      </c>
      <c r="C18">
        <v>4.9937659411901851</v>
      </c>
      <c r="D18">
        <v>1.2985141401887557</v>
      </c>
      <c r="E18">
        <v>-31.66136682595797</v>
      </c>
      <c r="F18">
        <v>49.432047727656524</v>
      </c>
      <c r="G18">
        <v>12.595870020150857</v>
      </c>
      <c r="H18">
        <v>33.084180027867902</v>
      </c>
      <c r="I18">
        <v>-5.5152156965066812</v>
      </c>
      <c r="J18">
        <v>-1.0835913312693735</v>
      </c>
      <c r="K18">
        <v>-36.399169215170005</v>
      </c>
      <c r="L18">
        <v>13.502787667092097</v>
      </c>
      <c r="M18">
        <v>8.2255324028228003</v>
      </c>
      <c r="N18">
        <v>7.6680335175610681</v>
      </c>
      <c r="O18">
        <v>2.8459821428571397</v>
      </c>
      <c r="P18">
        <v>-3.0370813357607052</v>
      </c>
      <c r="Q18">
        <v>-50.17518559761136</v>
      </c>
      <c r="R18">
        <v>-12.265068049254701</v>
      </c>
      <c r="S18">
        <v>3.1612535992865398</v>
      </c>
      <c r="T18">
        <v>17.120000000000314</v>
      </c>
      <c r="U18">
        <v>5.9701492537312273</v>
      </c>
      <c r="V18">
        <v>7.132352941176423</v>
      </c>
      <c r="W18">
        <v>9.5092445989229049</v>
      </c>
      <c r="X18">
        <v>-31.857790170791212</v>
      </c>
      <c r="Y18">
        <v>5.2760195647999275</v>
      </c>
      <c r="Z18">
        <v>6.4918662220875722</v>
      </c>
      <c r="AA18">
        <v>3.3637999999999999</v>
      </c>
      <c r="AB18">
        <v>8.0033333333333303</v>
      </c>
      <c r="AC18">
        <v>9.4057045335036662</v>
      </c>
      <c r="AD18">
        <v>4.75</v>
      </c>
      <c r="AE18">
        <v>-13.617021276595743</v>
      </c>
      <c r="AF18">
        <v>8.8489208633093952</v>
      </c>
    </row>
    <row r="19" spans="1:32">
      <c r="A19" s="5">
        <v>40057</v>
      </c>
      <c r="B19">
        <v>23.709304234106888</v>
      </c>
      <c r="C19">
        <v>6.9586274807298132</v>
      </c>
      <c r="D19">
        <v>6.6470221103573923</v>
      </c>
      <c r="E19">
        <v>-18.960972674015565</v>
      </c>
      <c r="F19">
        <v>51.954727405054911</v>
      </c>
      <c r="G19">
        <v>14.684652931499365</v>
      </c>
      <c r="H19">
        <v>29.984002397336383</v>
      </c>
      <c r="I19">
        <v>6.1322088094923677</v>
      </c>
      <c r="J19">
        <v>4.7950502706885834</v>
      </c>
      <c r="K19">
        <v>-0.82350807183021457</v>
      </c>
      <c r="L19">
        <v>16.286146263343614</v>
      </c>
      <c r="M19">
        <v>22.026846597682503</v>
      </c>
      <c r="N19">
        <v>33.174707222075781</v>
      </c>
      <c r="O19">
        <v>10.407083716651332</v>
      </c>
      <c r="P19">
        <v>18.204573433838167</v>
      </c>
      <c r="Q19">
        <v>-29.862635016145379</v>
      </c>
      <c r="R19">
        <v>0.4288354898336344</v>
      </c>
      <c r="S19">
        <v>2.424445208080872</v>
      </c>
      <c r="T19">
        <v>36.99999999999968</v>
      </c>
      <c r="U19">
        <v>22.058823529411754</v>
      </c>
      <c r="V19">
        <v>5.9285714285714608</v>
      </c>
      <c r="W19">
        <v>12.422948370451635</v>
      </c>
      <c r="X19">
        <v>-23.576691225720037</v>
      </c>
      <c r="Y19">
        <v>6.4064809361352282</v>
      </c>
      <c r="Z19">
        <v>31.114941004905283</v>
      </c>
      <c r="AA19">
        <v>3.2877999999999998</v>
      </c>
      <c r="AB19">
        <v>7.84</v>
      </c>
      <c r="AC19">
        <v>24.484710857469437</v>
      </c>
      <c r="AD19">
        <v>4.75</v>
      </c>
      <c r="AE19">
        <v>-11.857707509881422</v>
      </c>
      <c r="AF19">
        <v>11.748445058742242</v>
      </c>
    </row>
    <row r="20" spans="1:32">
      <c r="A20" s="5">
        <v>40148</v>
      </c>
      <c r="B20">
        <v>48.551178395368687</v>
      </c>
      <c r="C20">
        <v>8.2111048138006701</v>
      </c>
      <c r="D20">
        <v>12.368453062542727</v>
      </c>
      <c r="E20">
        <v>19.606285767507316</v>
      </c>
      <c r="F20">
        <v>37.279631890763618</v>
      </c>
      <c r="G20">
        <v>17.921899572507584</v>
      </c>
      <c r="H20">
        <v>31.078318796133363</v>
      </c>
      <c r="I20">
        <v>27.252051827534341</v>
      </c>
      <c r="J20">
        <v>8.8070456365092031</v>
      </c>
      <c r="K20">
        <v>132.37940098478398</v>
      </c>
      <c r="L20">
        <v>39.664778299209871</v>
      </c>
      <c r="M20">
        <v>30.714471537024334</v>
      </c>
      <c r="N20">
        <v>81.032951154259621</v>
      </c>
      <c r="O20">
        <v>38.348416289592755</v>
      </c>
      <c r="P20">
        <v>24.241049853154383</v>
      </c>
      <c r="Q20">
        <v>40.676117737902651</v>
      </c>
      <c r="R20">
        <v>21.390945873730828</v>
      </c>
      <c r="S20">
        <v>-0.44456324474895226</v>
      </c>
      <c r="T20">
        <v>45.460000000000434</v>
      </c>
      <c r="U20">
        <v>22.058823529411754</v>
      </c>
      <c r="V20">
        <v>4.1753653444676075</v>
      </c>
      <c r="W20">
        <v>16.687512152897654</v>
      </c>
      <c r="X20">
        <v>34.661979448350458</v>
      </c>
      <c r="Y20">
        <v>7.5361352908217993</v>
      </c>
      <c r="Z20">
        <v>22.861391562964293</v>
      </c>
      <c r="AA20">
        <v>3.3408000000000002</v>
      </c>
      <c r="AB20">
        <v>7.84</v>
      </c>
      <c r="AC20">
        <v>31.039972036150544</v>
      </c>
      <c r="AD20">
        <v>4.75</v>
      </c>
      <c r="AE20">
        <v>-9.3495934959349611</v>
      </c>
      <c r="AF20">
        <v>13.270142180094858</v>
      </c>
    </row>
    <row r="21" spans="1:32">
      <c r="A21" s="5">
        <v>40238</v>
      </c>
      <c r="B21">
        <v>30.032119436055972</v>
      </c>
      <c r="C21">
        <v>13.26194753862738</v>
      </c>
      <c r="D21">
        <v>31.945686004554453</v>
      </c>
      <c r="E21">
        <v>36.524293809257614</v>
      </c>
      <c r="F21">
        <v>30.677434936700145</v>
      </c>
      <c r="G21">
        <v>18.226743332187525</v>
      </c>
      <c r="H21">
        <v>25.32408511297475</v>
      </c>
      <c r="I21">
        <v>45.868564987482955</v>
      </c>
      <c r="J21">
        <v>11.811023622047422</v>
      </c>
      <c r="K21">
        <v>116.30660319785181</v>
      </c>
      <c r="L21">
        <v>36.499021655880661</v>
      </c>
      <c r="M21">
        <v>52.80315308678356</v>
      </c>
      <c r="N21">
        <v>80.540454241128927</v>
      </c>
      <c r="O21">
        <v>22.031473533619451</v>
      </c>
      <c r="P21">
        <v>17.695258914751435</v>
      </c>
      <c r="Q21">
        <v>85.80342441814777</v>
      </c>
      <c r="R21">
        <v>46.972014069429569</v>
      </c>
      <c r="S21">
        <v>4.1158869931144038</v>
      </c>
      <c r="T21">
        <v>14.380000000000237</v>
      </c>
      <c r="U21">
        <v>33.09859154929584</v>
      </c>
      <c r="V21">
        <v>4.6206896551723053</v>
      </c>
      <c r="W21">
        <v>19.553556213353861</v>
      </c>
      <c r="X21">
        <v>45.437128980032362</v>
      </c>
      <c r="Y21">
        <v>7.7192919657079528</v>
      </c>
      <c r="Z21">
        <v>20.316988100123211</v>
      </c>
      <c r="AA21">
        <v>3.9350000000000001</v>
      </c>
      <c r="AB21">
        <v>7.84</v>
      </c>
      <c r="AC21">
        <v>28.053569800425549</v>
      </c>
      <c r="AD21">
        <v>5</v>
      </c>
      <c r="AE21">
        <v>8.3135391923990554</v>
      </c>
      <c r="AF21">
        <v>15.33783783783791</v>
      </c>
    </row>
    <row r="22" spans="1:32">
      <c r="A22" s="5">
        <v>40330</v>
      </c>
      <c r="B22">
        <v>32.339041776037945</v>
      </c>
      <c r="C22">
        <v>10.293471098695921</v>
      </c>
      <c r="D22">
        <v>18.621815765055103</v>
      </c>
      <c r="E22">
        <v>40.616348440932185</v>
      </c>
      <c r="F22">
        <v>23.034812455610965</v>
      </c>
      <c r="G22">
        <v>19.149232881389345</v>
      </c>
      <c r="H22">
        <v>32.491637970431043</v>
      </c>
      <c r="I22">
        <v>29.909805622979491</v>
      </c>
      <c r="J22">
        <v>10.719874804381725</v>
      </c>
      <c r="K22">
        <v>83.461043970172284</v>
      </c>
      <c r="L22">
        <v>24.237800908555052</v>
      </c>
      <c r="M22">
        <v>25.850477731545695</v>
      </c>
      <c r="N22">
        <v>22.127055355930537</v>
      </c>
      <c r="O22">
        <v>29.755832881172005</v>
      </c>
      <c r="P22">
        <v>20.22271669387019</v>
      </c>
      <c r="Q22">
        <v>61.36436182837366</v>
      </c>
      <c r="R22">
        <v>56.740535549399816</v>
      </c>
      <c r="S22">
        <v>6.5559775194871328</v>
      </c>
      <c r="T22">
        <v>-8.8999999999999186</v>
      </c>
      <c r="U22">
        <v>33.09859154929584</v>
      </c>
      <c r="V22">
        <v>5.0102951269733076</v>
      </c>
      <c r="W22">
        <v>15.744485779214013</v>
      </c>
      <c r="X22">
        <v>8.8209718670076533</v>
      </c>
      <c r="Y22">
        <v>9.7388685615774406</v>
      </c>
      <c r="Z22">
        <v>26.429147492765392</v>
      </c>
      <c r="AA22">
        <v>4.5407999999999999</v>
      </c>
      <c r="AB22">
        <v>7.84</v>
      </c>
      <c r="AC22">
        <v>19.979064326273853</v>
      </c>
      <c r="AD22">
        <v>5.25</v>
      </c>
      <c r="AE22">
        <v>18.472906403940883</v>
      </c>
      <c r="AF22">
        <v>13.681427627230548</v>
      </c>
    </row>
    <row r="23" spans="1:32">
      <c r="A23" s="5">
        <v>40422</v>
      </c>
      <c r="B23">
        <v>32.817963543918061</v>
      </c>
      <c r="C23">
        <v>9.6793663314343821</v>
      </c>
      <c r="D23">
        <v>16.097688269425593</v>
      </c>
      <c r="E23">
        <v>20.098000047002419</v>
      </c>
      <c r="F23">
        <v>20.06467317797982</v>
      </c>
      <c r="G23">
        <v>15.90314605267773</v>
      </c>
      <c r="H23">
        <v>33.501644968661552</v>
      </c>
      <c r="I23">
        <v>22.955484570778872</v>
      </c>
      <c r="J23">
        <v>6.2730627306270881</v>
      </c>
      <c r="K23">
        <v>46.356719584461189</v>
      </c>
      <c r="L23">
        <v>21.035399012938385</v>
      </c>
      <c r="M23">
        <v>16.321645939371443</v>
      </c>
      <c r="N23">
        <v>17.179351240509042</v>
      </c>
      <c r="O23">
        <v>27.75752525778563</v>
      </c>
      <c r="P23">
        <v>12.174707362054459</v>
      </c>
      <c r="Q23">
        <v>25.384657442009441</v>
      </c>
      <c r="R23">
        <v>43.591253773098735</v>
      </c>
      <c r="S23">
        <v>11.486540176403581</v>
      </c>
      <c r="T23">
        <v>45.239999999999839</v>
      </c>
      <c r="U23">
        <v>21.084337349397696</v>
      </c>
      <c r="V23">
        <v>4.7201618341199403</v>
      </c>
      <c r="W23">
        <v>12.288980132864724</v>
      </c>
      <c r="X23">
        <v>28.218031720901294</v>
      </c>
      <c r="Y23">
        <v>14.0599326036706</v>
      </c>
      <c r="Z23">
        <v>2.8816986855410898</v>
      </c>
      <c r="AA23">
        <v>5.9001999999999999</v>
      </c>
      <c r="AB23">
        <v>7.84</v>
      </c>
      <c r="AC23">
        <v>7.9897583885104151</v>
      </c>
      <c r="AD23">
        <v>6</v>
      </c>
      <c r="AE23">
        <v>15.470852017937208</v>
      </c>
      <c r="AF23">
        <v>10.265924551638882</v>
      </c>
    </row>
    <row r="24" spans="1:32">
      <c r="A24" s="5">
        <v>40513</v>
      </c>
      <c r="B24">
        <v>28.421148334652322</v>
      </c>
      <c r="C24">
        <v>10.690432531947037</v>
      </c>
      <c r="D24">
        <v>20.558153944927415</v>
      </c>
      <c r="E24">
        <v>42.405587628999797</v>
      </c>
      <c r="F24">
        <v>19.372400695871207</v>
      </c>
      <c r="G24">
        <v>19.596304908881223</v>
      </c>
      <c r="H24">
        <v>32.721355487438643</v>
      </c>
      <c r="I24">
        <v>16.967781746077915</v>
      </c>
      <c r="J24">
        <v>7.3583517292130862</v>
      </c>
      <c r="K24">
        <v>15.259367830741777</v>
      </c>
      <c r="L24">
        <v>28.428853499577443</v>
      </c>
      <c r="M24">
        <v>31.982087931970327</v>
      </c>
      <c r="N24">
        <v>17.430936838133348</v>
      </c>
      <c r="O24">
        <v>24.248205687289893</v>
      </c>
      <c r="P24">
        <v>13.298782750242388</v>
      </c>
      <c r="Q24">
        <v>30.02052376967146</v>
      </c>
      <c r="R24">
        <v>45.971951449594364</v>
      </c>
      <c r="S24">
        <v>19.380873313078496</v>
      </c>
      <c r="T24">
        <v>19.049999999999791</v>
      </c>
      <c r="U24">
        <v>21.084337349397696</v>
      </c>
      <c r="V24">
        <v>5.3440213760856059</v>
      </c>
      <c r="W24">
        <v>9.0636043162605429</v>
      </c>
      <c r="X24">
        <v>61.926181774368459</v>
      </c>
      <c r="Y24">
        <v>19.163970713434363</v>
      </c>
      <c r="Z24">
        <v>-3.2997834118994929</v>
      </c>
      <c r="AA24">
        <v>6.8438999999999997</v>
      </c>
      <c r="AB24">
        <v>8.57</v>
      </c>
      <c r="AC24">
        <v>23.951609789784722</v>
      </c>
      <c r="AD24">
        <v>6.25</v>
      </c>
      <c r="AE24">
        <v>19.282511210762344</v>
      </c>
      <c r="AF24">
        <v>9.2050209205020384</v>
      </c>
    </row>
    <row r="25" spans="1:32">
      <c r="A25" s="5">
        <v>40603</v>
      </c>
      <c r="B25">
        <v>21.326476100171952</v>
      </c>
      <c r="C25">
        <v>10.326075285086478</v>
      </c>
      <c r="D25">
        <v>13.669706320634045</v>
      </c>
      <c r="E25">
        <v>48.079385900232083</v>
      </c>
      <c r="F25">
        <v>18.854100142225015</v>
      </c>
      <c r="G25">
        <v>10.010085491664356</v>
      </c>
      <c r="H25">
        <v>27.193926545841141</v>
      </c>
      <c r="I25">
        <v>11.936317984755629</v>
      </c>
      <c r="J25">
        <v>5.4929577464785551</v>
      </c>
      <c r="K25">
        <v>12.112628371515633</v>
      </c>
      <c r="L25">
        <v>18.12896936726456</v>
      </c>
      <c r="M25">
        <v>20.132745140579679</v>
      </c>
      <c r="N25">
        <v>10.939497722756531</v>
      </c>
      <c r="O25">
        <v>24.844440436468563</v>
      </c>
      <c r="P25">
        <v>18.004126127361463</v>
      </c>
      <c r="Q25">
        <v>28.177238275732019</v>
      </c>
      <c r="R25">
        <v>8.5531449976588014</v>
      </c>
      <c r="S25">
        <v>17.470757987124983</v>
      </c>
      <c r="T25">
        <v>8.6500000000000234</v>
      </c>
      <c r="U25">
        <v>11.215111215111229</v>
      </c>
      <c r="V25">
        <v>5.1856138657880857</v>
      </c>
      <c r="W25">
        <v>7.9355945473027489</v>
      </c>
      <c r="X25">
        <v>43.277240765134792</v>
      </c>
      <c r="Y25">
        <v>16.281194962283596</v>
      </c>
      <c r="Z25">
        <v>6.4501001833141336</v>
      </c>
      <c r="AA25">
        <v>7.1041999999999996</v>
      </c>
      <c r="AB25">
        <v>9.1199999999999992</v>
      </c>
      <c r="AC25">
        <v>17.49966220536443</v>
      </c>
      <c r="AD25">
        <v>6.75</v>
      </c>
      <c r="AE25">
        <v>27.192982456140346</v>
      </c>
      <c r="AF25">
        <v>7.4518300952564509</v>
      </c>
    </row>
    <row r="26" spans="1:32">
      <c r="A26" s="5">
        <v>40695</v>
      </c>
      <c r="B26">
        <v>8.8722946462473029</v>
      </c>
      <c r="C26">
        <v>6.7886771362989515</v>
      </c>
      <c r="D26">
        <v>31.317293561477342</v>
      </c>
      <c r="E26">
        <v>41.434381528109007</v>
      </c>
      <c r="F26">
        <v>20.44453874817609</v>
      </c>
      <c r="G26">
        <v>7.1110886893350767</v>
      </c>
      <c r="H26">
        <v>23.230750824780721</v>
      </c>
      <c r="I26">
        <v>6.8459126148202154</v>
      </c>
      <c r="J26">
        <v>1.8374558303892119</v>
      </c>
      <c r="K26">
        <v>5.1942591242922109</v>
      </c>
      <c r="L26">
        <v>17.272513345140638</v>
      </c>
      <c r="M26">
        <v>13.255474005648127</v>
      </c>
      <c r="N26">
        <v>6.4684281590201564</v>
      </c>
      <c r="O26">
        <v>25.809149452203716</v>
      </c>
      <c r="P26">
        <v>14.588139926420162</v>
      </c>
      <c r="Q26">
        <v>22.677461912497865</v>
      </c>
      <c r="R26">
        <v>2.6627393225331364</v>
      </c>
      <c r="S26">
        <v>19.688970600637568</v>
      </c>
      <c r="T26">
        <v>3.3099999999998353</v>
      </c>
      <c r="U26">
        <v>13.979780646447338</v>
      </c>
      <c r="V26">
        <v>6.5208402044123481</v>
      </c>
      <c r="W26">
        <v>8.381277567934875</v>
      </c>
      <c r="X26">
        <v>57.637077252109357</v>
      </c>
      <c r="Y26">
        <v>21.374095560915187</v>
      </c>
      <c r="Z26">
        <v>-9.2532833020638741</v>
      </c>
      <c r="AA26">
        <v>7.82</v>
      </c>
      <c r="AB26">
        <v>10</v>
      </c>
      <c r="AC26">
        <v>16.178883972393731</v>
      </c>
      <c r="AD26">
        <v>7.5</v>
      </c>
      <c r="AE26">
        <v>26.611226611226613</v>
      </c>
      <c r="AF26">
        <v>9.5680152914941594</v>
      </c>
    </row>
    <row r="27" spans="1:32">
      <c r="A27" s="5">
        <v>40787</v>
      </c>
      <c r="B27">
        <v>-4.3891915232308731</v>
      </c>
      <c r="C27">
        <v>3.502529085882411</v>
      </c>
      <c r="D27">
        <v>21.371292954133779</v>
      </c>
      <c r="E27">
        <v>52.256916926436659</v>
      </c>
      <c r="F27">
        <v>21.958688171226548</v>
      </c>
      <c r="G27">
        <v>4.1439475836458239</v>
      </c>
      <c r="H27">
        <v>17.172509124227897</v>
      </c>
      <c r="I27">
        <v>7.4648659901316528</v>
      </c>
      <c r="J27">
        <v>-0.83333333333363013</v>
      </c>
      <c r="K27">
        <v>7.1280397890580049</v>
      </c>
      <c r="L27">
        <v>14.975813371808155</v>
      </c>
      <c r="M27">
        <v>25.949877380992369</v>
      </c>
      <c r="N27">
        <v>-18.014541743733659</v>
      </c>
      <c r="O27">
        <v>38.610794064894847</v>
      </c>
      <c r="P27">
        <v>17.24301731982294</v>
      </c>
      <c r="Q27">
        <v>19.975326791800718</v>
      </c>
      <c r="R27">
        <v>-6.0705496308449565</v>
      </c>
      <c r="S27">
        <v>14.719694629889201</v>
      </c>
      <c r="T27">
        <v>-36.080000000000027</v>
      </c>
      <c r="U27">
        <v>8.7111534872728491</v>
      </c>
      <c r="V27">
        <v>7.9482450259051429</v>
      </c>
      <c r="W27">
        <v>7.9168349968635976</v>
      </c>
      <c r="X27">
        <v>77.412242017992597</v>
      </c>
      <c r="Y27">
        <v>15.582766661376368</v>
      </c>
      <c r="Z27">
        <v>-13.828099094824619</v>
      </c>
      <c r="AA27">
        <v>8.3000000000000007</v>
      </c>
      <c r="AB27">
        <v>10.75</v>
      </c>
      <c r="AC27">
        <v>13.621880525542851</v>
      </c>
      <c r="AD27">
        <v>8.25</v>
      </c>
      <c r="AE27">
        <v>25.631067961165055</v>
      </c>
      <c r="AF27">
        <v>9.2276369670940994</v>
      </c>
    </row>
    <row r="28" spans="1:32">
      <c r="A28" s="5">
        <v>40878</v>
      </c>
      <c r="B28">
        <v>-1.4494012852816929</v>
      </c>
      <c r="C28">
        <v>5.6960729401380261</v>
      </c>
      <c r="D28">
        <v>13.729327056302854</v>
      </c>
      <c r="E28">
        <v>9.6899678135219602</v>
      </c>
      <c r="F28">
        <v>24.698387896452779</v>
      </c>
      <c r="G28">
        <v>6.661879551921035</v>
      </c>
      <c r="H28">
        <v>13.157004921345482</v>
      </c>
      <c r="I28">
        <v>7.5820121070369062</v>
      </c>
      <c r="J28">
        <v>-2.9472241261138676</v>
      </c>
      <c r="K28">
        <v>16.303596605202774</v>
      </c>
      <c r="L28">
        <v>9.1548487749408824</v>
      </c>
      <c r="M28">
        <v>13.256976002961075</v>
      </c>
      <c r="N28">
        <v>-24.643560489519523</v>
      </c>
      <c r="O28">
        <v>23.098859315589372</v>
      </c>
      <c r="P28">
        <v>13.105588421719849</v>
      </c>
      <c r="Q28">
        <v>-12.918434374380883</v>
      </c>
      <c r="R28">
        <v>-8.9052604368618287</v>
      </c>
      <c r="S28">
        <v>12.216075130319503</v>
      </c>
      <c r="T28">
        <v>-8.4699999999998337</v>
      </c>
      <c r="U28">
        <v>12.374246702604852</v>
      </c>
      <c r="V28">
        <v>8.6955698970310191</v>
      </c>
      <c r="W28">
        <v>5.3257437056685397</v>
      </c>
      <c r="X28">
        <v>29.867552954015576</v>
      </c>
      <c r="Y28">
        <v>11.080945916982209</v>
      </c>
      <c r="Z28">
        <v>-0.20816917878393459</v>
      </c>
      <c r="AA28">
        <v>8.5299999999999994</v>
      </c>
      <c r="AB28">
        <v>10.75</v>
      </c>
      <c r="AC28">
        <v>3.1413789489224353</v>
      </c>
      <c r="AD28">
        <v>8.5</v>
      </c>
      <c r="AE28">
        <v>25.187969924812002</v>
      </c>
      <c r="AF28">
        <v>9.009304871373903</v>
      </c>
    </row>
    <row r="29" spans="1:32">
      <c r="A29" s="5">
        <v>40969</v>
      </c>
      <c r="B29">
        <v>16.290653010775678</v>
      </c>
      <c r="C29">
        <v>4.6180396723083961</v>
      </c>
      <c r="D29">
        <v>15.288402276764668</v>
      </c>
      <c r="E29">
        <v>3.9999423431734238</v>
      </c>
      <c r="F29">
        <v>19.649971571090429</v>
      </c>
      <c r="G29">
        <v>6.0456741406724523</v>
      </c>
      <c r="H29">
        <v>9.2997795084853294</v>
      </c>
      <c r="I29">
        <v>2.264326974865849</v>
      </c>
      <c r="J29">
        <v>-0.53404539385808469</v>
      </c>
      <c r="K29">
        <v>4.984749806226918</v>
      </c>
      <c r="L29">
        <v>6.3094636879731381</v>
      </c>
      <c r="M29">
        <v>-3.3637895976027399</v>
      </c>
      <c r="N29">
        <v>-10.496255635060958</v>
      </c>
      <c r="O29">
        <v>22.132331696041586</v>
      </c>
      <c r="P29">
        <v>8.3873404215986103</v>
      </c>
      <c r="Q29">
        <v>-16.289873637106609</v>
      </c>
      <c r="R29">
        <v>-4.0690150970524748</v>
      </c>
      <c r="S29">
        <v>13.793419231797932</v>
      </c>
      <c r="T29">
        <v>19.159999999999865</v>
      </c>
      <c r="U29">
        <v>8.9265536723163841</v>
      </c>
      <c r="V29">
        <v>9.2238470191225996</v>
      </c>
      <c r="W29">
        <v>3.813001758029877</v>
      </c>
      <c r="X29">
        <v>52.740692780835218</v>
      </c>
      <c r="Y29">
        <v>13.468028863327852</v>
      </c>
      <c r="Z29">
        <v>-2.4420487395149126</v>
      </c>
      <c r="AA29">
        <v>8.86</v>
      </c>
      <c r="AB29">
        <v>10.75</v>
      </c>
      <c r="AC29">
        <v>13.303400594367943</v>
      </c>
      <c r="AD29">
        <v>8.5</v>
      </c>
      <c r="AE29">
        <v>13.10344827586205</v>
      </c>
      <c r="AF29">
        <v>9.4965675057208099</v>
      </c>
    </row>
    <row r="30" spans="1:32">
      <c r="A30" s="5">
        <v>41061</v>
      </c>
      <c r="B30">
        <v>8.7551067857973166</v>
      </c>
      <c r="C30">
        <v>4.9106763352245872</v>
      </c>
      <c r="D30">
        <v>4.3115669403823276</v>
      </c>
      <c r="E30">
        <v>-4.1303896029205482</v>
      </c>
      <c r="F30">
        <v>22.425417455194484</v>
      </c>
      <c r="G30">
        <v>13.539215520040294</v>
      </c>
      <c r="H30">
        <v>7.7842463829815411</v>
      </c>
      <c r="I30">
        <v>4.0164184629771116</v>
      </c>
      <c r="J30">
        <v>-4.386251377720118</v>
      </c>
      <c r="K30">
        <v>-11.770192128334267</v>
      </c>
      <c r="L30">
        <v>6.7880734176001711</v>
      </c>
      <c r="M30">
        <v>2.7780217998013335</v>
      </c>
      <c r="N30">
        <v>-7.5129988692482774</v>
      </c>
      <c r="O30">
        <v>7.079704846107826</v>
      </c>
      <c r="P30">
        <v>2.5991693937167604</v>
      </c>
      <c r="Q30">
        <v>-19.608161090238575</v>
      </c>
      <c r="R30">
        <v>19.305101279623571</v>
      </c>
      <c r="S30">
        <v>12.866403607666289</v>
      </c>
      <c r="T30">
        <v>-41.160000000000096</v>
      </c>
      <c r="U30">
        <v>9.2613009922822407</v>
      </c>
      <c r="V30">
        <v>8.9207048458149973</v>
      </c>
      <c r="W30">
        <v>8.2809005718570425</v>
      </c>
      <c r="X30">
        <v>61.219864923292519</v>
      </c>
      <c r="Y30">
        <v>9.4790547798066616</v>
      </c>
      <c r="Z30">
        <v>21.978580627668954</v>
      </c>
      <c r="AA30">
        <v>8.33</v>
      </c>
      <c r="AB30">
        <v>10.32</v>
      </c>
      <c r="AC30">
        <v>23.470941087632568</v>
      </c>
      <c r="AD30">
        <v>8</v>
      </c>
      <c r="AE30">
        <v>12.643678160919535</v>
      </c>
      <c r="AF30">
        <v>9.9109131403118056</v>
      </c>
    </row>
    <row r="31" spans="1:32">
      <c r="A31" s="5">
        <v>41153</v>
      </c>
      <c r="B31">
        <v>2.9955225565746924</v>
      </c>
      <c r="C31">
        <v>7.6064798730251484</v>
      </c>
      <c r="D31">
        <v>10.256252263832867</v>
      </c>
      <c r="E31">
        <v>-8.6326931653293855</v>
      </c>
      <c r="F31">
        <v>20.339925679298453</v>
      </c>
      <c r="G31">
        <v>10.365033876417407</v>
      </c>
      <c r="H31">
        <v>15.018017392027661</v>
      </c>
      <c r="I31">
        <v>-3.5249445629287335</v>
      </c>
      <c r="J31">
        <v>-4.1646070192779998</v>
      </c>
      <c r="K31">
        <v>-12.68459977136458</v>
      </c>
      <c r="L31">
        <v>-8.1152698399618579</v>
      </c>
      <c r="M31">
        <v>-10.933811663977167</v>
      </c>
      <c r="N31">
        <v>14.033145007584924</v>
      </c>
      <c r="O31">
        <v>-2.6702740854017248</v>
      </c>
      <c r="P31">
        <v>-7.0611108772520641</v>
      </c>
      <c r="Q31">
        <v>-20.998696445959265</v>
      </c>
      <c r="R31">
        <v>2.0453056768559019</v>
      </c>
      <c r="S31">
        <v>13.047079939251693</v>
      </c>
      <c r="T31">
        <v>62.060000000000336</v>
      </c>
      <c r="U31">
        <v>9.4565217391304301</v>
      </c>
      <c r="V31">
        <v>8.1370449678800796</v>
      </c>
      <c r="W31">
        <v>9.7240247041472614</v>
      </c>
      <c r="X31">
        <v>3.5744469301516313</v>
      </c>
      <c r="Y31">
        <v>11.249009770266705</v>
      </c>
      <c r="Z31">
        <v>15.760691750408974</v>
      </c>
      <c r="AA31">
        <v>8.1999999999999993</v>
      </c>
      <c r="AB31">
        <v>10.27</v>
      </c>
      <c r="AC31">
        <v>30.752419570190991</v>
      </c>
      <c r="AD31">
        <v>8</v>
      </c>
      <c r="AE31">
        <v>5.7187017001545604</v>
      </c>
      <c r="AF31">
        <v>10.021551724137922</v>
      </c>
    </row>
    <row r="32" spans="1:32">
      <c r="A32" s="5">
        <v>41244</v>
      </c>
      <c r="B32">
        <v>9.8858756877663332</v>
      </c>
      <c r="C32">
        <v>5.3894745689502184</v>
      </c>
      <c r="D32">
        <v>10.998810298405481</v>
      </c>
      <c r="E32">
        <v>0.75234198118105944</v>
      </c>
      <c r="F32">
        <v>15.922427403426953</v>
      </c>
      <c r="G32">
        <v>6.7768867632810315</v>
      </c>
      <c r="H32">
        <v>11.517444820091715</v>
      </c>
      <c r="I32">
        <v>-9.1490093705549729</v>
      </c>
      <c r="J32">
        <v>-2.60468594217379</v>
      </c>
      <c r="K32">
        <v>-31.779988352883848</v>
      </c>
      <c r="L32">
        <v>3.8485132313234249</v>
      </c>
      <c r="M32">
        <v>0.21605722793129889</v>
      </c>
      <c r="N32">
        <v>25.699194819513771</v>
      </c>
      <c r="O32">
        <v>2.0493020493020486</v>
      </c>
      <c r="P32">
        <v>-5.0314876606197707</v>
      </c>
      <c r="Q32">
        <v>-1.8890741324759874</v>
      </c>
      <c r="R32">
        <v>-3.4359629209231968</v>
      </c>
      <c r="S32">
        <v>13.779008438818563</v>
      </c>
      <c r="T32">
        <v>20.539999999999935</v>
      </c>
      <c r="U32">
        <v>9.0431125131440702</v>
      </c>
      <c r="V32">
        <v>7.8534031413612482</v>
      </c>
      <c r="W32">
        <v>8.890667902588568</v>
      </c>
      <c r="X32">
        <v>-7.8619174942704317</v>
      </c>
      <c r="Y32">
        <v>13.377926421404673</v>
      </c>
      <c r="Z32">
        <v>5.5080618980629881</v>
      </c>
      <c r="AA32">
        <v>8.1300000000000008</v>
      </c>
      <c r="AB32">
        <v>10.26</v>
      </c>
      <c r="AC32">
        <v>23.441566556167579</v>
      </c>
      <c r="AD32">
        <v>8</v>
      </c>
      <c r="AE32">
        <v>1.6516516516516644</v>
      </c>
      <c r="AF32">
        <v>9.7997892518440377</v>
      </c>
    </row>
    <row r="33" spans="1:32">
      <c r="A33" s="5">
        <v>41334</v>
      </c>
      <c r="B33">
        <v>-11.621230715287522</v>
      </c>
      <c r="C33">
        <v>4.3249599861299313</v>
      </c>
      <c r="D33">
        <v>13.724901886792452</v>
      </c>
      <c r="E33">
        <v>4.5690792416409387</v>
      </c>
      <c r="F33">
        <v>14.124599628180267</v>
      </c>
      <c r="G33">
        <v>9.2167925064780896</v>
      </c>
      <c r="H33">
        <v>12.71782385316358</v>
      </c>
      <c r="I33">
        <v>-10.173510078772185</v>
      </c>
      <c r="J33">
        <v>-3.7110146071853367</v>
      </c>
      <c r="K33">
        <v>-32.675583680905127</v>
      </c>
      <c r="L33">
        <v>-1.8588940213174809</v>
      </c>
      <c r="M33">
        <v>-3.5002595604775921</v>
      </c>
      <c r="N33">
        <v>8.2254283448822676</v>
      </c>
      <c r="O33">
        <v>-3.5663591199432187</v>
      </c>
      <c r="P33">
        <v>2.1531969016575836</v>
      </c>
      <c r="Q33">
        <v>-3.8555440425796617</v>
      </c>
      <c r="R33">
        <v>4.2136290967226264</v>
      </c>
      <c r="S33">
        <v>14.6601774320259</v>
      </c>
      <c r="T33">
        <v>-6.2999999999996392</v>
      </c>
      <c r="U33">
        <v>10.062240663900401</v>
      </c>
      <c r="V33">
        <v>7.4150360453141051</v>
      </c>
      <c r="W33">
        <v>10.814390517629224</v>
      </c>
      <c r="X33">
        <v>2.9901487020363993</v>
      </c>
      <c r="Y33">
        <v>15.022427736347543</v>
      </c>
      <c r="Z33">
        <v>4.0240907102721879</v>
      </c>
      <c r="AA33">
        <v>8.02</v>
      </c>
      <c r="AB33">
        <v>10.09</v>
      </c>
      <c r="AC33">
        <v>23.401578897011465</v>
      </c>
      <c r="AD33">
        <v>7.5</v>
      </c>
      <c r="AE33">
        <v>4.1158536585365946</v>
      </c>
      <c r="AF33">
        <v>10.449320794148376</v>
      </c>
    </row>
    <row r="34" spans="1:32">
      <c r="A34" s="5">
        <v>41426</v>
      </c>
      <c r="B34">
        <v>-7.3761029108600606</v>
      </c>
      <c r="C34">
        <v>6.2622759283477683</v>
      </c>
      <c r="D34">
        <v>10.807048264722873</v>
      </c>
      <c r="E34">
        <v>-1.4516109240982344</v>
      </c>
      <c r="F34">
        <v>15.44400600662874</v>
      </c>
      <c r="G34">
        <v>9.0421751354149862</v>
      </c>
      <c r="H34">
        <v>8.6986841847965337</v>
      </c>
      <c r="I34">
        <v>-3.292181069958855</v>
      </c>
      <c r="J34">
        <v>0.96061479346782885</v>
      </c>
      <c r="K34">
        <v>-15.52703110842646</v>
      </c>
      <c r="L34">
        <v>-3.9758460997156742</v>
      </c>
      <c r="M34">
        <v>22.922666245874268</v>
      </c>
      <c r="N34">
        <v>11.278440939117562</v>
      </c>
      <c r="O34">
        <v>-12.242364042711696</v>
      </c>
      <c r="P34">
        <v>3.4771728412622327</v>
      </c>
      <c r="Q34">
        <v>-8.5587933703869741</v>
      </c>
      <c r="R34">
        <v>-5.4686335149798264</v>
      </c>
      <c r="S34">
        <v>12.261206143089032</v>
      </c>
      <c r="T34">
        <v>69.880000000000166</v>
      </c>
      <c r="U34">
        <v>7.4672048435923344</v>
      </c>
      <c r="V34">
        <v>6.2689585439838158</v>
      </c>
      <c r="W34">
        <v>8.209343316964901</v>
      </c>
      <c r="X34">
        <v>-9.1367272390992742</v>
      </c>
      <c r="Y34">
        <v>17.365710080941877</v>
      </c>
      <c r="Z34">
        <v>9.1689589063936872E-2</v>
      </c>
      <c r="AA34">
        <v>7.52</v>
      </c>
      <c r="AB34">
        <v>10.09</v>
      </c>
      <c r="AC34">
        <v>13.655261602744506</v>
      </c>
      <c r="AD34">
        <v>7.25</v>
      </c>
      <c r="AE34">
        <v>-5.1020408163265358</v>
      </c>
      <c r="AF34">
        <v>9.219858156028371</v>
      </c>
    </row>
    <row r="35" spans="1:32">
      <c r="A35" s="5">
        <v>41518</v>
      </c>
      <c r="B35">
        <v>-3.0877215945811054</v>
      </c>
      <c r="C35">
        <v>7.3377486880505387</v>
      </c>
      <c r="D35">
        <v>5.7013245448199079</v>
      </c>
      <c r="E35">
        <v>13.266132889206483</v>
      </c>
      <c r="F35">
        <v>12.616883951740277</v>
      </c>
      <c r="G35">
        <v>9.3674346875069823</v>
      </c>
      <c r="H35">
        <v>1.9850702727201242</v>
      </c>
      <c r="I35">
        <v>-5.5610724925521442</v>
      </c>
      <c r="J35">
        <v>7.3500967117988258</v>
      </c>
      <c r="K35">
        <v>-33.800032063271523</v>
      </c>
      <c r="L35">
        <v>6.3402118428913745</v>
      </c>
      <c r="M35">
        <v>18.210063712388358</v>
      </c>
      <c r="N35">
        <v>3.288592177901517</v>
      </c>
      <c r="O35">
        <v>-19.778825235678021</v>
      </c>
      <c r="P35">
        <v>13.075183223545462</v>
      </c>
      <c r="Q35">
        <v>-3.2913691627638353</v>
      </c>
      <c r="R35">
        <v>-2.1471326097771137</v>
      </c>
      <c r="S35">
        <v>14.380434782608686</v>
      </c>
      <c r="T35">
        <v>-25.990000000000013</v>
      </c>
      <c r="U35">
        <v>8.0436941410129137</v>
      </c>
      <c r="V35">
        <v>6.8316831683168378</v>
      </c>
      <c r="W35">
        <v>9.919821092174729</v>
      </c>
      <c r="X35">
        <v>14.263943553806268</v>
      </c>
      <c r="Y35">
        <v>19.555898409684303</v>
      </c>
      <c r="Z35">
        <v>-19.20297169620866</v>
      </c>
      <c r="AA35">
        <v>9.65</v>
      </c>
      <c r="AB35">
        <v>10.130000000000001</v>
      </c>
      <c r="AC35">
        <v>9.7083313964364102</v>
      </c>
      <c r="AD35">
        <v>7.5</v>
      </c>
      <c r="AE35">
        <v>5.2631578947368363</v>
      </c>
      <c r="AF35">
        <v>10.088148873653303</v>
      </c>
    </row>
    <row r="36" spans="1:32">
      <c r="A36" s="5">
        <v>41609</v>
      </c>
      <c r="B36">
        <v>-6.8676453108284852</v>
      </c>
      <c r="C36">
        <v>6.5349826348006497</v>
      </c>
      <c r="D36">
        <v>7.380299142754243</v>
      </c>
      <c r="E36">
        <v>7.3091819708677175</v>
      </c>
      <c r="F36">
        <v>14.006457103988467</v>
      </c>
      <c r="G36">
        <v>9.7531323191793806</v>
      </c>
      <c r="H36">
        <v>0.59332852067313091</v>
      </c>
      <c r="I36">
        <v>-1.3541666666666674</v>
      </c>
      <c r="J36">
        <v>4.3186180422264853</v>
      </c>
      <c r="K36">
        <v>-31.091792825908961</v>
      </c>
      <c r="L36">
        <v>5.5165360112037876</v>
      </c>
      <c r="M36">
        <v>19.051760059423529</v>
      </c>
      <c r="N36">
        <v>8.9771762691675647</v>
      </c>
      <c r="O36">
        <v>-25.93131548311991</v>
      </c>
      <c r="P36">
        <v>6.4430866823205424</v>
      </c>
      <c r="Q36">
        <v>-6.423423208559309</v>
      </c>
      <c r="R36">
        <v>-4.3810456716052437</v>
      </c>
      <c r="S36">
        <v>15.158187507243026</v>
      </c>
      <c r="T36">
        <v>-6.5700000000001424</v>
      </c>
      <c r="U36">
        <v>6.8466730954676924</v>
      </c>
      <c r="V36">
        <v>6.4077669902912637</v>
      </c>
      <c r="W36">
        <v>13.0068120528128</v>
      </c>
      <c r="X36">
        <v>19.292754464331985</v>
      </c>
      <c r="Y36">
        <v>16.791468118901754</v>
      </c>
      <c r="Z36">
        <v>-9.4512820512820497</v>
      </c>
      <c r="AA36">
        <v>8.76</v>
      </c>
      <c r="AB36">
        <v>10.18</v>
      </c>
      <c r="AC36">
        <v>13.480942632772596</v>
      </c>
      <c r="AD36">
        <v>7.75</v>
      </c>
      <c r="AE36">
        <v>5.6129985228951185</v>
      </c>
      <c r="AF36">
        <v>10.556621880998085</v>
      </c>
    </row>
    <row r="37" spans="1:32">
      <c r="A37" s="5">
        <v>41699</v>
      </c>
      <c r="B37">
        <v>-6.9087312410975326</v>
      </c>
      <c r="C37">
        <v>5.3429799636118371</v>
      </c>
      <c r="D37">
        <v>3.5496238926867818</v>
      </c>
      <c r="E37">
        <v>-0.58222198659153568</v>
      </c>
      <c r="F37">
        <v>12.397845560612343</v>
      </c>
      <c r="G37">
        <v>8.5498696724050092</v>
      </c>
      <c r="H37">
        <v>1.1193417273290818</v>
      </c>
      <c r="I37">
        <v>-4.0854224698235857</v>
      </c>
      <c r="J37">
        <v>5.5350553505534972</v>
      </c>
      <c r="K37">
        <v>-21.072120314458243</v>
      </c>
      <c r="L37">
        <v>8.3558329563126144</v>
      </c>
      <c r="M37">
        <v>11.060982082657912</v>
      </c>
      <c r="N37">
        <v>18.849773595663997</v>
      </c>
      <c r="O37">
        <v>-20.637841153020542</v>
      </c>
      <c r="P37">
        <v>1.9868813357185378</v>
      </c>
      <c r="Q37">
        <v>-13.152869794921529</v>
      </c>
      <c r="R37">
        <v>0.86531731497550002</v>
      </c>
      <c r="S37">
        <v>12.488859180035661</v>
      </c>
      <c r="T37">
        <v>2.3099999999997012</v>
      </c>
      <c r="U37">
        <v>5.9377945334590176</v>
      </c>
      <c r="V37">
        <v>6.327900287631838</v>
      </c>
      <c r="W37">
        <v>7.3092958168494038</v>
      </c>
      <c r="X37">
        <v>-1.5895489829685361</v>
      </c>
      <c r="Y37">
        <v>17.932997591416687</v>
      </c>
      <c r="Z37">
        <v>6.2392858298023768</v>
      </c>
      <c r="AA37">
        <v>8.89</v>
      </c>
      <c r="AB37">
        <v>10.19</v>
      </c>
      <c r="AC37">
        <v>7.9504200859637608</v>
      </c>
      <c r="AD37">
        <v>8</v>
      </c>
      <c r="AE37">
        <v>6.2957540263543166</v>
      </c>
      <c r="AF37">
        <v>7.6631977294228992</v>
      </c>
    </row>
    <row r="38" spans="1:32">
      <c r="A38" s="5">
        <v>41791</v>
      </c>
      <c r="B38">
        <v>1.445375934581361</v>
      </c>
      <c r="C38">
        <v>8.0239631622161838</v>
      </c>
      <c r="D38">
        <v>9.5488000744960324</v>
      </c>
      <c r="E38">
        <v>10.289784093833276</v>
      </c>
      <c r="F38">
        <v>5.4682060040166958</v>
      </c>
      <c r="G38">
        <v>8.9393539747595554</v>
      </c>
      <c r="H38">
        <v>0.91225063003133045</v>
      </c>
      <c r="I38">
        <v>-0.95744680851064246</v>
      </c>
      <c r="J38">
        <v>11.132254995242619</v>
      </c>
      <c r="K38">
        <v>-9.9449390396510466</v>
      </c>
      <c r="L38">
        <v>9.6241519443237333</v>
      </c>
      <c r="M38">
        <v>0.59692551268200056</v>
      </c>
      <c r="N38">
        <v>31.027165145461822</v>
      </c>
      <c r="O38">
        <v>-8.8497453310696024</v>
      </c>
      <c r="P38">
        <v>7.3047477482095058</v>
      </c>
      <c r="Q38">
        <v>-3.6966123802382733</v>
      </c>
      <c r="R38">
        <v>4.7083844247823636</v>
      </c>
      <c r="S38">
        <v>15.281948615281959</v>
      </c>
      <c r="T38">
        <v>34.099999999999909</v>
      </c>
      <c r="U38">
        <v>7.0422535211267512</v>
      </c>
      <c r="V38">
        <v>6.470028544243589</v>
      </c>
      <c r="W38">
        <v>6.4712545418722955</v>
      </c>
      <c r="X38">
        <v>2.3204925957966527</v>
      </c>
      <c r="Y38">
        <v>17.324973876698024</v>
      </c>
      <c r="Z38">
        <v>6.3540972684876795</v>
      </c>
      <c r="AA38">
        <v>8.66</v>
      </c>
      <c r="AB38">
        <v>10.19</v>
      </c>
      <c r="AC38">
        <v>6.1482377907419616</v>
      </c>
      <c r="AD38">
        <v>8</v>
      </c>
      <c r="AE38">
        <v>9.9846390168970789</v>
      </c>
      <c r="AF38">
        <v>7.5139146567718029</v>
      </c>
    </row>
    <row r="39" spans="1:32">
      <c r="A39" s="5">
        <v>41883</v>
      </c>
      <c r="B39">
        <v>7.5288313977340149</v>
      </c>
      <c r="C39">
        <v>8.7041088277203116</v>
      </c>
      <c r="D39">
        <v>10.301659335433676</v>
      </c>
      <c r="E39">
        <v>1.2194213244115293</v>
      </c>
      <c r="F39">
        <v>3.8604935795574447</v>
      </c>
      <c r="G39">
        <v>10.663812975397114</v>
      </c>
      <c r="H39">
        <v>1.2523691039579843</v>
      </c>
      <c r="I39">
        <v>2.1030494216614182</v>
      </c>
      <c r="J39">
        <v>6.036036036036041</v>
      </c>
      <c r="K39">
        <v>8.6616080077494431</v>
      </c>
      <c r="L39">
        <v>13.405614058196713</v>
      </c>
      <c r="M39">
        <v>1.3097560357712812</v>
      </c>
      <c r="N39">
        <v>37.413963117209327</v>
      </c>
      <c r="O39">
        <v>-3.4350282485875683</v>
      </c>
      <c r="P39">
        <v>12.918892666342895</v>
      </c>
      <c r="Q39">
        <v>-0.82504455306926516</v>
      </c>
      <c r="R39">
        <v>6.2082839072228779</v>
      </c>
      <c r="S39">
        <v>13.523400320539182</v>
      </c>
      <c r="T39">
        <v>14.049999999999873</v>
      </c>
      <c r="U39">
        <v>6.1580882352941124</v>
      </c>
      <c r="V39">
        <v>5.282669138090812</v>
      </c>
      <c r="W39">
        <v>6.3157052531930491</v>
      </c>
      <c r="X39">
        <v>-2.9940245528916165</v>
      </c>
      <c r="Y39">
        <v>14.892324430352865</v>
      </c>
      <c r="Z39">
        <v>30.078456848733204</v>
      </c>
      <c r="AA39">
        <v>8.56</v>
      </c>
      <c r="AB39">
        <v>10.199999999999999</v>
      </c>
      <c r="AC39">
        <v>11.801458775617558</v>
      </c>
      <c r="AD39">
        <v>8</v>
      </c>
      <c r="AE39">
        <v>-1.1111111111111072</v>
      </c>
      <c r="AF39">
        <v>6.6725978647686812</v>
      </c>
    </row>
    <row r="40" spans="1:32">
      <c r="A40" s="5">
        <v>41974</v>
      </c>
      <c r="B40">
        <v>2.5200297374995628</v>
      </c>
      <c r="C40">
        <v>5.9227364909844145</v>
      </c>
      <c r="D40">
        <v>3.8669513422417756</v>
      </c>
      <c r="E40">
        <v>0.47684429746477353</v>
      </c>
      <c r="F40">
        <v>3.8655286831871694</v>
      </c>
      <c r="G40">
        <v>9.9960496279312352</v>
      </c>
      <c r="H40">
        <v>3.7080328034468701</v>
      </c>
      <c r="I40">
        <v>-4.8574445617740274</v>
      </c>
      <c r="J40">
        <v>5.059797608095673</v>
      </c>
      <c r="K40">
        <v>41.176619305253581</v>
      </c>
      <c r="L40">
        <v>-5.7700154918002289</v>
      </c>
      <c r="M40">
        <v>-17.87672657363586</v>
      </c>
      <c r="N40">
        <v>29.893890985079352</v>
      </c>
      <c r="O40">
        <v>-5.6660117878192473</v>
      </c>
      <c r="P40">
        <v>13.145615818165023</v>
      </c>
      <c r="Q40">
        <v>-8.0236075573013377</v>
      </c>
      <c r="R40">
        <v>0.73503047687342171</v>
      </c>
      <c r="S40">
        <v>12.918083928751134</v>
      </c>
      <c r="T40">
        <v>-31.989999999999942</v>
      </c>
      <c r="U40">
        <v>5.4151624548736566</v>
      </c>
      <c r="V40">
        <v>3.8321167883211604</v>
      </c>
      <c r="W40">
        <v>1.3935279608776829</v>
      </c>
      <c r="X40">
        <v>-10.113638338169629</v>
      </c>
      <c r="Y40">
        <v>16.683116378472906</v>
      </c>
      <c r="Z40">
        <v>5.9013422438692897</v>
      </c>
      <c r="AA40">
        <v>8.31</v>
      </c>
      <c r="AB40">
        <v>10.199999999999999</v>
      </c>
      <c r="AC40">
        <v>8.5958740498054844</v>
      </c>
      <c r="AD40">
        <v>8</v>
      </c>
      <c r="AE40">
        <v>-9.3706293706293806</v>
      </c>
      <c r="AF40">
        <v>4.079861111111116</v>
      </c>
    </row>
    <row r="41" spans="1:32">
      <c r="A41" s="5">
        <v>42064</v>
      </c>
      <c r="B41">
        <v>4.4999038134276415</v>
      </c>
      <c r="C41">
        <v>7.1120798620473487</v>
      </c>
      <c r="D41">
        <v>3.394077185483102</v>
      </c>
      <c r="E41">
        <v>-14.671454819583762</v>
      </c>
      <c r="F41">
        <v>-1.2307914623612803</v>
      </c>
      <c r="G41">
        <v>11.29460588165041</v>
      </c>
      <c r="H41">
        <v>6.339728045909454</v>
      </c>
      <c r="I41">
        <v>9.6805421103596245E-2</v>
      </c>
      <c r="J41">
        <v>2.7972027972027913</v>
      </c>
      <c r="K41">
        <v>29.516420064958492</v>
      </c>
      <c r="L41">
        <v>-6.3855355874801951</v>
      </c>
      <c r="M41">
        <v>-24.497058234682477</v>
      </c>
      <c r="N41">
        <v>24.886772115229562</v>
      </c>
      <c r="O41">
        <v>-5.7805255023183904</v>
      </c>
      <c r="P41">
        <v>16.900229196875436</v>
      </c>
      <c r="Q41">
        <v>-15.246784279922476</v>
      </c>
      <c r="R41">
        <v>1.8892675345415055</v>
      </c>
      <c r="S41">
        <v>15.514311181539075</v>
      </c>
      <c r="T41">
        <v>-16.019999999999957</v>
      </c>
      <c r="U41">
        <v>4.9822064056939341</v>
      </c>
      <c r="V41">
        <v>3.0658250676284915</v>
      </c>
      <c r="W41">
        <v>2.9992348785872647</v>
      </c>
      <c r="X41">
        <v>-23.965704726056046</v>
      </c>
      <c r="Y41">
        <v>16.697920534719636</v>
      </c>
      <c r="Z41">
        <v>11.091152651768876</v>
      </c>
      <c r="AA41">
        <v>8.2200000000000006</v>
      </c>
      <c r="AB41">
        <v>10.19</v>
      </c>
      <c r="AC41">
        <v>11.860061926107001</v>
      </c>
      <c r="AD41">
        <v>7.5</v>
      </c>
      <c r="AE41">
        <v>-18.45730027548208</v>
      </c>
      <c r="AF41">
        <v>5.2724077328646812</v>
      </c>
    </row>
    <row r="42" spans="1:32">
      <c r="A42" s="5">
        <v>42156</v>
      </c>
      <c r="B42">
        <v>6.1658773780232101</v>
      </c>
      <c r="C42">
        <v>7.7442229836965195</v>
      </c>
      <c r="D42">
        <v>2.5111693007397573</v>
      </c>
      <c r="E42">
        <v>-16.001204229857368</v>
      </c>
      <c r="F42">
        <v>3.7630524832137802</v>
      </c>
      <c r="G42">
        <v>9.1824457529401613</v>
      </c>
      <c r="H42">
        <v>8.4532729383695493</v>
      </c>
      <c r="I42">
        <v>-4.6186895810955919</v>
      </c>
      <c r="J42">
        <v>-0.77054794520546865</v>
      </c>
      <c r="K42">
        <v>23.227791563275435</v>
      </c>
      <c r="L42">
        <v>-1.9752779496192807</v>
      </c>
      <c r="M42">
        <v>-13.64303412486575</v>
      </c>
      <c r="N42">
        <v>9.3140414373619418</v>
      </c>
      <c r="O42">
        <v>-7.4272409778812554</v>
      </c>
      <c r="P42">
        <v>16.429097178043595</v>
      </c>
      <c r="Q42">
        <v>-14.762406089276626</v>
      </c>
      <c r="R42">
        <v>-0.31390156319092144</v>
      </c>
      <c r="S42">
        <v>17.074191992281705</v>
      </c>
      <c r="T42">
        <v>0.53000000000018588</v>
      </c>
      <c r="U42">
        <v>4.6491228070175472</v>
      </c>
      <c r="V42">
        <v>3.7533512064342966</v>
      </c>
      <c r="W42">
        <v>1.4382286679055722</v>
      </c>
      <c r="X42">
        <v>-22.872631421892876</v>
      </c>
      <c r="Y42">
        <v>16.379586747417175</v>
      </c>
      <c r="Z42">
        <v>-0.6420797118471655</v>
      </c>
      <c r="AA42">
        <v>7.77</v>
      </c>
      <c r="AB42">
        <v>9.9499999999999993</v>
      </c>
      <c r="AC42">
        <v>15.714922152465572</v>
      </c>
      <c r="AD42">
        <v>7.25</v>
      </c>
      <c r="AE42">
        <v>-11.033519553072612</v>
      </c>
      <c r="AF42">
        <v>5.0905953408110438</v>
      </c>
    </row>
    <row r="43" spans="1:32">
      <c r="A43" s="5">
        <v>42248</v>
      </c>
      <c r="B43">
        <v>6.2948448622899722</v>
      </c>
      <c r="C43">
        <v>8.1969835178461175</v>
      </c>
      <c r="D43">
        <v>0.70206166706097139</v>
      </c>
      <c r="E43">
        <v>-18.076725351119027</v>
      </c>
      <c r="F43">
        <v>6.4895063806751141</v>
      </c>
      <c r="G43">
        <v>11.106822732129395</v>
      </c>
      <c r="H43">
        <v>5.6608594646883059</v>
      </c>
      <c r="I43">
        <v>-0.1029866117404632</v>
      </c>
      <c r="J43">
        <v>1.1894647408666081</v>
      </c>
      <c r="K43">
        <v>43.468167298120484</v>
      </c>
      <c r="L43">
        <v>-6.1026162214227071</v>
      </c>
      <c r="M43">
        <v>-21.175293823455867</v>
      </c>
      <c r="N43">
        <v>-1.786221893609985</v>
      </c>
      <c r="O43">
        <v>-12.317653483111012</v>
      </c>
      <c r="P43">
        <v>17.136237667664346</v>
      </c>
      <c r="Q43">
        <v>-26.592577025667342</v>
      </c>
      <c r="R43">
        <v>7.5346132070616134</v>
      </c>
      <c r="S43">
        <v>18.008935289691497</v>
      </c>
      <c r="T43">
        <v>-5.9899999999998066</v>
      </c>
      <c r="U43">
        <v>4.5887445887445866</v>
      </c>
      <c r="V43">
        <v>3.2570422535211252</v>
      </c>
      <c r="W43">
        <v>-1.9255542577154339</v>
      </c>
      <c r="X43">
        <v>-14.751223314424289</v>
      </c>
      <c r="Y43">
        <v>18.002764817694828</v>
      </c>
      <c r="Z43">
        <v>-21.156358048405679</v>
      </c>
      <c r="AA43">
        <v>7.4</v>
      </c>
      <c r="AB43">
        <v>9.9</v>
      </c>
      <c r="AC43">
        <v>11.48325249348996</v>
      </c>
      <c r="AD43">
        <v>6.75</v>
      </c>
      <c r="AE43">
        <v>-10.25280898876405</v>
      </c>
      <c r="AF43">
        <v>3.9199332777314355</v>
      </c>
    </row>
    <row r="44" spans="1:32">
      <c r="A44" s="5">
        <v>42339</v>
      </c>
      <c r="B44">
        <v>14.577802537759844</v>
      </c>
      <c r="C44">
        <v>7.3340637485297604</v>
      </c>
      <c r="D44">
        <v>7.982918524667415</v>
      </c>
      <c r="E44">
        <v>-18.914288555108417</v>
      </c>
      <c r="F44">
        <v>5.8134420425897115</v>
      </c>
      <c r="G44">
        <v>12.317506908601761</v>
      </c>
      <c r="H44">
        <v>7.5768055230388764</v>
      </c>
      <c r="I44">
        <v>9.6559378468368493</v>
      </c>
      <c r="J44">
        <v>1.4886164623467701</v>
      </c>
      <c r="K44">
        <v>22.386776741104207</v>
      </c>
      <c r="L44">
        <v>0.94505794220556272</v>
      </c>
      <c r="M44">
        <v>-1.6819335750508091</v>
      </c>
      <c r="N44">
        <v>-5.0251241662551349</v>
      </c>
      <c r="O44">
        <v>-7.9973342219260228</v>
      </c>
      <c r="P44">
        <v>17.486883204377037</v>
      </c>
      <c r="Q44">
        <v>-27.807887804741839</v>
      </c>
      <c r="R44">
        <v>1.1415350977550753</v>
      </c>
      <c r="S44">
        <v>18.469039727574209</v>
      </c>
      <c r="T44">
        <v>-7.770000000000044</v>
      </c>
      <c r="U44">
        <v>4.9657534246575263</v>
      </c>
      <c r="V44">
        <v>3.778558875219673</v>
      </c>
      <c r="W44">
        <v>2.1851374375646104</v>
      </c>
      <c r="X44">
        <v>-15.616512502295555</v>
      </c>
      <c r="Y44">
        <v>18.889451319417617</v>
      </c>
      <c r="Z44">
        <v>14.439274827530891</v>
      </c>
      <c r="AA44">
        <v>7.12</v>
      </c>
      <c r="AB44">
        <v>9.6</v>
      </c>
      <c r="AC44">
        <v>7.0284641508371992</v>
      </c>
      <c r="AD44">
        <v>6.75</v>
      </c>
      <c r="AE44">
        <v>-6.1728395061728447</v>
      </c>
      <c r="AF44">
        <v>5.3377814845704696</v>
      </c>
    </row>
    <row r="45" spans="1:32">
      <c r="A45" s="5">
        <v>42430</v>
      </c>
      <c r="B45">
        <v>2.3978339769378687</v>
      </c>
      <c r="C45">
        <v>9.2687236413095473</v>
      </c>
      <c r="D45">
        <v>6.7447627490916373</v>
      </c>
      <c r="E45">
        <v>-7.7548260820778374</v>
      </c>
      <c r="F45">
        <v>7.6840613501257149</v>
      </c>
      <c r="G45">
        <v>13.528767180654011</v>
      </c>
      <c r="H45">
        <v>4.7574134536144452</v>
      </c>
      <c r="I45">
        <v>5.4158607350096588</v>
      </c>
      <c r="J45">
        <v>4.3367346938775642</v>
      </c>
      <c r="K45">
        <v>31.976371590180829</v>
      </c>
      <c r="L45">
        <v>7.0543788776683103</v>
      </c>
      <c r="M45">
        <v>5.7002087111232669</v>
      </c>
      <c r="N45">
        <v>-9.3557397320002682</v>
      </c>
      <c r="O45">
        <v>-3.1167979002624691</v>
      </c>
      <c r="P45">
        <v>19.746039748560552</v>
      </c>
      <c r="Q45">
        <v>-20.144359645974706</v>
      </c>
      <c r="R45">
        <v>8.8555515127767279</v>
      </c>
      <c r="S45">
        <v>19.365403807439986</v>
      </c>
      <c r="T45">
        <v>-38.22000000000002</v>
      </c>
      <c r="U45">
        <v>5.2542372881355881</v>
      </c>
      <c r="V45">
        <v>4.1119860017497789</v>
      </c>
      <c r="W45">
        <v>3.2718927384216334</v>
      </c>
      <c r="X45">
        <v>-10.904410389553243</v>
      </c>
      <c r="Y45">
        <v>18.812794832427791</v>
      </c>
      <c r="Z45">
        <v>5.7990079201951206</v>
      </c>
      <c r="AA45">
        <v>7.23</v>
      </c>
      <c r="AB45">
        <v>9.59</v>
      </c>
      <c r="AC45">
        <v>14.839679112085435</v>
      </c>
      <c r="AD45">
        <v>6.75</v>
      </c>
      <c r="AE45">
        <v>-0.67567567567567988</v>
      </c>
      <c r="AF45">
        <v>5.258764607679467</v>
      </c>
    </row>
    <row r="46" spans="1:32">
      <c r="A46" s="5">
        <v>42522</v>
      </c>
      <c r="B46">
        <v>6.7360415882142144</v>
      </c>
      <c r="C46">
        <v>8.5268071413883533</v>
      </c>
      <c r="D46">
        <v>14.038880655016905</v>
      </c>
      <c r="E46">
        <v>-1.5639980287621591</v>
      </c>
      <c r="F46">
        <v>12.388009168027981</v>
      </c>
      <c r="G46">
        <v>13.664391784152974</v>
      </c>
      <c r="H46">
        <v>13.960120375044394</v>
      </c>
      <c r="I46">
        <v>12.950450450450447</v>
      </c>
      <c r="J46">
        <v>3.3649698015530527</v>
      </c>
      <c r="K46">
        <v>14.572459565693663</v>
      </c>
      <c r="L46">
        <v>8.8682160941098829</v>
      </c>
      <c r="M46">
        <v>12.069697995874762</v>
      </c>
      <c r="N46">
        <v>-2.8116870518267501</v>
      </c>
      <c r="O46">
        <v>5.58350100603624</v>
      </c>
      <c r="P46">
        <v>17.259442705982831</v>
      </c>
      <c r="Q46">
        <v>-16.05428551273339</v>
      </c>
      <c r="R46">
        <v>15.211234651549365</v>
      </c>
      <c r="S46">
        <v>18.450745545434021</v>
      </c>
      <c r="T46">
        <v>-4.1299999999999226</v>
      </c>
      <c r="U46">
        <v>5.364626990779553</v>
      </c>
      <c r="V46">
        <v>3.9621016365202433</v>
      </c>
      <c r="W46">
        <v>6.8907806799295201</v>
      </c>
      <c r="X46">
        <v>-0.6074284240392136</v>
      </c>
      <c r="Y46">
        <v>18.373625364464964</v>
      </c>
      <c r="Z46">
        <v>11.850158930307098</v>
      </c>
      <c r="AA46">
        <v>6.77</v>
      </c>
      <c r="AB46">
        <v>9.59</v>
      </c>
      <c r="AC46">
        <v>14.16481248909558</v>
      </c>
      <c r="AD46">
        <v>6.5</v>
      </c>
      <c r="AE46">
        <v>-0.94191522762951951</v>
      </c>
      <c r="AF46">
        <v>5.6650246305418595</v>
      </c>
    </row>
    <row r="47" spans="1:32">
      <c r="A47" s="5">
        <v>42614</v>
      </c>
      <c r="B47">
        <v>17.730583402633048</v>
      </c>
      <c r="C47">
        <v>9.5044101254131963</v>
      </c>
      <c r="D47">
        <v>9.9313813766082948</v>
      </c>
      <c r="E47">
        <v>-1.0853595524969784</v>
      </c>
      <c r="F47">
        <v>16.301438877242404</v>
      </c>
      <c r="G47">
        <v>20.41170533309835</v>
      </c>
      <c r="H47">
        <v>15.58225438043741</v>
      </c>
      <c r="I47">
        <v>0.10309278350515427</v>
      </c>
      <c r="J47">
        <v>3.0226700251889227</v>
      </c>
      <c r="K47">
        <v>-13.795647840101488</v>
      </c>
      <c r="L47">
        <v>16.51501534741271</v>
      </c>
      <c r="M47">
        <v>24.288592094410255</v>
      </c>
      <c r="N47">
        <v>6.5423097760528348</v>
      </c>
      <c r="O47">
        <v>18.754448398576518</v>
      </c>
      <c r="P47">
        <v>21.114313996778613</v>
      </c>
      <c r="Q47">
        <v>-0.88739043255604555</v>
      </c>
      <c r="R47">
        <v>17.674425283230178</v>
      </c>
      <c r="S47">
        <v>19.685399598779284</v>
      </c>
      <c r="T47">
        <v>11.749999999999904</v>
      </c>
      <c r="U47">
        <v>5.2980132450331174</v>
      </c>
      <c r="V47">
        <v>4.2625745950554128</v>
      </c>
      <c r="W47">
        <v>7.1404574767656825</v>
      </c>
      <c r="X47">
        <v>-3.1150788611485014</v>
      </c>
      <c r="Y47">
        <v>17.999302954243923</v>
      </c>
      <c r="Z47">
        <v>29.713004921307796</v>
      </c>
      <c r="AA47">
        <v>6.53</v>
      </c>
      <c r="AB47">
        <v>9.56</v>
      </c>
      <c r="AC47">
        <v>18.742086244827895</v>
      </c>
      <c r="AD47">
        <v>6.5</v>
      </c>
      <c r="AE47">
        <v>-1.8779342723004633</v>
      </c>
      <c r="AF47">
        <v>5.1364365971107606</v>
      </c>
    </row>
    <row r="48" spans="1:32">
      <c r="A48" s="5">
        <v>42705</v>
      </c>
      <c r="B48">
        <v>1.8204709266555597</v>
      </c>
      <c r="C48">
        <v>8.4372817420564505</v>
      </c>
      <c r="D48">
        <v>9.0099750092736528</v>
      </c>
      <c r="E48">
        <v>6.0254487487855668</v>
      </c>
      <c r="F48">
        <v>17.089916440393971</v>
      </c>
      <c r="G48">
        <v>-18.858919335403723</v>
      </c>
      <c r="H48">
        <v>13.88512091147831</v>
      </c>
      <c r="I48">
        <v>-2.0242914979757054</v>
      </c>
      <c r="J48">
        <v>4.0552200172562447</v>
      </c>
      <c r="K48">
        <v>-3.1035088232711949</v>
      </c>
      <c r="L48">
        <v>-6.510873720937937</v>
      </c>
      <c r="M48">
        <v>15.82670536645432</v>
      </c>
      <c r="N48">
        <v>1.9485755549718542</v>
      </c>
      <c r="O48">
        <v>10.249909453096695</v>
      </c>
      <c r="P48">
        <v>19.408812725244417</v>
      </c>
      <c r="Q48">
        <v>18.616007157242453</v>
      </c>
      <c r="R48">
        <v>22.494595545724195</v>
      </c>
      <c r="S48">
        <v>13.532666015698469</v>
      </c>
      <c r="T48">
        <v>44.639999999999745</v>
      </c>
      <c r="U48">
        <v>5.0570962479608683</v>
      </c>
      <c r="V48">
        <v>4.7417442845046676</v>
      </c>
      <c r="W48">
        <v>4.7362648509517324</v>
      </c>
      <c r="X48">
        <v>-1.8223678181984782</v>
      </c>
      <c r="Y48">
        <v>14.805493465095832</v>
      </c>
      <c r="Z48">
        <v>-1.6262442170194902</v>
      </c>
      <c r="AA48">
        <v>6.19</v>
      </c>
      <c r="AB48">
        <v>9.5500000000000007</v>
      </c>
      <c r="AC48">
        <v>27.842162595927199</v>
      </c>
      <c r="AD48">
        <v>6.25</v>
      </c>
      <c r="AE48">
        <v>9.539473684210531</v>
      </c>
      <c r="AF48">
        <v>3.7212984956452866</v>
      </c>
    </row>
    <row r="49" spans="1:32">
      <c r="A49" s="5">
        <v>42795</v>
      </c>
      <c r="B49">
        <v>11.1263538704931</v>
      </c>
      <c r="C49">
        <v>6.1141959090211495</v>
      </c>
      <c r="D49">
        <v>10.050939776920664</v>
      </c>
      <c r="E49">
        <v>17.422187046726268</v>
      </c>
      <c r="F49">
        <v>19.086801108172846</v>
      </c>
      <c r="G49">
        <v>3.0515980938606857</v>
      </c>
      <c r="H49">
        <v>15.357925737500921</v>
      </c>
      <c r="I49">
        <v>2.5688073394495303</v>
      </c>
      <c r="J49">
        <v>2.8524857375713086</v>
      </c>
      <c r="K49">
        <v>4.1296315845033238</v>
      </c>
      <c r="L49">
        <v>-4.1558107993589282</v>
      </c>
      <c r="M49">
        <v>11.755090149872149</v>
      </c>
      <c r="N49">
        <v>16.883685727882636</v>
      </c>
      <c r="O49">
        <v>3.2339993227226582</v>
      </c>
      <c r="P49">
        <v>15.920713869225334</v>
      </c>
      <c r="Q49">
        <v>32.019634983821945</v>
      </c>
      <c r="R49">
        <v>-0.30211091970276938</v>
      </c>
      <c r="S49">
        <v>16.36369643790907</v>
      </c>
      <c r="T49">
        <v>21.300000000000008</v>
      </c>
      <c r="U49">
        <v>4.9919484702093397</v>
      </c>
      <c r="V49">
        <v>4.8739495798319377</v>
      </c>
      <c r="W49">
        <v>4.6993644621215802</v>
      </c>
      <c r="X49">
        <v>15.691407262894042</v>
      </c>
      <c r="Y49">
        <v>15.172607729183962</v>
      </c>
      <c r="Z49">
        <v>4.320683849242335</v>
      </c>
      <c r="AA49">
        <v>6.05</v>
      </c>
      <c r="AB49">
        <v>9.49</v>
      </c>
      <c r="AC49">
        <v>26.507638928768927</v>
      </c>
      <c r="AD49">
        <v>6.25</v>
      </c>
      <c r="AE49">
        <v>20.748299319727902</v>
      </c>
      <c r="AF49">
        <v>3.5685963521015163</v>
      </c>
    </row>
    <row r="50" spans="1:32">
      <c r="A50" s="5">
        <v>42887</v>
      </c>
      <c r="B50">
        <v>4.4770575361483322</v>
      </c>
      <c r="C50">
        <v>6.1127532622322569</v>
      </c>
      <c r="D50">
        <v>3.6144656310910683</v>
      </c>
      <c r="E50">
        <v>8.5287723562064812</v>
      </c>
      <c r="F50">
        <v>13.661322472243608</v>
      </c>
      <c r="G50">
        <v>1.3397246160559151</v>
      </c>
      <c r="H50">
        <v>4.1513169605913003</v>
      </c>
      <c r="I50">
        <v>-4.1874376869391883</v>
      </c>
      <c r="J50">
        <v>1.001669449081799</v>
      </c>
      <c r="K50">
        <v>-31.817159247490224</v>
      </c>
      <c r="L50">
        <v>3.4917699291237447</v>
      </c>
      <c r="M50">
        <v>8.0014064543067143</v>
      </c>
      <c r="N50">
        <v>14.525669155087527</v>
      </c>
      <c r="O50">
        <v>-0.19056693663650481</v>
      </c>
      <c r="P50">
        <v>15.533608467123106</v>
      </c>
      <c r="Q50">
        <v>19.619063563820703</v>
      </c>
      <c r="R50">
        <v>16.803394864548117</v>
      </c>
      <c r="S50">
        <v>14.105981136367895</v>
      </c>
      <c r="T50">
        <v>-21.990000000000119</v>
      </c>
      <c r="U50">
        <v>4.7732696897374582</v>
      </c>
      <c r="V50">
        <v>3.8111019055509399</v>
      </c>
      <c r="W50">
        <v>0.51840449549918066</v>
      </c>
      <c r="X50">
        <v>17.712699009978074</v>
      </c>
      <c r="Y50">
        <v>11.441556762348082</v>
      </c>
      <c r="Z50">
        <v>-7.1233970595143026</v>
      </c>
      <c r="AA50">
        <v>6.18</v>
      </c>
      <c r="AB50">
        <v>9.43</v>
      </c>
      <c r="AC50">
        <v>26.196881684364204</v>
      </c>
      <c r="AD50">
        <v>6.25</v>
      </c>
      <c r="AE50">
        <v>5.3882725832012701</v>
      </c>
      <c r="AF50">
        <v>2.1756021756021759</v>
      </c>
    </row>
    <row r="51" spans="1:32">
      <c r="A51" s="5">
        <v>42979</v>
      </c>
      <c r="B51">
        <v>13.358526263755422</v>
      </c>
      <c r="C51">
        <v>5.3179395524705217</v>
      </c>
      <c r="D51">
        <v>9.1889516815122363</v>
      </c>
      <c r="E51">
        <v>12.380499592706883</v>
      </c>
      <c r="F51">
        <v>8.6715670100047539</v>
      </c>
      <c r="G51">
        <v>1.5726504123173779</v>
      </c>
      <c r="H51">
        <v>4.7335261068624623</v>
      </c>
      <c r="I51">
        <v>4.9433573635427441</v>
      </c>
      <c r="J51">
        <v>-0.40749796251018378</v>
      </c>
      <c r="K51">
        <v>20.676657856799618</v>
      </c>
      <c r="L51">
        <v>11.885041480862423</v>
      </c>
      <c r="M51">
        <v>32.156234645498458</v>
      </c>
      <c r="N51">
        <v>12.265000021531659</v>
      </c>
      <c r="O51">
        <v>-4.2703026670662281</v>
      </c>
      <c r="P51">
        <v>13.518852193861841</v>
      </c>
      <c r="Q51">
        <v>26.049074372267778</v>
      </c>
      <c r="R51">
        <v>18.084163087335693</v>
      </c>
      <c r="S51">
        <v>16.849642195493253</v>
      </c>
      <c r="T51">
        <v>-31.769999999999897</v>
      </c>
      <c r="U51">
        <v>5.5031446540880324</v>
      </c>
      <c r="V51">
        <v>3.5977105478331994</v>
      </c>
      <c r="W51">
        <v>2.9087969878655251</v>
      </c>
      <c r="X51">
        <v>21.211644580761014</v>
      </c>
      <c r="Y51">
        <v>14.557778891927974</v>
      </c>
      <c r="Z51">
        <v>23.045715788287445</v>
      </c>
      <c r="AA51">
        <v>6.11</v>
      </c>
      <c r="AB51">
        <v>9.32</v>
      </c>
      <c r="AC51">
        <v>21.945487595072642</v>
      </c>
      <c r="AD51">
        <v>6</v>
      </c>
      <c r="AE51">
        <v>7.3365231259967967</v>
      </c>
      <c r="AF51">
        <v>2.977099236641223</v>
      </c>
    </row>
    <row r="52" spans="1:32">
      <c r="A52" s="5">
        <v>43070</v>
      </c>
      <c r="B52">
        <v>6.0481767967592193</v>
      </c>
      <c r="C52">
        <v>6.6686780393127574</v>
      </c>
      <c r="D52">
        <v>13.013570296230558</v>
      </c>
      <c r="E52">
        <v>14.126595792002128</v>
      </c>
      <c r="F52">
        <v>3.0805766746407004</v>
      </c>
      <c r="G52">
        <v>44.708933951528216</v>
      </c>
      <c r="H52">
        <v>4.4968610339286119</v>
      </c>
      <c r="I52">
        <v>7.4380165289256173</v>
      </c>
      <c r="J52">
        <v>4.7263681592039752</v>
      </c>
      <c r="K52">
        <v>42.184503405264181</v>
      </c>
      <c r="L52">
        <v>14.850255293542292</v>
      </c>
      <c r="M52">
        <v>8.2271134590976569</v>
      </c>
      <c r="N52">
        <v>27.905962715283984</v>
      </c>
      <c r="O52">
        <v>4.6649145860709673</v>
      </c>
      <c r="P52">
        <v>16.531306890033349</v>
      </c>
      <c r="Q52">
        <v>19.964923369320211</v>
      </c>
      <c r="R52">
        <v>20.937066495932743</v>
      </c>
      <c r="S52">
        <v>18.948152388827921</v>
      </c>
      <c r="T52">
        <v>-2.7699999999996727</v>
      </c>
      <c r="U52">
        <v>7.3757763975155211</v>
      </c>
      <c r="V52">
        <v>3.637833468067897</v>
      </c>
      <c r="W52">
        <v>3.5185439639427774</v>
      </c>
      <c r="X52">
        <v>18.399775996639956</v>
      </c>
      <c r="Y52">
        <v>14.205007776998379</v>
      </c>
      <c r="Z52">
        <v>12.588475606859539</v>
      </c>
      <c r="AA52">
        <v>6.11</v>
      </c>
      <c r="AB52">
        <v>9.27</v>
      </c>
      <c r="AC52">
        <v>27.414145439820924</v>
      </c>
      <c r="AD52">
        <v>6</v>
      </c>
      <c r="AE52">
        <v>3.9039039039039158</v>
      </c>
      <c r="AF52">
        <v>4.5801526717557328</v>
      </c>
    </row>
    <row r="53" spans="1:32">
      <c r="A53" s="5">
        <v>43160</v>
      </c>
      <c r="B53">
        <v>7.2137018895725102</v>
      </c>
      <c r="C53">
        <v>8.932909226179568</v>
      </c>
      <c r="D53">
        <v>17.7932224552676</v>
      </c>
      <c r="E53">
        <v>6.0109705227848975</v>
      </c>
      <c r="F53">
        <v>3.7543952495030064</v>
      </c>
      <c r="G53">
        <v>21.826386478232116</v>
      </c>
      <c r="H53">
        <v>4.1520892878859295</v>
      </c>
      <c r="I53">
        <v>7.4239713774597371</v>
      </c>
      <c r="J53">
        <v>3.7242472266244109</v>
      </c>
      <c r="K53">
        <v>19.222035238539359</v>
      </c>
      <c r="L53">
        <v>26.755056500134966</v>
      </c>
      <c r="M53">
        <v>40.227229938159859</v>
      </c>
      <c r="N53">
        <v>11.303590418797782</v>
      </c>
      <c r="O53">
        <v>9.0126291618828791</v>
      </c>
      <c r="P53">
        <v>20.1858372259607</v>
      </c>
      <c r="Q53">
        <v>13.845146174659927</v>
      </c>
      <c r="R53">
        <v>35.05564080411601</v>
      </c>
      <c r="S53">
        <v>17.8042559600601</v>
      </c>
      <c r="T53">
        <v>-98.34</v>
      </c>
      <c r="U53">
        <v>8.2822085889570509</v>
      </c>
      <c r="V53">
        <v>3.9262820512820484</v>
      </c>
      <c r="W53">
        <v>0.64781557350603869</v>
      </c>
      <c r="X53">
        <v>6.5094188590639757</v>
      </c>
      <c r="Y53">
        <v>13.31018060984599</v>
      </c>
      <c r="Z53">
        <v>-3.2850793335485351</v>
      </c>
      <c r="AA53">
        <v>6.28</v>
      </c>
      <c r="AB53">
        <v>9.17</v>
      </c>
      <c r="AC53">
        <v>18.673832552965241</v>
      </c>
      <c r="AD53">
        <v>6</v>
      </c>
      <c r="AE53">
        <v>1.5492957746478853</v>
      </c>
      <c r="AF53">
        <v>4.5941807044410421</v>
      </c>
    </row>
    <row r="54" spans="1:32">
      <c r="A54" s="5">
        <v>43252</v>
      </c>
      <c r="B54">
        <v>19.905337530182578</v>
      </c>
      <c r="C54">
        <v>7.5581415601259136</v>
      </c>
      <c r="D54">
        <v>17.58538779494674</v>
      </c>
      <c r="E54">
        <v>14.666992835925207</v>
      </c>
      <c r="F54">
        <v>3.1114810680477722</v>
      </c>
      <c r="G54">
        <v>18.071820120975435</v>
      </c>
      <c r="H54">
        <v>7.1359908001511707</v>
      </c>
      <c r="I54">
        <v>8.6368366285119791</v>
      </c>
      <c r="J54">
        <v>0.66115702479339067</v>
      </c>
      <c r="K54">
        <v>83.884271956777255</v>
      </c>
      <c r="L54">
        <v>19.470468738293167</v>
      </c>
      <c r="M54">
        <v>25.945407005727894</v>
      </c>
      <c r="N54">
        <v>14.558976715636751</v>
      </c>
      <c r="O54">
        <v>3.9299920445505343</v>
      </c>
      <c r="P54">
        <v>17.123908058001991</v>
      </c>
      <c r="Q54">
        <v>19.369288135582586</v>
      </c>
      <c r="R54">
        <v>6.9434533619731065</v>
      </c>
      <c r="S54">
        <v>17.893403181710642</v>
      </c>
      <c r="T54">
        <v>22.819999999999929</v>
      </c>
      <c r="U54">
        <v>8.5041761579347064</v>
      </c>
      <c r="V54">
        <v>5.3471667996807692</v>
      </c>
      <c r="W54">
        <v>1.1549733857681765</v>
      </c>
      <c r="X54">
        <v>7.4404761904761862</v>
      </c>
      <c r="Y54">
        <v>15.825819798141062</v>
      </c>
      <c r="Z54">
        <v>17.076748008597797</v>
      </c>
      <c r="AA54">
        <v>6.26</v>
      </c>
      <c r="AB54">
        <v>9.18</v>
      </c>
      <c r="AC54">
        <v>18.874628699230179</v>
      </c>
      <c r="AD54">
        <v>6.25</v>
      </c>
      <c r="AE54">
        <v>13.684210526315788</v>
      </c>
      <c r="AF54">
        <v>4.7908745247148277</v>
      </c>
    </row>
    <row r="55" spans="1:32">
      <c r="A55" s="5">
        <v>43344</v>
      </c>
      <c r="B55">
        <v>-3.6212691873920178</v>
      </c>
      <c r="C55">
        <v>6.4908301869273712</v>
      </c>
      <c r="D55">
        <v>16.594560331151431</v>
      </c>
      <c r="E55">
        <v>9.9590960165771634</v>
      </c>
      <c r="F55">
        <v>5.5109108957872799</v>
      </c>
      <c r="G55">
        <v>14.572488959788178</v>
      </c>
      <c r="H55">
        <v>6.455985564297495</v>
      </c>
      <c r="I55">
        <v>6.5750736015701472</v>
      </c>
      <c r="J55">
        <v>1.882160392798693</v>
      </c>
      <c r="K55">
        <v>26.466818481601774</v>
      </c>
      <c r="L55">
        <v>7.5812230504081146</v>
      </c>
      <c r="M55">
        <v>1.438393865943044</v>
      </c>
      <c r="N55">
        <v>15.801893125242138</v>
      </c>
      <c r="O55">
        <v>-5.0946940053216423</v>
      </c>
      <c r="P55">
        <v>16.146893059804015</v>
      </c>
      <c r="Q55">
        <v>-1.7883070455258276</v>
      </c>
      <c r="R55">
        <v>2.7800645501296906</v>
      </c>
      <c r="S55">
        <v>15.118465910062341</v>
      </c>
      <c r="T55">
        <v>33.489999999999597</v>
      </c>
      <c r="U55">
        <v>7.6751117734724428</v>
      </c>
      <c r="V55">
        <v>5.6827150749802602</v>
      </c>
      <c r="W55">
        <v>-0.92123585497649874</v>
      </c>
      <c r="X55">
        <v>-2.141096068169035</v>
      </c>
      <c r="Y55">
        <v>13.77095922227447</v>
      </c>
      <c r="Z55">
        <v>12.428257418488208</v>
      </c>
      <c r="AA55">
        <v>6.8</v>
      </c>
      <c r="AB55">
        <v>9.2899999999999991</v>
      </c>
      <c r="AC55">
        <v>20.24946350632344</v>
      </c>
      <c r="AD55">
        <v>6.5</v>
      </c>
      <c r="AE55">
        <v>16.344725111441317</v>
      </c>
      <c r="AF55">
        <v>3.854707190511486</v>
      </c>
    </row>
    <row r="56" spans="1:32">
      <c r="A56" s="5">
        <v>43435</v>
      </c>
      <c r="B56">
        <v>-0.76901791104849737</v>
      </c>
      <c r="C56">
        <v>6.3312669110398847</v>
      </c>
      <c r="D56">
        <v>16.344371729705731</v>
      </c>
      <c r="E56">
        <v>4.6398355731553931</v>
      </c>
      <c r="F56">
        <v>7.7907269239064991</v>
      </c>
      <c r="G56">
        <v>13.593165734092061</v>
      </c>
      <c r="H56">
        <v>7.3447852157721316</v>
      </c>
      <c r="I56">
        <v>5.3846153846153877</v>
      </c>
      <c r="J56">
        <v>-0.87094220110847109</v>
      </c>
      <c r="K56">
        <v>-7.1349675007434499</v>
      </c>
      <c r="L56">
        <v>11.113910954693695</v>
      </c>
      <c r="M56">
        <v>19.453326250162874</v>
      </c>
      <c r="N56">
        <v>5.9063042567379265</v>
      </c>
      <c r="O56">
        <v>-3.633082234777163</v>
      </c>
      <c r="P56">
        <v>10.650976983719641</v>
      </c>
      <c r="Q56">
        <v>-7.1854367570797661</v>
      </c>
      <c r="R56">
        <v>13.339419278645792</v>
      </c>
      <c r="S56">
        <v>16.964709473717043</v>
      </c>
      <c r="T56">
        <v>10.309999999999842</v>
      </c>
      <c r="U56">
        <v>6.001446131597965</v>
      </c>
      <c r="V56">
        <v>6.474258970358826</v>
      </c>
      <c r="W56">
        <v>-0.87540748753747177</v>
      </c>
      <c r="X56">
        <v>-6.9005951677111543</v>
      </c>
      <c r="Y56">
        <v>17.138715635137757</v>
      </c>
      <c r="Z56">
        <v>12.206236023796468</v>
      </c>
      <c r="AA56">
        <v>6.85</v>
      </c>
      <c r="AB56">
        <v>9.33</v>
      </c>
      <c r="AC56">
        <v>15.703786903447225</v>
      </c>
      <c r="AD56">
        <v>6.5</v>
      </c>
      <c r="AE56">
        <v>10.404624277456653</v>
      </c>
      <c r="AF56">
        <v>2.5547445255474477</v>
      </c>
    </row>
    <row r="57" spans="1:32">
      <c r="A57" s="5">
        <v>43525</v>
      </c>
      <c r="B57">
        <v>-2.0103652202174027</v>
      </c>
      <c r="C57">
        <v>5.8424457034394779</v>
      </c>
      <c r="D57">
        <v>8.3881203069793067</v>
      </c>
      <c r="E57">
        <v>6.2478043808477546</v>
      </c>
      <c r="F57">
        <v>9.6738806572531857</v>
      </c>
      <c r="G57">
        <v>13.562513847310198</v>
      </c>
      <c r="H57">
        <v>5.9359534088499144</v>
      </c>
      <c r="I57">
        <v>-7.4937552039966659</v>
      </c>
      <c r="J57">
        <v>1.8334606569900824</v>
      </c>
      <c r="K57">
        <v>-4.4131527256957686</v>
      </c>
      <c r="L57">
        <v>-6.0468645136548371</v>
      </c>
      <c r="M57">
        <v>-5.7815348229546926</v>
      </c>
      <c r="N57">
        <v>17.301966593748986</v>
      </c>
      <c r="O57">
        <v>-1.8882118408184656</v>
      </c>
      <c r="P57">
        <v>3.8952426521995376</v>
      </c>
      <c r="Q57">
        <v>-9.4247316912987706</v>
      </c>
      <c r="R57">
        <v>5.976875411745608</v>
      </c>
      <c r="S57">
        <v>16.36196343770844</v>
      </c>
      <c r="T57">
        <v>371.43999999999932</v>
      </c>
      <c r="U57">
        <v>5.0991501416430829</v>
      </c>
      <c r="V57">
        <v>5.8596761757903071</v>
      </c>
      <c r="W57">
        <v>2.9053818495760053</v>
      </c>
      <c r="X57">
        <v>5.0343708038559365</v>
      </c>
      <c r="Y57">
        <v>18.911411758066411</v>
      </c>
      <c r="Z57">
        <v>19.73555840821566</v>
      </c>
      <c r="AA57">
        <v>6.45</v>
      </c>
      <c r="AB57">
        <v>9.33</v>
      </c>
      <c r="AC57">
        <v>15.282684893094899</v>
      </c>
      <c r="AD57">
        <v>6.25</v>
      </c>
      <c r="AE57">
        <v>-1.3869625520110951</v>
      </c>
      <c r="AF57">
        <v>2.4890190336749773</v>
      </c>
    </row>
    <row r="58" spans="1:32">
      <c r="A58" s="5">
        <v>43617</v>
      </c>
      <c r="B58">
        <v>-18.409598278171469</v>
      </c>
      <c r="C58">
        <v>5.3947743067182037</v>
      </c>
      <c r="D58">
        <v>16.100274644738178</v>
      </c>
      <c r="E58">
        <v>-1.3646243625799803</v>
      </c>
      <c r="F58">
        <v>8.7209627099665177</v>
      </c>
      <c r="G58">
        <v>11.304364725909455</v>
      </c>
      <c r="H58">
        <v>2.9132555648864189</v>
      </c>
      <c r="I58">
        <v>-3.544061302682</v>
      </c>
      <c r="J58">
        <v>9.1954022988505848</v>
      </c>
      <c r="K58">
        <v>-16.59732424218636</v>
      </c>
      <c r="L58">
        <v>-8.7818789979685281</v>
      </c>
      <c r="M58">
        <v>-15.554595170970897</v>
      </c>
      <c r="N58">
        <v>11.210530416548558</v>
      </c>
      <c r="O58">
        <v>0.26025719534596981</v>
      </c>
      <c r="P58">
        <v>-0.64111906127476415</v>
      </c>
      <c r="Q58">
        <v>-8.2379353153610566</v>
      </c>
      <c r="R58">
        <v>8.7938030497015873</v>
      </c>
      <c r="S58">
        <v>16.630262339948622</v>
      </c>
      <c r="T58">
        <v>3.9699999999999624</v>
      </c>
      <c r="U58">
        <v>4.7585724282715125</v>
      </c>
      <c r="V58">
        <v>4.772727272727284</v>
      </c>
      <c r="W58">
        <v>5.1396677057147011</v>
      </c>
      <c r="X58">
        <v>-10.052323791935969</v>
      </c>
      <c r="Y58">
        <v>18.783670075829662</v>
      </c>
      <c r="Z58">
        <v>9.0198280703269962</v>
      </c>
      <c r="AA58">
        <v>6.2</v>
      </c>
      <c r="AB58">
        <v>9.35</v>
      </c>
      <c r="AC58">
        <v>11.15347436045726</v>
      </c>
      <c r="AD58">
        <v>5.75</v>
      </c>
      <c r="AE58">
        <v>-5.0264550264550234</v>
      </c>
      <c r="AF58">
        <v>3.0478955007256836</v>
      </c>
    </row>
    <row r="59" spans="1:32">
      <c r="A59" s="5">
        <v>43709</v>
      </c>
      <c r="B59">
        <v>-28.728967712596631</v>
      </c>
      <c r="C59">
        <v>4.6056512452968068</v>
      </c>
      <c r="D59">
        <v>4.6043513701520711</v>
      </c>
      <c r="E59">
        <v>-4.0070085585282023</v>
      </c>
      <c r="F59">
        <v>12.439202815471727</v>
      </c>
      <c r="G59">
        <v>10.77555631750422</v>
      </c>
      <c r="H59">
        <v>3.3373510313471799</v>
      </c>
      <c r="I59">
        <v>-16.574585635359117</v>
      </c>
      <c r="J59">
        <v>9.8795180722891729</v>
      </c>
      <c r="K59">
        <v>-52.622257207517464</v>
      </c>
      <c r="L59">
        <v>-21.609876883162705</v>
      </c>
      <c r="M59">
        <v>-10.666158935668902</v>
      </c>
      <c r="N59">
        <v>6.7358063595414963</v>
      </c>
      <c r="O59">
        <v>21.579945575987459</v>
      </c>
      <c r="P59">
        <v>1.3254742810816289</v>
      </c>
      <c r="Q59">
        <v>-0.39652105350606037</v>
      </c>
      <c r="R59">
        <v>6.6932986581229814</v>
      </c>
      <c r="S59">
        <v>18.946460405462862</v>
      </c>
      <c r="T59">
        <v>-90.5</v>
      </c>
      <c r="U59">
        <v>4.844290657439454</v>
      </c>
      <c r="V59">
        <v>4.6303211351754969</v>
      </c>
      <c r="W59">
        <v>5.6353574854277833</v>
      </c>
      <c r="X59">
        <v>-7.8357054455445603</v>
      </c>
      <c r="Y59">
        <v>19.38878541870195</v>
      </c>
      <c r="Z59">
        <v>-3.035816113177825</v>
      </c>
      <c r="AA59">
        <v>5.55</v>
      </c>
      <c r="AB59">
        <v>9.31</v>
      </c>
      <c r="AC59">
        <v>5.643546496020857</v>
      </c>
      <c r="AD59">
        <v>5.4</v>
      </c>
      <c r="AE59">
        <v>-7.4074074074074066</v>
      </c>
      <c r="AF59">
        <v>3.4975017844396827</v>
      </c>
    </row>
    <row r="60" spans="1:32">
      <c r="A60" s="5">
        <v>43800</v>
      </c>
      <c r="B60">
        <v>-0.55011496642271007</v>
      </c>
      <c r="C60">
        <v>3.2824889225819338</v>
      </c>
      <c r="D60">
        <v>1.3751362211023022</v>
      </c>
      <c r="E60">
        <v>-1.7803200081448423</v>
      </c>
      <c r="F60">
        <v>16.176633407836082</v>
      </c>
      <c r="G60">
        <v>12.501051913508121</v>
      </c>
      <c r="H60">
        <v>2.6756346839713618</v>
      </c>
      <c r="I60">
        <v>-16.879562043795627</v>
      </c>
      <c r="J60">
        <v>12.939297124600646</v>
      </c>
      <c r="K60">
        <v>-38.515290834648553</v>
      </c>
      <c r="L60">
        <v>-14.578619887202171</v>
      </c>
      <c r="M60">
        <v>-5.6878539962240353</v>
      </c>
      <c r="N60">
        <v>14.376629026073552</v>
      </c>
      <c r="O60">
        <v>20.617213581955873</v>
      </c>
      <c r="P60">
        <v>4.5614803311694763</v>
      </c>
      <c r="Q60">
        <v>-1.1956217376185574</v>
      </c>
      <c r="R60">
        <v>-0.35302043566135533</v>
      </c>
      <c r="S60">
        <v>15.887181924647287</v>
      </c>
      <c r="T60">
        <v>-24.419999999999952</v>
      </c>
      <c r="U60">
        <v>4.4338335607094104</v>
      </c>
      <c r="V60">
        <v>3.736263736263723</v>
      </c>
      <c r="W60">
        <v>9.327608948539412</v>
      </c>
      <c r="X60">
        <v>-5.6434627067876164</v>
      </c>
      <c r="Y60">
        <v>17.601726769857031</v>
      </c>
      <c r="Z60">
        <v>-13.615853199969919</v>
      </c>
      <c r="AA60">
        <v>5.0599999999999996</v>
      </c>
      <c r="AB60">
        <v>9.1300000000000008</v>
      </c>
      <c r="AC60">
        <v>-6.4998900325547222</v>
      </c>
      <c r="AD60">
        <v>5.15</v>
      </c>
      <c r="AE60">
        <v>-3.1413612565445059</v>
      </c>
      <c r="AF60">
        <v>5.8362989323843317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D0AD-7219-452D-8C98-967E13C0784A}">
  <dimension ref="A1:HI60"/>
  <sheetViews>
    <sheetView workbookViewId="0">
      <selection activeCell="AC53" sqref="AC53"/>
    </sheetView>
  </sheetViews>
  <sheetFormatPr defaultRowHeight="15"/>
  <sheetData>
    <row r="1" spans="1:217">
      <c r="B1" t="s">
        <v>57</v>
      </c>
      <c r="C1" t="s">
        <v>59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76</v>
      </c>
      <c r="K1" t="s">
        <v>77</v>
      </c>
      <c r="L1" t="s">
        <v>78</v>
      </c>
      <c r="M1" t="s">
        <v>83</v>
      </c>
      <c r="N1" t="s">
        <v>84</v>
      </c>
      <c r="O1" t="s">
        <v>85</v>
      </c>
      <c r="P1" t="s">
        <v>86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358</v>
      </c>
      <c r="AG1" t="s">
        <v>55</v>
      </c>
      <c r="AH1" t="s">
        <v>116</v>
      </c>
      <c r="AI1" t="s">
        <v>117</v>
      </c>
      <c r="AJ1" t="s">
        <v>359</v>
      </c>
      <c r="AK1" t="s">
        <v>360</v>
      </c>
      <c r="AL1" t="s">
        <v>361</v>
      </c>
      <c r="AM1" t="s">
        <v>362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138</v>
      </c>
      <c r="BG1" t="s">
        <v>140</v>
      </c>
      <c r="BH1" t="s">
        <v>141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150</v>
      </c>
      <c r="BP1" t="s">
        <v>152</v>
      </c>
      <c r="BQ1" t="s">
        <v>153</v>
      </c>
      <c r="BR1" t="s">
        <v>154</v>
      </c>
      <c r="BS1" t="s">
        <v>155</v>
      </c>
      <c r="BT1" t="s">
        <v>156</v>
      </c>
      <c r="BU1" t="s">
        <v>157</v>
      </c>
      <c r="BV1" t="s">
        <v>158</v>
      </c>
      <c r="BW1" t="s">
        <v>159</v>
      </c>
      <c r="BX1" t="s">
        <v>160</v>
      </c>
      <c r="BY1" t="s">
        <v>161</v>
      </c>
      <c r="BZ1" t="s">
        <v>162</v>
      </c>
      <c r="CA1" t="s">
        <v>163</v>
      </c>
      <c r="CB1" t="s">
        <v>164</v>
      </c>
      <c r="CC1" t="s">
        <v>165</v>
      </c>
      <c r="CD1" t="s">
        <v>166</v>
      </c>
      <c r="CE1" t="s">
        <v>167</v>
      </c>
      <c r="CF1" t="s">
        <v>168</v>
      </c>
      <c r="CG1" t="s">
        <v>169</v>
      </c>
      <c r="CH1" t="s">
        <v>170</v>
      </c>
      <c r="CI1" t="s">
        <v>171</v>
      </c>
      <c r="CJ1" t="s">
        <v>172</v>
      </c>
      <c r="CK1" t="s">
        <v>173</v>
      </c>
      <c r="CL1" t="s">
        <v>364</v>
      </c>
      <c r="CM1" t="s">
        <v>174</v>
      </c>
      <c r="CN1" t="s">
        <v>175</v>
      </c>
      <c r="CO1" t="s">
        <v>176</v>
      </c>
      <c r="CP1" t="s">
        <v>177</v>
      </c>
      <c r="CQ1" t="s">
        <v>108</v>
      </c>
      <c r="CR1" t="s">
        <v>109</v>
      </c>
      <c r="CS1" t="s">
        <v>110</v>
      </c>
      <c r="CT1" t="s">
        <v>182</v>
      </c>
      <c r="CU1" t="s">
        <v>183</v>
      </c>
      <c r="CV1" t="s">
        <v>184</v>
      </c>
      <c r="CW1" t="s">
        <v>185</v>
      </c>
      <c r="CX1" t="s">
        <v>186</v>
      </c>
      <c r="CY1" t="s">
        <v>187</v>
      </c>
      <c r="CZ1" t="s">
        <v>188</v>
      </c>
      <c r="DA1" t="s">
        <v>189</v>
      </c>
      <c r="DB1" t="s">
        <v>190</v>
      </c>
      <c r="DC1" t="s">
        <v>191</v>
      </c>
      <c r="DD1" t="s">
        <v>192</v>
      </c>
      <c r="DE1" t="s">
        <v>193</v>
      </c>
      <c r="DF1" t="s">
        <v>194</v>
      </c>
      <c r="DG1" t="s">
        <v>195</v>
      </c>
      <c r="DH1" t="s">
        <v>196</v>
      </c>
      <c r="DI1" t="s">
        <v>197</v>
      </c>
      <c r="DJ1" t="s">
        <v>198</v>
      </c>
      <c r="DK1" t="s">
        <v>199</v>
      </c>
      <c r="DL1" t="s">
        <v>200</v>
      </c>
      <c r="DM1" t="s">
        <v>201</v>
      </c>
      <c r="DN1" t="s">
        <v>202</v>
      </c>
      <c r="DO1" t="s">
        <v>203</v>
      </c>
      <c r="DP1" t="s">
        <v>204</v>
      </c>
      <c r="DQ1" t="s">
        <v>205</v>
      </c>
      <c r="DR1" t="s">
        <v>206</v>
      </c>
      <c r="DS1" t="s">
        <v>207</v>
      </c>
      <c r="DT1" t="s">
        <v>208</v>
      </c>
      <c r="DU1" t="s">
        <v>209</v>
      </c>
      <c r="DV1" t="s">
        <v>210</v>
      </c>
      <c r="DW1" t="s">
        <v>211</v>
      </c>
      <c r="DX1" t="s">
        <v>212</v>
      </c>
      <c r="DY1" t="s">
        <v>213</v>
      </c>
      <c r="DZ1" t="s">
        <v>214</v>
      </c>
      <c r="EA1" t="s">
        <v>215</v>
      </c>
      <c r="EB1" t="s">
        <v>216</v>
      </c>
      <c r="EC1" t="s">
        <v>217</v>
      </c>
      <c r="ED1" t="s">
        <v>218</v>
      </c>
      <c r="EE1" t="s">
        <v>219</v>
      </c>
      <c r="EF1" t="s">
        <v>220</v>
      </c>
      <c r="EG1" t="s">
        <v>221</v>
      </c>
      <c r="EH1" t="s">
        <v>222</v>
      </c>
      <c r="EI1" t="s">
        <v>223</v>
      </c>
      <c r="EJ1" t="s">
        <v>224</v>
      </c>
      <c r="EK1" t="s">
        <v>225</v>
      </c>
      <c r="EL1" t="s">
        <v>226</v>
      </c>
      <c r="EM1" t="s">
        <v>227</v>
      </c>
      <c r="EN1" t="s">
        <v>228</v>
      </c>
      <c r="EO1" t="s">
        <v>229</v>
      </c>
      <c r="EP1" t="s">
        <v>230</v>
      </c>
      <c r="EQ1" t="s">
        <v>231</v>
      </c>
      <c r="ER1" t="s">
        <v>232</v>
      </c>
      <c r="ES1" t="s">
        <v>233</v>
      </c>
      <c r="ET1" t="s">
        <v>234</v>
      </c>
      <c r="EU1" t="s">
        <v>235</v>
      </c>
      <c r="EV1" t="s">
        <v>236</v>
      </c>
      <c r="EW1" t="s">
        <v>237</v>
      </c>
      <c r="EX1" t="s">
        <v>238</v>
      </c>
      <c r="EY1" t="s">
        <v>239</v>
      </c>
      <c r="EZ1" t="s">
        <v>240</v>
      </c>
      <c r="FA1" t="s">
        <v>241</v>
      </c>
      <c r="FB1" t="s">
        <v>242</v>
      </c>
      <c r="FC1" t="s">
        <v>243</v>
      </c>
      <c r="FD1" t="s">
        <v>244</v>
      </c>
      <c r="FE1" t="s">
        <v>245</v>
      </c>
      <c r="FF1" t="s">
        <v>246</v>
      </c>
      <c r="FG1" t="s">
        <v>247</v>
      </c>
      <c r="FH1" t="s">
        <v>248</v>
      </c>
      <c r="FI1" t="s">
        <v>249</v>
      </c>
      <c r="FJ1" t="s">
        <v>250</v>
      </c>
      <c r="FK1" t="s">
        <v>251</v>
      </c>
      <c r="FL1" t="s">
        <v>252</v>
      </c>
      <c r="FM1" t="s">
        <v>253</v>
      </c>
      <c r="FN1" t="s">
        <v>254</v>
      </c>
      <c r="FO1" t="s">
        <v>255</v>
      </c>
      <c r="FP1" t="s">
        <v>256</v>
      </c>
      <c r="FQ1" t="s">
        <v>257</v>
      </c>
      <c r="FR1" t="s">
        <v>258</v>
      </c>
      <c r="FS1" t="s">
        <v>259</v>
      </c>
      <c r="FT1" t="s">
        <v>260</v>
      </c>
      <c r="FU1" t="s">
        <v>261</v>
      </c>
      <c r="FV1" t="s">
        <v>262</v>
      </c>
      <c r="FW1" t="s">
        <v>263</v>
      </c>
      <c r="FX1" t="s">
        <v>264</v>
      </c>
      <c r="FY1" t="s">
        <v>265</v>
      </c>
      <c r="FZ1" t="s">
        <v>266</v>
      </c>
      <c r="GA1" t="s">
        <v>267</v>
      </c>
      <c r="GB1" t="s">
        <v>268</v>
      </c>
      <c r="GC1" t="s">
        <v>269</v>
      </c>
      <c r="GD1" t="s">
        <v>270</v>
      </c>
      <c r="GE1" t="s">
        <v>271</v>
      </c>
      <c r="GF1" t="s">
        <v>272</v>
      </c>
      <c r="GG1" t="s">
        <v>273</v>
      </c>
      <c r="GH1" t="s">
        <v>274</v>
      </c>
      <c r="GI1" t="s">
        <v>275</v>
      </c>
      <c r="GJ1" t="s">
        <v>276</v>
      </c>
      <c r="GK1" t="s">
        <v>277</v>
      </c>
      <c r="GL1" t="s">
        <v>278</v>
      </c>
      <c r="GM1" t="s">
        <v>279</v>
      </c>
      <c r="GN1" t="s">
        <v>280</v>
      </c>
      <c r="GO1" t="s">
        <v>281</v>
      </c>
      <c r="GP1" t="s">
        <v>282</v>
      </c>
      <c r="GQ1" t="s">
        <v>283</v>
      </c>
      <c r="GR1" t="s">
        <v>284</v>
      </c>
      <c r="GS1" t="s">
        <v>285</v>
      </c>
      <c r="GT1" t="s">
        <v>286</v>
      </c>
      <c r="GU1" t="s">
        <v>287</v>
      </c>
      <c r="GV1" t="s">
        <v>288</v>
      </c>
      <c r="GW1" t="s">
        <v>289</v>
      </c>
      <c r="GX1" t="s">
        <v>290</v>
      </c>
      <c r="GY1" t="s">
        <v>291</v>
      </c>
      <c r="GZ1" t="s">
        <v>292</v>
      </c>
      <c r="HA1" t="s">
        <v>293</v>
      </c>
      <c r="HB1" t="s">
        <v>294</v>
      </c>
      <c r="HC1" t="s">
        <v>295</v>
      </c>
      <c r="HD1" t="s">
        <v>296</v>
      </c>
      <c r="HE1" t="s">
        <v>177</v>
      </c>
      <c r="HF1" t="s">
        <v>178</v>
      </c>
      <c r="HG1" t="s">
        <v>179</v>
      </c>
      <c r="HH1" t="s">
        <v>180</v>
      </c>
      <c r="HI1" t="s">
        <v>181</v>
      </c>
    </row>
    <row r="2" spans="1:217">
      <c r="A2" t="s">
        <v>297</v>
      </c>
      <c r="B2">
        <v>2.6954952300271744</v>
      </c>
      <c r="C2">
        <v>10.6945607580573</v>
      </c>
      <c r="D2">
        <v>9.2238493395858221</v>
      </c>
      <c r="E2">
        <v>9.8151394649449131</v>
      </c>
      <c r="F2">
        <v>2.4194676646497149</v>
      </c>
      <c r="G2">
        <v>15.360669850507854</v>
      </c>
      <c r="H2">
        <v>29.160528560194056</v>
      </c>
      <c r="I2">
        <v>58.800520012425075</v>
      </c>
      <c r="J2">
        <v>173.00097751710655</v>
      </c>
      <c r="K2">
        <v>4.8453608247422686</v>
      </c>
      <c r="L2">
        <v>-233.0843706777317</v>
      </c>
      <c r="M2">
        <v>-17.803030303030305</v>
      </c>
      <c r="N2">
        <v>-4.0879478827361568</v>
      </c>
      <c r="O2">
        <v>17.370366082529152</v>
      </c>
      <c r="P2">
        <v>13.32967635765222</v>
      </c>
      <c r="Q2">
        <v>870.34605053568123</v>
      </c>
      <c r="R2">
        <v>19.147095897915719</v>
      </c>
      <c r="S2">
        <v>-100</v>
      </c>
      <c r="T2">
        <v>24.349652099134648</v>
      </c>
      <c r="U2">
        <v>-36.174736842105268</v>
      </c>
      <c r="V2">
        <v>13.987306902267832</v>
      </c>
      <c r="W2">
        <v>42.519779379517402</v>
      </c>
      <c r="X2">
        <v>-17.831325301204814</v>
      </c>
      <c r="Y2">
        <v>-2.6033690658499222</v>
      </c>
      <c r="Z2">
        <v>-37.632135306553913</v>
      </c>
      <c r="AB2">
        <v>14.189331250464079</v>
      </c>
      <c r="AC2">
        <v>44.321924145148358</v>
      </c>
      <c r="AE2">
        <v>13.738058193133734</v>
      </c>
      <c r="AF2">
        <v>0</v>
      </c>
      <c r="AG2">
        <v>9.3032690624132552</v>
      </c>
      <c r="AH2">
        <v>-2.317377884474058</v>
      </c>
      <c r="AI2">
        <v>13.955870913885674</v>
      </c>
      <c r="AJ2">
        <v>17.049999999999997</v>
      </c>
      <c r="AK2">
        <v>12.719999999999999</v>
      </c>
      <c r="AL2">
        <v>20.650000000000006</v>
      </c>
      <c r="AM2">
        <v>12.151616499442994</v>
      </c>
      <c r="AS2">
        <v>31.165729361938482</v>
      </c>
      <c r="AT2">
        <v>13.32967635765222</v>
      </c>
      <c r="AU2">
        <v>28.29102329233185</v>
      </c>
      <c r="AV2">
        <v>-17.803030303030305</v>
      </c>
      <c r="AW2">
        <v>-4.0879478827361568</v>
      </c>
      <c r="AY2">
        <v>40.186915887850468</v>
      </c>
      <c r="AZ2">
        <v>523.07692307692309</v>
      </c>
      <c r="BA2">
        <v>-83.527080581241748</v>
      </c>
      <c r="BB2">
        <v>61.500680066495391</v>
      </c>
      <c r="BC2">
        <v>41.149760941986237</v>
      </c>
      <c r="BD2">
        <v>1.5795586527293843</v>
      </c>
      <c r="BE2">
        <v>19.959905417908899</v>
      </c>
      <c r="BF2">
        <v>-2.7767438397974331</v>
      </c>
      <c r="BG2">
        <v>2.6944003602516928</v>
      </c>
      <c r="BH2">
        <v>-0.31186122830660645</v>
      </c>
      <c r="BI2">
        <v>20.618339248984419</v>
      </c>
      <c r="BJ2">
        <v>1.0221062405399792</v>
      </c>
      <c r="BK2">
        <v>-1.5381180357779443</v>
      </c>
      <c r="BL2">
        <v>1.7227206822262926</v>
      </c>
      <c r="BM2">
        <v>3.5608931299952302</v>
      </c>
      <c r="BN2">
        <v>1.4118279336864894</v>
      </c>
      <c r="BO2">
        <v>11.133885437780117</v>
      </c>
      <c r="BP2">
        <v>169.61970804843466</v>
      </c>
      <c r="BQ2">
        <v>12.308051151636477</v>
      </c>
      <c r="BR2">
        <v>4.3762803662730807</v>
      </c>
      <c r="BU2">
        <v>35.119289587138354</v>
      </c>
      <c r="BV2">
        <v>61.500680066495391</v>
      </c>
      <c r="BW2">
        <v>32.95710082081461</v>
      </c>
      <c r="BX2">
        <v>45.941714938959343</v>
      </c>
      <c r="BY2">
        <v>31.165729361938482</v>
      </c>
      <c r="BZ2">
        <v>52.493242785634685</v>
      </c>
      <c r="CA2">
        <v>33.571114547170147</v>
      </c>
      <c r="CB2">
        <v>15.501978124272748</v>
      </c>
      <c r="CC2">
        <v>13.738058193133734</v>
      </c>
      <c r="CD2">
        <v>1.0018904346137114</v>
      </c>
      <c r="CE2">
        <v>27.758785252780349</v>
      </c>
      <c r="CF2">
        <v>10.436215792828325</v>
      </c>
      <c r="CG2">
        <v>6.8048547661257324</v>
      </c>
      <c r="CH2">
        <v>23.604448562312445</v>
      </c>
      <c r="CI2">
        <v>13.951210340205373</v>
      </c>
      <c r="CJ2">
        <v>22.176276804300816</v>
      </c>
      <c r="CK2">
        <v>17.476929261285861</v>
      </c>
      <c r="CL2">
        <v>0</v>
      </c>
      <c r="CM2">
        <v>17.32559917138887</v>
      </c>
      <c r="CN2">
        <v>12.285925976771088</v>
      </c>
      <c r="CO2">
        <v>13.567284269438643</v>
      </c>
      <c r="CP2">
        <v>13.636363636363635</v>
      </c>
      <c r="CQ2">
        <v>20.75</v>
      </c>
      <c r="CR2">
        <v>13.06</v>
      </c>
      <c r="CS2">
        <v>33.11</v>
      </c>
      <c r="CT2">
        <v>-3.0249110320284682</v>
      </c>
      <c r="CU2">
        <v>-0.49224710804824717</v>
      </c>
      <c r="CV2">
        <v>1.2183865608270197</v>
      </c>
      <c r="CW2">
        <v>4.3756573342839378</v>
      </c>
      <c r="CX2">
        <v>-1.000976562499998</v>
      </c>
      <c r="CY2">
        <v>-2.0443984185422321</v>
      </c>
      <c r="CZ2">
        <v>15.944669779502588</v>
      </c>
      <c r="DA2">
        <v>10.54545454545454</v>
      </c>
      <c r="DB2">
        <v>4.3593130779392304</v>
      </c>
      <c r="DC2">
        <v>11.500974658869408</v>
      </c>
      <c r="DD2">
        <v>7.6335877862595423</v>
      </c>
      <c r="DE2">
        <v>7.7248677248678037</v>
      </c>
      <c r="DF2">
        <v>13.162265214881339</v>
      </c>
      <c r="DG2">
        <v>4.1237113402061505</v>
      </c>
      <c r="DH2">
        <v>18.325791855203473</v>
      </c>
      <c r="DI2">
        <v>16.700819672131203</v>
      </c>
      <c r="DJ2">
        <v>18.845700824499286</v>
      </c>
      <c r="DK2">
        <v>7.6836158192088861</v>
      </c>
      <c r="DL2">
        <v>-0.80080080080078764</v>
      </c>
      <c r="DM2">
        <v>2.8659160696006847</v>
      </c>
      <c r="DN2">
        <v>-4.9358341559723566</v>
      </c>
      <c r="DO2">
        <v>-3.0368763557484173</v>
      </c>
      <c r="DP2">
        <v>4.5891141942370384</v>
      </c>
      <c r="DQ2">
        <v>13.807106598984916</v>
      </c>
      <c r="DR2">
        <v>7.5742067553737007</v>
      </c>
      <c r="DS2">
        <v>14.526946107784431</v>
      </c>
      <c r="DT2">
        <v>17.544541635642368</v>
      </c>
      <c r="DU2">
        <v>21.918335829712806</v>
      </c>
      <c r="DV2">
        <v>0.19343244269049437</v>
      </c>
      <c r="DW2">
        <v>4.3404577939815585</v>
      </c>
      <c r="DX2">
        <v>4.3404577939815585</v>
      </c>
      <c r="DY2">
        <v>25.949748259497486</v>
      </c>
      <c r="DZ2">
        <v>-5.305498202951747</v>
      </c>
      <c r="EA2">
        <v>30.795806242652528</v>
      </c>
      <c r="EB2">
        <v>7.0653054610273864</v>
      </c>
      <c r="EC2">
        <v>30.795806242652528</v>
      </c>
      <c r="ED2">
        <v>-34.707089846834045</v>
      </c>
      <c r="EE2">
        <v>-808.44444444444434</v>
      </c>
      <c r="EF2">
        <v>-36.261316368974796</v>
      </c>
      <c r="EG2">
        <v>194.65223097112857</v>
      </c>
      <c r="EH2">
        <v>50.013763017520738</v>
      </c>
      <c r="EI2">
        <v>4.8286604361370626</v>
      </c>
      <c r="EJ2">
        <v>3.6111111111111032</v>
      </c>
      <c r="EK2">
        <v>15.094339622641506</v>
      </c>
      <c r="EL2">
        <v>4.0109389243390501</v>
      </c>
      <c r="EM2">
        <v>4.0109389243390989</v>
      </c>
      <c r="EN2">
        <v>12.05882352941177</v>
      </c>
      <c r="EO2">
        <v>23.744292237442938</v>
      </c>
      <c r="EP2">
        <v>8.7000763164589134</v>
      </c>
      <c r="EQ2">
        <v>45.762711864406789</v>
      </c>
      <c r="ER2">
        <v>16.666189542390097</v>
      </c>
      <c r="ES2">
        <v>13.220099079971693</v>
      </c>
      <c r="ET2">
        <v>-1.0200106251106782</v>
      </c>
      <c r="EU2">
        <v>4.3893129770992365</v>
      </c>
      <c r="EV2">
        <v>-1.2724117987275883</v>
      </c>
      <c r="EW2">
        <v>25.005417118093177</v>
      </c>
      <c r="EX2">
        <v>32.628939828080227</v>
      </c>
      <c r="EY2">
        <v>18.946176061980825</v>
      </c>
      <c r="EZ2">
        <v>22.148283797454567</v>
      </c>
      <c r="FD2">
        <v>20.519020937776467</v>
      </c>
      <c r="FE2">
        <v>7.5435771983747015</v>
      </c>
      <c r="FF2">
        <v>0.48076923076923767</v>
      </c>
      <c r="FG2">
        <v>52.30711323010614</v>
      </c>
      <c r="FH2">
        <v>-35.969066824539333</v>
      </c>
      <c r="FJ2">
        <v>-10.507694013479384</v>
      </c>
      <c r="FK2">
        <v>-5.8047656629317954</v>
      </c>
      <c r="FL2">
        <v>79.19988925802879</v>
      </c>
      <c r="FM2">
        <v>9.5969289827255277E-2</v>
      </c>
      <c r="FV2">
        <v>1.5274949083501848</v>
      </c>
      <c r="FW2">
        <v>2.2422974681878634</v>
      </c>
      <c r="FX2">
        <v>53.429897864438267</v>
      </c>
      <c r="FY2">
        <v>3.0313393856485513</v>
      </c>
      <c r="FZ2">
        <v>19.959905417908899</v>
      </c>
      <c r="GA2">
        <v>34.931588340273635</v>
      </c>
      <c r="GB2">
        <v>-10.014208926111824</v>
      </c>
      <c r="GC2">
        <v>10.79697818515381</v>
      </c>
      <c r="GD2">
        <v>26.541968837509859</v>
      </c>
      <c r="GG2">
        <v>2.1445695976851451</v>
      </c>
      <c r="GL2">
        <v>18.236391187784122</v>
      </c>
      <c r="GM2">
        <v>14.814814814814806</v>
      </c>
      <c r="GN2">
        <v>11.111111111111111</v>
      </c>
      <c r="GQ2">
        <v>-24.158596074982505</v>
      </c>
      <c r="GY2">
        <v>34.294120729799118</v>
      </c>
      <c r="GZ2">
        <v>4.9304206809661117</v>
      </c>
      <c r="HA2">
        <v>-42.928286852589636</v>
      </c>
      <c r="HB2">
        <v>13411.678864297681</v>
      </c>
      <c r="HC2">
        <v>3.9655263969353967</v>
      </c>
      <c r="HE2">
        <v>5.5</v>
      </c>
      <c r="HF2">
        <v>6</v>
      </c>
      <c r="HG2">
        <v>7.1866666666666701</v>
      </c>
      <c r="HH2">
        <v>3.4621158638407201</v>
      </c>
      <c r="HI2">
        <v>5.4</v>
      </c>
    </row>
    <row r="3" spans="1:217">
      <c r="A3" t="s">
        <v>298</v>
      </c>
      <c r="B3">
        <v>3.8060599380966842</v>
      </c>
      <c r="C3">
        <v>10.812695386723007</v>
      </c>
      <c r="D3">
        <v>8.4437090208250645</v>
      </c>
      <c r="E3">
        <v>9.1694762617128482</v>
      </c>
      <c r="F3">
        <v>16.910398823104064</v>
      </c>
      <c r="G3">
        <v>15.222259030231644</v>
      </c>
      <c r="H3">
        <v>27.428610998104375</v>
      </c>
      <c r="I3">
        <v>28.462812340972409</v>
      </c>
      <c r="J3">
        <v>38.505984316962447</v>
      </c>
      <c r="K3">
        <v>69.144405729771591</v>
      </c>
      <c r="L3">
        <v>3.5351303579319491</v>
      </c>
      <c r="M3">
        <v>30.198019801980198</v>
      </c>
      <c r="N3">
        <v>19.4590713259933</v>
      </c>
      <c r="O3">
        <v>18.917269243294417</v>
      </c>
      <c r="P3">
        <v>142.04545454545453</v>
      </c>
      <c r="Q3">
        <v>8.1222704896470059</v>
      </c>
      <c r="R3">
        <v>91.593558585259842</v>
      </c>
      <c r="T3">
        <v>25.313061019692423</v>
      </c>
      <c r="U3">
        <v>116.88857437402804</v>
      </c>
      <c r="V3">
        <v>21.130161227303613</v>
      </c>
      <c r="W3">
        <v>31.151936220247073</v>
      </c>
      <c r="X3">
        <v>1.1611030478954931</v>
      </c>
      <c r="Y3">
        <v>42.279108175061943</v>
      </c>
      <c r="Z3">
        <v>-14.619666048237468</v>
      </c>
      <c r="AB3">
        <v>21.684786160689281</v>
      </c>
      <c r="AC3">
        <v>32.717886540807022</v>
      </c>
      <c r="AE3">
        <v>18.188940164943737</v>
      </c>
      <c r="AF3">
        <v>0</v>
      </c>
      <c r="AG3">
        <v>5.0067142769944457</v>
      </c>
      <c r="AH3">
        <v>3.6414687765274358</v>
      </c>
      <c r="AI3">
        <v>11.478612148352891</v>
      </c>
      <c r="AJ3">
        <v>20.909999999999997</v>
      </c>
      <c r="AK3">
        <v>17.230000000000004</v>
      </c>
      <c r="AL3">
        <v>23.010000000000005</v>
      </c>
      <c r="AM3">
        <v>2.5806451612899934</v>
      </c>
      <c r="AS3">
        <v>56.113975576662142</v>
      </c>
      <c r="AT3">
        <v>142.04545454545453</v>
      </c>
      <c r="AU3">
        <v>31.270440251572328</v>
      </c>
      <c r="AV3">
        <v>30.198019801980198</v>
      </c>
      <c r="AW3">
        <v>19.4590713259933</v>
      </c>
      <c r="AY3">
        <v>-19.340329835082461</v>
      </c>
      <c r="AZ3">
        <v>857.11206896551721</v>
      </c>
      <c r="BA3">
        <v>-929.02208201892745</v>
      </c>
      <c r="BB3">
        <v>72.936068462119309</v>
      </c>
      <c r="BC3">
        <v>57.10278874036949</v>
      </c>
      <c r="BD3">
        <v>1.5733456732993985</v>
      </c>
      <c r="BE3">
        <v>33.647836538461547</v>
      </c>
      <c r="BF3">
        <v>-0.17255608072619105</v>
      </c>
      <c r="BG3">
        <v>2.9164377286262617</v>
      </c>
      <c r="BH3">
        <v>4.1121914010829901</v>
      </c>
      <c r="BI3">
        <v>20.720618563396268</v>
      </c>
      <c r="BJ3">
        <v>-1.6652861518309481</v>
      </c>
      <c r="BK3">
        <v>4.8454059266269685</v>
      </c>
      <c r="BL3">
        <v>2.130370100173256</v>
      </c>
      <c r="BM3">
        <v>3.5054999019576365</v>
      </c>
      <c r="BN3">
        <v>1.933683627522921</v>
      </c>
      <c r="BO3">
        <v>11.465861590804696</v>
      </c>
      <c r="BP3">
        <v>130.42628489336246</v>
      </c>
      <c r="BQ3">
        <v>12.900300327929182</v>
      </c>
      <c r="BR3">
        <v>4.5551796500957709</v>
      </c>
      <c r="BU3">
        <v>33.388128350978427</v>
      </c>
      <c r="BV3">
        <v>72.936068462119309</v>
      </c>
      <c r="BW3">
        <v>29.643135922966458</v>
      </c>
      <c r="BX3">
        <v>49.568154978664914</v>
      </c>
      <c r="BY3">
        <v>56.113975576662142</v>
      </c>
      <c r="BZ3">
        <v>46.719070201444538</v>
      </c>
      <c r="CA3">
        <v>32.52064516884667</v>
      </c>
      <c r="CB3">
        <v>17.46726025294333</v>
      </c>
      <c r="CC3">
        <v>18.188940164943737</v>
      </c>
      <c r="CD3">
        <v>1.9042847419539548</v>
      </c>
      <c r="CE3">
        <v>33.104070326450255</v>
      </c>
      <c r="CF3">
        <v>14.881009370588224</v>
      </c>
      <c r="CG3">
        <v>19.070971257321894</v>
      </c>
      <c r="CH3">
        <v>25.380956046493726</v>
      </c>
      <c r="CI3">
        <v>11.714740645477372</v>
      </c>
      <c r="CJ3">
        <v>37.106260879241418</v>
      </c>
      <c r="CK3">
        <v>22.764723991103516</v>
      </c>
      <c r="CL3">
        <v>0</v>
      </c>
      <c r="CM3">
        <v>22.567968630785927</v>
      </c>
      <c r="CN3">
        <v>16.438295436876178</v>
      </c>
      <c r="CO3">
        <v>17.965663450766474</v>
      </c>
      <c r="CP3">
        <v>13.636363636363635</v>
      </c>
      <c r="CQ3">
        <v>20.67</v>
      </c>
      <c r="CR3">
        <v>12.11</v>
      </c>
      <c r="CS3">
        <v>26.95</v>
      </c>
      <c r="CT3">
        <v>-5.3509532062391658</v>
      </c>
      <c r="CU3">
        <v>-7.0518165574746901</v>
      </c>
      <c r="CV3">
        <v>-5.4609929078014154</v>
      </c>
      <c r="CW3">
        <v>-0.11626076045161361</v>
      </c>
      <c r="CX3">
        <v>-6.4285714285714208</v>
      </c>
      <c r="CY3">
        <v>1.1516530620345831</v>
      </c>
      <c r="CZ3">
        <v>20.017881717696763</v>
      </c>
      <c r="DA3">
        <v>6.4080944350758919</v>
      </c>
      <c r="DB3">
        <v>-2.1037868162692845</v>
      </c>
      <c r="DC3">
        <v>7.5000000000000053</v>
      </c>
      <c r="DD3">
        <v>2.080237741456175</v>
      </c>
      <c r="DE3">
        <v>4.6728971962616548</v>
      </c>
      <c r="DF3">
        <v>13.935456681659694</v>
      </c>
      <c r="DG3">
        <v>3.0155642023346081</v>
      </c>
      <c r="DH3">
        <v>7.9249217935350531</v>
      </c>
      <c r="DI3">
        <v>9.1332712022368732</v>
      </c>
      <c r="DJ3">
        <v>7.5575027382256712</v>
      </c>
      <c r="DK3">
        <v>4.1950113378684453</v>
      </c>
      <c r="DL3">
        <v>-9.1816367265469108</v>
      </c>
      <c r="DM3">
        <v>-0.40000000000002411</v>
      </c>
      <c r="DN3">
        <v>3.6885245901639605</v>
      </c>
      <c r="DO3">
        <v>3.9370078740158814</v>
      </c>
      <c r="DP3">
        <v>3.4482758620689413</v>
      </c>
      <c r="DQ3">
        <v>8.8552915766739826</v>
      </c>
      <c r="DR3">
        <v>2.0895522388059713</v>
      </c>
      <c r="DS3">
        <v>15.423955915378665</v>
      </c>
      <c r="DT3">
        <v>12.161158829523949</v>
      </c>
      <c r="DU3">
        <v>19.173364931016852</v>
      </c>
      <c r="DV3">
        <v>-13.290535841271577</v>
      </c>
      <c r="DW3">
        <v>10.877202924009746</v>
      </c>
      <c r="DX3">
        <v>10.877202924009746</v>
      </c>
      <c r="DY3">
        <v>19.52419671395727</v>
      </c>
      <c r="DZ3">
        <v>0.93640116190184985</v>
      </c>
      <c r="EA3">
        <v>153.81685996191794</v>
      </c>
      <c r="EB3">
        <v>-10.428129578381897</v>
      </c>
      <c r="EC3">
        <v>153.81685996191794</v>
      </c>
      <c r="ED3">
        <v>-10.201228038178613</v>
      </c>
      <c r="EE3">
        <v>165.3896103896104</v>
      </c>
      <c r="EF3">
        <v>118.56639247943596</v>
      </c>
      <c r="EG3">
        <v>162.68098701651826</v>
      </c>
      <c r="EH3">
        <v>54.639740239737378</v>
      </c>
      <c r="EI3">
        <v>4.3410852713178256</v>
      </c>
      <c r="EJ3">
        <v>2.219140083217765</v>
      </c>
      <c r="EK3">
        <v>15.280135823429555</v>
      </c>
      <c r="EL3">
        <v>3.6444444444444204</v>
      </c>
      <c r="EM3">
        <v>3.644444444444439</v>
      </c>
      <c r="EN3">
        <v>13.461538461538458</v>
      </c>
      <c r="EO3">
        <v>22.362869198312239</v>
      </c>
      <c r="EP3">
        <v>9.5190630451034117</v>
      </c>
      <c r="EQ3">
        <v>48.550724637681164</v>
      </c>
      <c r="ER3">
        <v>19.997188288481603</v>
      </c>
      <c r="ES3">
        <v>6.7785983001254007</v>
      </c>
      <c r="ET3">
        <v>2.9729729729729732</v>
      </c>
      <c r="EU3">
        <v>5.323383084577114</v>
      </c>
      <c r="EV3">
        <v>-0.16469038208168643</v>
      </c>
      <c r="EW3">
        <v>45.735805330243338</v>
      </c>
      <c r="EX3">
        <v>12.783825816485225</v>
      </c>
      <c r="EY3">
        <v>60.281919529438689</v>
      </c>
      <c r="EZ3">
        <v>62.321229163022863</v>
      </c>
      <c r="FD3">
        <v>16.363532372454817</v>
      </c>
      <c r="FE3">
        <v>2.0003792316495859</v>
      </c>
      <c r="FF3">
        <v>4.9599999999999911</v>
      </c>
      <c r="FG3">
        <v>44.351599529891907</v>
      </c>
      <c r="FH3">
        <v>-4.5999041686631568</v>
      </c>
      <c r="FJ3">
        <v>-33.238583811210063</v>
      </c>
      <c r="FK3">
        <v>19.987327001450829</v>
      </c>
      <c r="FL3">
        <v>62.446411111389686</v>
      </c>
      <c r="FM3">
        <v>-1.9955654101995564</v>
      </c>
      <c r="FV3">
        <v>2.9354207436398703</v>
      </c>
      <c r="FW3">
        <v>3.1401351097554313</v>
      </c>
      <c r="FX3">
        <v>72.057502246181485</v>
      </c>
      <c r="FY3">
        <v>6.5936847434031511</v>
      </c>
      <c r="FZ3">
        <v>33.647836538461547</v>
      </c>
      <c r="GA3">
        <v>41.51215121512152</v>
      </c>
      <c r="GB3">
        <v>5.0913591686797783</v>
      </c>
      <c r="GC3">
        <v>16.415499745231653</v>
      </c>
      <c r="GD3">
        <v>27.082468725914506</v>
      </c>
      <c r="GG3">
        <v>0.51785714285714279</v>
      </c>
      <c r="GL3">
        <v>11.579843641148695</v>
      </c>
      <c r="GM3">
        <v>13.863636363636351</v>
      </c>
      <c r="GN3">
        <v>11.111111111111111</v>
      </c>
      <c r="GQ3">
        <v>-23.896476642913541</v>
      </c>
      <c r="GY3">
        <v>30.28734646391575</v>
      </c>
      <c r="GZ3">
        <v>4.1877316399414513</v>
      </c>
      <c r="HA3">
        <v>25.13738698812266</v>
      </c>
      <c r="HB3">
        <v>9257.6655244832546</v>
      </c>
      <c r="HC3">
        <v>2.4353557076563948</v>
      </c>
      <c r="HE3">
        <v>5.5</v>
      </c>
      <c r="HF3">
        <v>6</v>
      </c>
      <c r="HG3">
        <v>7.0233333333333299</v>
      </c>
      <c r="HH3">
        <v>3.53922312138728</v>
      </c>
      <c r="HI3">
        <v>6.2</v>
      </c>
    </row>
    <row r="4" spans="1:217">
      <c r="A4" t="s">
        <v>299</v>
      </c>
      <c r="B4">
        <v>7.7429945301941947</v>
      </c>
      <c r="C4">
        <v>10.347284438379907</v>
      </c>
      <c r="D4">
        <v>8.9734387310818207</v>
      </c>
      <c r="E4">
        <v>7.8107447556280674</v>
      </c>
      <c r="F4">
        <v>21.292948586761263</v>
      </c>
      <c r="G4">
        <v>17.369245297405726</v>
      </c>
      <c r="H4">
        <v>27.843062926459439</v>
      </c>
      <c r="I4">
        <v>22.844817360084143</v>
      </c>
      <c r="J4">
        <v>8.2603892241012993</v>
      </c>
      <c r="K4">
        <v>30.005017561465131</v>
      </c>
      <c r="L4">
        <v>-14.201796821008983</v>
      </c>
      <c r="M4">
        <v>98.030203545633626</v>
      </c>
      <c r="N4">
        <v>58.083684080217878</v>
      </c>
      <c r="O4">
        <v>12.559540057314175</v>
      </c>
      <c r="P4">
        <v>27.172971412070456</v>
      </c>
      <c r="Q4">
        <v>86.252499109784026</v>
      </c>
      <c r="R4">
        <v>55.201197777453181</v>
      </c>
      <c r="T4">
        <v>19.776234933704604</v>
      </c>
      <c r="U4">
        <v>354.12958317583588</v>
      </c>
      <c r="V4">
        <v>20.10378214857845</v>
      </c>
      <c r="W4">
        <v>27.990298038753451</v>
      </c>
      <c r="X4">
        <v>-25.69659442724458</v>
      </c>
      <c r="Y4">
        <v>80.34682080924857</v>
      </c>
      <c r="Z4">
        <v>-87.416209628275439</v>
      </c>
      <c r="AB4">
        <v>20.599417785017856</v>
      </c>
      <c r="AC4">
        <v>29.422223365652645</v>
      </c>
      <c r="AE4">
        <v>17.29142585908566</v>
      </c>
      <c r="AF4">
        <v>0</v>
      </c>
      <c r="AG4">
        <v>3.8774542208677403</v>
      </c>
      <c r="AH4">
        <v>-1.208617971623752</v>
      </c>
      <c r="AI4">
        <v>12.681631976595462</v>
      </c>
      <c r="AJ4">
        <v>16.799999999999997</v>
      </c>
      <c r="AK4">
        <v>21.840000000000003</v>
      </c>
      <c r="AL4">
        <v>4.1299999999999955</v>
      </c>
      <c r="AM4">
        <v>2.5806451612899934</v>
      </c>
      <c r="AS4">
        <v>53.701512163050637</v>
      </c>
      <c r="AT4">
        <v>27.172971412070456</v>
      </c>
      <c r="AU4">
        <v>39.554713405968734</v>
      </c>
      <c r="AV4">
        <v>98.030203545633626</v>
      </c>
      <c r="AW4">
        <v>58.083684080217878</v>
      </c>
      <c r="AY4">
        <v>135.05154639175259</v>
      </c>
      <c r="AZ4">
        <v>-41.332194705380019</v>
      </c>
      <c r="BA4">
        <v>-170.85228996057023</v>
      </c>
      <c r="BB4">
        <v>61.909453667668345</v>
      </c>
      <c r="BC4">
        <v>-48.134128059592904</v>
      </c>
      <c r="BD4">
        <v>1.5671813781977413</v>
      </c>
      <c r="BE4">
        <v>17.394606912267381</v>
      </c>
      <c r="BF4">
        <v>9.9273607748184052</v>
      </c>
      <c r="BG4">
        <v>2.873883883359388</v>
      </c>
      <c r="BH4">
        <v>6.149415530090411</v>
      </c>
      <c r="BI4">
        <v>24.941741827685789</v>
      </c>
      <c r="BJ4">
        <v>-3.2933756489671757</v>
      </c>
      <c r="BK4">
        <v>-0.60752980846721116</v>
      </c>
      <c r="BL4">
        <v>2.5027694847125961</v>
      </c>
      <c r="BM4">
        <v>3.126111405524489</v>
      </c>
      <c r="BN4">
        <v>2.203899575235198</v>
      </c>
      <c r="BO4">
        <v>11.798829414062045</v>
      </c>
      <c r="BP4">
        <v>91.651317563784261</v>
      </c>
      <c r="BQ4">
        <v>12.709820985162754</v>
      </c>
      <c r="BR4">
        <v>4.8512766367021776</v>
      </c>
      <c r="BU4">
        <v>22.390725624914364</v>
      </c>
      <c r="BV4">
        <v>61.909453667668345</v>
      </c>
      <c r="BW4">
        <v>18.032154480600269</v>
      </c>
      <c r="BX4">
        <v>23.944182243325827</v>
      </c>
      <c r="BY4">
        <v>53.701512163050637</v>
      </c>
      <c r="BZ4">
        <v>14.262967522375023</v>
      </c>
      <c r="CA4">
        <v>31.430403035377296</v>
      </c>
      <c r="CB4">
        <v>14.913366200619393</v>
      </c>
      <c r="CC4">
        <v>17.29142585908566</v>
      </c>
      <c r="CD4">
        <v>2.2119908736613429</v>
      </c>
      <c r="CE4">
        <v>26.750046402587174</v>
      </c>
      <c r="CF4">
        <v>13.220361866531874</v>
      </c>
      <c r="CG4">
        <v>16.283138204817657</v>
      </c>
      <c r="CH4">
        <v>11.733301250479363</v>
      </c>
      <c r="CI4">
        <v>15.490425376406957</v>
      </c>
      <c r="CJ4">
        <v>27.740002089895356</v>
      </c>
      <c r="CK4">
        <v>20.871270118654568</v>
      </c>
      <c r="CL4">
        <v>0</v>
      </c>
      <c r="CM4">
        <v>20.700206650873838</v>
      </c>
      <c r="CN4">
        <v>15.868512602243975</v>
      </c>
      <c r="CO4">
        <v>17.084557614220916</v>
      </c>
      <c r="CP4">
        <v>4</v>
      </c>
      <c r="CQ4">
        <v>22.61</v>
      </c>
      <c r="CR4">
        <v>12.11</v>
      </c>
      <c r="CS4">
        <v>32.82</v>
      </c>
      <c r="CT4">
        <v>1.1358574610244945</v>
      </c>
      <c r="CU4">
        <v>-5.3083621615173602</v>
      </c>
      <c r="CV4">
        <v>-7.3292138688637083</v>
      </c>
      <c r="CW4">
        <v>-8.3700000597215922</v>
      </c>
      <c r="CX4">
        <v>-8.8297621850718233</v>
      </c>
      <c r="CY4">
        <v>10.930781672770516</v>
      </c>
      <c r="CZ4">
        <v>4.6770636924355244</v>
      </c>
      <c r="DA4">
        <v>6.9078947368421098</v>
      </c>
      <c r="DB4">
        <v>-0.77319587628865249</v>
      </c>
      <c r="DC4">
        <v>7.5993091537132962</v>
      </c>
      <c r="DD4">
        <v>4.7761194029850786</v>
      </c>
      <c r="DE4">
        <v>5.7729941291585343</v>
      </c>
      <c r="DF4">
        <v>12.394419993993225</v>
      </c>
      <c r="DG4">
        <v>1.0456273764258406</v>
      </c>
      <c r="DH4">
        <v>10.149253731343402</v>
      </c>
      <c r="DI4">
        <v>12.538226299694163</v>
      </c>
      <c r="DJ4">
        <v>9.2702169625247421</v>
      </c>
      <c r="DK4">
        <v>6.5279091769156929</v>
      </c>
      <c r="DL4">
        <v>-7.8450844091360352</v>
      </c>
      <c r="DM4">
        <v>0.58365758754866293</v>
      </c>
      <c r="DN4">
        <v>2.8056112224448522</v>
      </c>
      <c r="DO4">
        <v>-2.0852221214867872</v>
      </c>
      <c r="DP4">
        <v>11.519364448858028</v>
      </c>
      <c r="DQ4">
        <v>9.9311701081613943</v>
      </c>
      <c r="DR4">
        <v>4.9049049049048365</v>
      </c>
      <c r="DS4">
        <v>12.528648910273748</v>
      </c>
      <c r="DT4">
        <v>9.4127284823342361</v>
      </c>
      <c r="DU4">
        <v>10.950193930038983</v>
      </c>
      <c r="DV4">
        <v>-0.23039515745086037</v>
      </c>
      <c r="DW4">
        <v>-7.3938026795104337</v>
      </c>
      <c r="DX4">
        <v>-7.3938026795104337</v>
      </c>
      <c r="DY4">
        <v>14.632378237578022</v>
      </c>
      <c r="DZ4">
        <v>-27.688996343908478</v>
      </c>
      <c r="EA4">
        <v>-33.815263214787592</v>
      </c>
      <c r="EB4">
        <v>10.397778322306623</v>
      </c>
      <c r="EC4">
        <v>-33.815263214787592</v>
      </c>
      <c r="ED4">
        <v>-71.802916865019256</v>
      </c>
      <c r="EE4">
        <v>-67.646271851587585</v>
      </c>
      <c r="EF4">
        <v>-206.96415684387776</v>
      </c>
      <c r="EG4">
        <v>-38.815897520118241</v>
      </c>
      <c r="EH4">
        <v>42.334866546816535</v>
      </c>
      <c r="EI4">
        <v>4.3613707165108995</v>
      </c>
      <c r="EJ4">
        <v>1.8181818181818143</v>
      </c>
      <c r="EK4">
        <v>13.926174496644302</v>
      </c>
      <c r="EL4">
        <v>5.035335689046005</v>
      </c>
      <c r="EM4">
        <v>5.0353356890459384</v>
      </c>
      <c r="EN4">
        <v>15.691489361702123</v>
      </c>
      <c r="EO4">
        <v>17.760617760617766</v>
      </c>
      <c r="EP4">
        <v>11.892141046324044</v>
      </c>
      <c r="EQ4">
        <v>28.733031674208132</v>
      </c>
      <c r="ER4">
        <v>22.691783135846638</v>
      </c>
      <c r="ES4">
        <v>9.2497229646046542</v>
      </c>
      <c r="ET4">
        <v>2.6471216110439051</v>
      </c>
      <c r="EU4">
        <v>5.8128078817733995</v>
      </c>
      <c r="EV4">
        <v>2.9751902737965801</v>
      </c>
      <c r="EW4">
        <v>25.837606837606835</v>
      </c>
      <c r="EX4">
        <v>25.276192788636642</v>
      </c>
      <c r="EY4">
        <v>51.901401686996117</v>
      </c>
      <c r="EZ4">
        <v>59.408148693893459</v>
      </c>
      <c r="FD4">
        <v>16.199943197955129</v>
      </c>
      <c r="FE4">
        <v>4.8093911550957342</v>
      </c>
      <c r="FF4">
        <v>9.672131147540993</v>
      </c>
      <c r="FG4">
        <v>22.401532175133717</v>
      </c>
      <c r="FH4">
        <v>-17.70934931029678</v>
      </c>
      <c r="FJ4">
        <v>169.10931234552226</v>
      </c>
      <c r="FK4">
        <v>546.4866870502442</v>
      </c>
      <c r="FL4">
        <v>30.685637463589504</v>
      </c>
      <c r="FM4">
        <v>7.259073842302878</v>
      </c>
      <c r="FV4">
        <v>5.2114060963617534</v>
      </c>
      <c r="FW4">
        <v>3.6947303436234904</v>
      </c>
      <c r="FX4">
        <v>-41.966165413533837</v>
      </c>
      <c r="FY4">
        <v>4.796258368232813</v>
      </c>
      <c r="FZ4">
        <v>17.394606912267381</v>
      </c>
      <c r="GA4">
        <v>19.366129650939783</v>
      </c>
      <c r="GB4">
        <v>19.395550748801941</v>
      </c>
      <c r="GC4">
        <v>25.77149124975292</v>
      </c>
      <c r="GD4">
        <v>7.2280270436385932</v>
      </c>
      <c r="GG4">
        <v>-3.7075154730327116</v>
      </c>
      <c r="GL4">
        <v>8.3822413861939555</v>
      </c>
      <c r="GM4">
        <v>8.6872586872586908</v>
      </c>
      <c r="GN4">
        <v>10.526315789473683</v>
      </c>
      <c r="GQ4">
        <v>-11.793985584307972</v>
      </c>
      <c r="GY4">
        <v>20.352586315004391</v>
      </c>
      <c r="GZ4">
        <v>4.3439214544393021</v>
      </c>
      <c r="HA4">
        <v>30.44280442804428</v>
      </c>
      <c r="HB4">
        <v>9725.5457906117044</v>
      </c>
      <c r="HC4">
        <v>1.9458489279264561</v>
      </c>
      <c r="HE4">
        <v>6.25</v>
      </c>
      <c r="HF4">
        <v>6</v>
      </c>
      <c r="HG4">
        <v>7.0233333333333299</v>
      </c>
      <c r="HH4">
        <v>4.4567994861913904</v>
      </c>
      <c r="HI4">
        <v>6.9</v>
      </c>
    </row>
    <row r="5" spans="1:217">
      <c r="A5" t="s">
        <v>300</v>
      </c>
      <c r="B5">
        <v>5.3288050619604599</v>
      </c>
      <c r="C5">
        <v>11.237810551158036</v>
      </c>
      <c r="D5">
        <v>10.357899382493684</v>
      </c>
      <c r="E5">
        <v>7.9887133302570783</v>
      </c>
      <c r="F5">
        <v>-1.2607565631415716</v>
      </c>
      <c r="G5">
        <v>16.63438894206989</v>
      </c>
      <c r="H5">
        <v>21.564915720803953</v>
      </c>
      <c r="I5">
        <v>27.276108090627972</v>
      </c>
      <c r="J5">
        <v>65.221661054994385</v>
      </c>
      <c r="K5">
        <v>45.480760565918715</v>
      </c>
      <c r="L5">
        <v>10.027714789619552</v>
      </c>
      <c r="M5">
        <v>-66.919191919191917</v>
      </c>
      <c r="N5">
        <v>17.185473411154344</v>
      </c>
      <c r="O5">
        <v>13.415275506308715</v>
      </c>
      <c r="P5">
        <v>52.182442373712604</v>
      </c>
      <c r="Q5">
        <v>131.67410140007942</v>
      </c>
      <c r="R5">
        <v>-36.662026815141921</v>
      </c>
      <c r="S5">
        <v>-99.624568668046933</v>
      </c>
      <c r="T5">
        <v>17.169082697018368</v>
      </c>
      <c r="U5">
        <v>-79.017949145722724</v>
      </c>
      <c r="V5">
        <v>20.322651564504305</v>
      </c>
      <c r="W5">
        <v>33.5665502197904</v>
      </c>
      <c r="X5">
        <v>-10.545454545454547</v>
      </c>
      <c r="Y5">
        <v>161.25401929260451</v>
      </c>
      <c r="Z5">
        <v>-73.072497123130034</v>
      </c>
      <c r="AB5">
        <v>20.728379923704722</v>
      </c>
      <c r="AC5">
        <v>35.681053407867537</v>
      </c>
      <c r="AE5">
        <v>21.100321376454868</v>
      </c>
      <c r="AF5">
        <v>0</v>
      </c>
      <c r="AG5">
        <v>12.171373258135423</v>
      </c>
      <c r="AH5">
        <v>14.68025182239894</v>
      </c>
      <c r="AI5">
        <v>16.397738093626316</v>
      </c>
      <c r="AJ5">
        <v>19.680000000000007</v>
      </c>
      <c r="AK5">
        <v>16.25</v>
      </c>
      <c r="AL5">
        <v>14.040000000000004</v>
      </c>
      <c r="AM5">
        <v>2.1868787276339958</v>
      </c>
      <c r="AS5">
        <v>47.55693777641131</v>
      </c>
      <c r="AT5">
        <v>52.182442373712604</v>
      </c>
      <c r="AU5">
        <v>37.853338795575588</v>
      </c>
      <c r="AV5">
        <v>-66.919191919191917</v>
      </c>
      <c r="AW5">
        <v>17.185473411154344</v>
      </c>
      <c r="AY5">
        <v>-191.12709832134294</v>
      </c>
      <c r="AZ5">
        <v>8.7873462214411244</v>
      </c>
      <c r="BA5">
        <v>4.6876237231768156</v>
      </c>
      <c r="BB5">
        <v>68.608874926369523</v>
      </c>
      <c r="BC5">
        <v>-41.172198330058393</v>
      </c>
      <c r="BD5">
        <v>1.5610651974288337</v>
      </c>
      <c r="BE5">
        <v>21.946274708565639</v>
      </c>
      <c r="BF5">
        <v>7.2262190247802147</v>
      </c>
      <c r="BG5">
        <v>2.9022027453782338</v>
      </c>
      <c r="BH5">
        <v>5.4601758476120557</v>
      </c>
      <c r="BI5">
        <v>28.926328639831095</v>
      </c>
      <c r="BJ5">
        <v>-3.1734320574655013</v>
      </c>
      <c r="BK5">
        <v>5.7651736140201173</v>
      </c>
      <c r="BL5">
        <v>2.1339151991289205</v>
      </c>
      <c r="BM5">
        <v>3.3538948589406896</v>
      </c>
      <c r="BN5">
        <v>2.8457676641649039</v>
      </c>
      <c r="BO5">
        <v>12.172811973480426</v>
      </c>
      <c r="BP5">
        <v>74.791638488311804</v>
      </c>
      <c r="BQ5">
        <v>13.547179170882783</v>
      </c>
      <c r="BR5">
        <v>5.105562935038134</v>
      </c>
      <c r="BU5">
        <v>14.169183826798944</v>
      </c>
      <c r="BV5">
        <v>68.608874926369523</v>
      </c>
      <c r="BW5">
        <v>9.5574293982636398</v>
      </c>
      <c r="BX5">
        <v>16.293301875062539</v>
      </c>
      <c r="BY5">
        <v>47.55693777641131</v>
      </c>
      <c r="BZ5">
        <v>5.5105778133068046</v>
      </c>
      <c r="CA5">
        <v>32.713088086528913</v>
      </c>
      <c r="CB5">
        <v>16.932796303490015</v>
      </c>
      <c r="CC5">
        <v>21.100321376454868</v>
      </c>
      <c r="CD5">
        <v>0.92765364761919955</v>
      </c>
      <c r="CE5">
        <v>32.350898808068266</v>
      </c>
      <c r="CF5">
        <v>11.850124526575682</v>
      </c>
      <c r="CG5">
        <v>2.7926960257787328</v>
      </c>
      <c r="CH5">
        <v>5.2471313284873533</v>
      </c>
      <c r="CI5">
        <v>15.663151040935805</v>
      </c>
      <c r="CJ5">
        <v>41.169935798699619</v>
      </c>
      <c r="CK5">
        <v>27.182554950551431</v>
      </c>
      <c r="CL5">
        <v>0</v>
      </c>
      <c r="CM5">
        <v>26.973291366769143</v>
      </c>
      <c r="CN5">
        <v>18.623937659746588</v>
      </c>
      <c r="CO5">
        <v>20.859104199554327</v>
      </c>
      <c r="CP5">
        <v>12</v>
      </c>
      <c r="CQ5">
        <v>22</v>
      </c>
      <c r="CR5">
        <v>6.22</v>
      </c>
      <c r="CS5">
        <v>52.14</v>
      </c>
      <c r="CT5">
        <v>1.6014641958361835</v>
      </c>
      <c r="CU5">
        <v>-5.8553109121703413</v>
      </c>
      <c r="CV5">
        <v>-6.8700959023539747</v>
      </c>
      <c r="CW5">
        <v>-8.3380295404609619</v>
      </c>
      <c r="CX5">
        <v>-9.1561080564188373</v>
      </c>
      <c r="CY5">
        <v>11.841822297679997</v>
      </c>
      <c r="CZ5">
        <v>7.0346903098745308</v>
      </c>
      <c r="DA5">
        <v>8.1699346405228752</v>
      </c>
      <c r="DB5">
        <v>2.5925925925925855</v>
      </c>
      <c r="DC5">
        <v>8.8586030664395139</v>
      </c>
      <c r="DD5">
        <v>6.1583577712610014</v>
      </c>
      <c r="DE5">
        <v>8.4842707340325383</v>
      </c>
      <c r="DF5">
        <v>11.241810947842419</v>
      </c>
      <c r="DG5">
        <v>2.9064486830153471</v>
      </c>
      <c r="DH5">
        <v>10.320284697508908</v>
      </c>
      <c r="DI5">
        <v>16.007532956685587</v>
      </c>
      <c r="DJ5">
        <v>8.362369337979068</v>
      </c>
      <c r="DK5">
        <v>7.4829931972788772</v>
      </c>
      <c r="DL5">
        <v>-3.2258064516129137</v>
      </c>
      <c r="DM5">
        <v>2.6130653266331838</v>
      </c>
      <c r="DN5">
        <v>7.1146245059288846</v>
      </c>
      <c r="DO5">
        <v>3.7539103232533502</v>
      </c>
      <c r="DP5">
        <v>8.317757009345808</v>
      </c>
      <c r="DQ5">
        <v>16.231343283582088</v>
      </c>
      <c r="DR5">
        <v>6.1886051080549072</v>
      </c>
      <c r="DS5">
        <v>26.653504442250743</v>
      </c>
      <c r="DT5">
        <v>16.012696231871704</v>
      </c>
      <c r="DU5">
        <v>17.741327605302281</v>
      </c>
      <c r="DV5">
        <v>9.7660458311183049</v>
      </c>
      <c r="DW5">
        <v>1.5992650285854726</v>
      </c>
      <c r="DX5">
        <v>1.5992650285854726</v>
      </c>
      <c r="DY5">
        <v>20.397915594209181</v>
      </c>
      <c r="DZ5">
        <v>-17.47672860921238</v>
      </c>
      <c r="EA5">
        <v>8.9752023567771655</v>
      </c>
      <c r="EB5">
        <v>9.7961699504771627</v>
      </c>
      <c r="EC5">
        <v>8.9752023567771655</v>
      </c>
      <c r="ED5">
        <v>-20.293668754276091</v>
      </c>
      <c r="EE5">
        <v>-7.2487096939036242</v>
      </c>
      <c r="EF5">
        <v>-365.69148936170217</v>
      </c>
      <c r="EG5">
        <v>3.3885819521178639</v>
      </c>
      <c r="EH5">
        <v>73.729750709244982</v>
      </c>
      <c r="EI5">
        <v>4.2586750788643473</v>
      </c>
      <c r="EJ5">
        <v>2.1097046413502114</v>
      </c>
      <c r="EK5">
        <v>9.8333333333333428</v>
      </c>
      <c r="EL5">
        <v>4.8458149779734612</v>
      </c>
      <c r="EM5">
        <v>4.8458149779735686</v>
      </c>
      <c r="EN5">
        <v>15.079365079365086</v>
      </c>
      <c r="EO5">
        <v>13.382899628252796</v>
      </c>
      <c r="EP5">
        <v>29.681647940074914</v>
      </c>
      <c r="EQ5">
        <v>29.559748427672943</v>
      </c>
      <c r="ER5">
        <v>34.214837350807393</v>
      </c>
      <c r="ES5">
        <v>13.844267320662171</v>
      </c>
      <c r="ET5">
        <v>1.1818213141301726</v>
      </c>
      <c r="EU5">
        <v>3.7842951750236518</v>
      </c>
      <c r="EV5">
        <v>3.8503631479454778</v>
      </c>
      <c r="EW5">
        <v>37.489955438673391</v>
      </c>
      <c r="EX5">
        <v>25.62070787110407</v>
      </c>
      <c r="EY5">
        <v>64.542859618383801</v>
      </c>
      <c r="EZ5">
        <v>79.307327351256745</v>
      </c>
      <c r="FD5">
        <v>24.854054461225566</v>
      </c>
      <c r="FE5">
        <v>6.1819824039072646</v>
      </c>
      <c r="FF5">
        <v>8.5899513776337066</v>
      </c>
      <c r="FG5">
        <v>10.469493199242399</v>
      </c>
      <c r="FH5">
        <v>205.69468024900965</v>
      </c>
      <c r="FJ5">
        <v>119.99176982070756</v>
      </c>
      <c r="FK5">
        <v>96.899930004774504</v>
      </c>
      <c r="FL5">
        <v>28.698651614926302</v>
      </c>
      <c r="FM5">
        <v>11.259541984732824</v>
      </c>
      <c r="FV5">
        <v>7.668711656441868</v>
      </c>
      <c r="FW5">
        <v>5.6425337821804478</v>
      </c>
      <c r="FX5">
        <v>-23.711137347500983</v>
      </c>
      <c r="FY5">
        <v>10.028809704321455</v>
      </c>
      <c r="FZ5">
        <v>21.946274708565639</v>
      </c>
      <c r="GA5">
        <v>22.327374693305302</v>
      </c>
      <c r="GB5">
        <v>13.891034497327064</v>
      </c>
      <c r="GC5">
        <v>30.139859773265883</v>
      </c>
      <c r="GD5">
        <v>-2.4577325286773815</v>
      </c>
      <c r="GG5">
        <v>-6.7992188886916365</v>
      </c>
      <c r="GL5">
        <v>4.5114821570553296</v>
      </c>
      <c r="GM5">
        <v>41.894736842105267</v>
      </c>
      <c r="GN5">
        <v>15.789473684210526</v>
      </c>
      <c r="GQ5">
        <v>-68.551870469069726</v>
      </c>
      <c r="GY5">
        <v>12.204576589375419</v>
      </c>
      <c r="GZ5">
        <v>4.2983215101162724</v>
      </c>
      <c r="HA5">
        <v>-54.653937947494036</v>
      </c>
      <c r="HB5">
        <v>9994.4067964695387</v>
      </c>
      <c r="HC5">
        <v>2.1223508424839124</v>
      </c>
      <c r="HE5">
        <v>6.25</v>
      </c>
      <c r="HF5">
        <v>6</v>
      </c>
      <c r="HG5">
        <v>7.0233333333333299</v>
      </c>
      <c r="HH5">
        <v>3.79367707129094</v>
      </c>
      <c r="HI5">
        <v>6.58</v>
      </c>
    </row>
    <row r="6" spans="1:217">
      <c r="A6" t="s">
        <v>301</v>
      </c>
      <c r="B6">
        <v>3.8628733752257829</v>
      </c>
      <c r="C6">
        <v>10.294062464821325</v>
      </c>
      <c r="D6">
        <v>7.4060531520600996</v>
      </c>
      <c r="E6">
        <v>7.2761702536360735</v>
      </c>
      <c r="F6">
        <v>40.444459622132484</v>
      </c>
      <c r="G6">
        <v>12.599169192005174</v>
      </c>
      <c r="H6">
        <v>27.092016122116458</v>
      </c>
      <c r="I6">
        <v>23.893183415319747</v>
      </c>
      <c r="J6">
        <v>21.383557719851044</v>
      </c>
      <c r="K6">
        <v>36.851305582869003</v>
      </c>
      <c r="L6">
        <v>-8.0440656828102259</v>
      </c>
      <c r="M6">
        <v>122.92626728110598</v>
      </c>
      <c r="N6">
        <v>17.065715741212433</v>
      </c>
      <c r="O6">
        <v>9.0208700754809854</v>
      </c>
      <c r="P6">
        <v>83.131655372700877</v>
      </c>
      <c r="Q6">
        <v>1.9346299869158554</v>
      </c>
      <c r="R6">
        <v>35.896803832603794</v>
      </c>
      <c r="T6">
        <v>20.657561423953666</v>
      </c>
      <c r="U6">
        <v>15165.92670778771</v>
      </c>
      <c r="V6">
        <v>18.571657207288062</v>
      </c>
      <c r="W6">
        <v>33.094224803716251</v>
      </c>
      <c r="X6">
        <v>65.57184750733137</v>
      </c>
      <c r="Y6">
        <v>85.927672955974828</v>
      </c>
      <c r="Z6">
        <v>78.11138014527846</v>
      </c>
      <c r="AB6">
        <v>18.706612959516615</v>
      </c>
      <c r="AC6">
        <v>33.394700100681149</v>
      </c>
      <c r="AE6">
        <v>18.239050799381566</v>
      </c>
      <c r="AF6">
        <v>0</v>
      </c>
      <c r="AG6">
        <v>20.620042977143974</v>
      </c>
      <c r="AH6">
        <v>52.196810111345172</v>
      </c>
      <c r="AI6">
        <v>16.89919254141347</v>
      </c>
      <c r="AJ6">
        <v>28.229999999999993</v>
      </c>
      <c r="AK6">
        <v>23.649999999999991</v>
      </c>
      <c r="AL6">
        <v>36.779999999999987</v>
      </c>
      <c r="AM6">
        <v>2.1868787276340265</v>
      </c>
      <c r="AS6">
        <v>44.863909209286582</v>
      </c>
      <c r="AT6">
        <v>83.131655372700877</v>
      </c>
      <c r="AU6">
        <v>35.12851897184823</v>
      </c>
      <c r="AV6">
        <v>122.92626728110598</v>
      </c>
      <c r="AW6">
        <v>17.065715741212433</v>
      </c>
      <c r="AY6">
        <v>28.74074074074074</v>
      </c>
      <c r="AZ6">
        <v>-281.79012345679013</v>
      </c>
      <c r="BA6">
        <v>411.5477145148356</v>
      </c>
      <c r="BB6">
        <v>107.11645534085056</v>
      </c>
      <c r="BC6">
        <v>-51.60947105570596</v>
      </c>
      <c r="BD6">
        <v>1.5321289732449119</v>
      </c>
      <c r="BE6">
        <v>18.614217765779671</v>
      </c>
      <c r="BF6">
        <v>-2.2090352220521465</v>
      </c>
      <c r="BG6">
        <v>3.1086377508799745</v>
      </c>
      <c r="BH6">
        <v>6.4001184625354703</v>
      </c>
      <c r="BI6">
        <v>61.848829073898806</v>
      </c>
      <c r="BJ6">
        <v>-1.7358331401015856</v>
      </c>
      <c r="BK6">
        <v>8.5182730460526894</v>
      </c>
      <c r="BL6">
        <v>1.5126674478389013</v>
      </c>
      <c r="BM6">
        <v>3.1194730497698897</v>
      </c>
      <c r="BN6">
        <v>3.4157383781686113</v>
      </c>
      <c r="BO6">
        <v>12.548045556326077</v>
      </c>
      <c r="BP6">
        <v>66.10453117539285</v>
      </c>
      <c r="BQ6">
        <v>12.932612816066461</v>
      </c>
      <c r="BR6">
        <v>5.100282091579909</v>
      </c>
      <c r="BU6">
        <v>23.054432664683596</v>
      </c>
      <c r="BV6">
        <v>107.11645534085056</v>
      </c>
      <c r="BW6">
        <v>14.682750458937887</v>
      </c>
      <c r="BX6">
        <v>19.288764442314051</v>
      </c>
      <c r="BY6">
        <v>44.863909209286582</v>
      </c>
      <c r="BZ6">
        <v>9.5349607151220628</v>
      </c>
      <c r="CA6">
        <v>35.572263376403129</v>
      </c>
      <c r="CB6">
        <v>18.17606666774126</v>
      </c>
      <c r="CC6">
        <v>18.239050799381566</v>
      </c>
      <c r="CD6">
        <v>3.2174233742969669</v>
      </c>
      <c r="CE6">
        <v>27.636582713947551</v>
      </c>
      <c r="CF6">
        <v>23.337432613495544</v>
      </c>
      <c r="CG6">
        <v>-0.51072522982635338</v>
      </c>
      <c r="CH6">
        <v>29.064963173123417</v>
      </c>
      <c r="CI6">
        <v>16.338208093254732</v>
      </c>
      <c r="CJ6">
        <v>22.212149885197412</v>
      </c>
      <c r="CK6">
        <v>18.956672821989251</v>
      </c>
      <c r="CL6">
        <v>0</v>
      </c>
      <c r="CM6">
        <v>18.816769026930878</v>
      </c>
      <c r="CN6">
        <v>17.947381006747733</v>
      </c>
      <c r="CO6">
        <v>18.039411885946372</v>
      </c>
      <c r="CP6">
        <v>12</v>
      </c>
      <c r="CQ6">
        <v>17.05</v>
      </c>
      <c r="CR6">
        <v>12.72</v>
      </c>
      <c r="CS6">
        <v>20.65</v>
      </c>
      <c r="CT6">
        <v>4.3577981651376119</v>
      </c>
      <c r="CU6">
        <v>3.0917635419243137</v>
      </c>
      <c r="CV6">
        <v>4.5413095020973957</v>
      </c>
      <c r="CW6">
        <v>0.17584822618560922</v>
      </c>
      <c r="CX6">
        <v>-1.6769420468557406</v>
      </c>
      <c r="CY6">
        <v>6.1376653021399923</v>
      </c>
      <c r="CZ6">
        <v>17.843326885880078</v>
      </c>
      <c r="DA6">
        <v>10.361842105263154</v>
      </c>
      <c r="DB6">
        <v>3.2911392405063218</v>
      </c>
      <c r="DC6">
        <v>12.412587412587401</v>
      </c>
      <c r="DD6">
        <v>5.3900709219858118</v>
      </c>
      <c r="DE6">
        <v>8.3497053045186451</v>
      </c>
      <c r="DF6">
        <v>26.819465716100805</v>
      </c>
      <c r="DG6">
        <v>11.386138613861398</v>
      </c>
      <c r="DH6">
        <v>8.3173996175908282</v>
      </c>
      <c r="DI6">
        <v>14.13520632133441</v>
      </c>
      <c r="DJ6">
        <v>5.748265609514382</v>
      </c>
      <c r="DK6">
        <v>7.7649527806926386</v>
      </c>
      <c r="DL6">
        <v>0.30272452068611033</v>
      </c>
      <c r="DM6">
        <v>2.2885572139304191</v>
      </c>
      <c r="DN6">
        <v>11.83800623052956</v>
      </c>
      <c r="DO6">
        <v>3.131991051454186</v>
      </c>
      <c r="DP6">
        <v>13.87755102040806</v>
      </c>
      <c r="DQ6">
        <v>10.169491525423648</v>
      </c>
      <c r="DR6">
        <v>5.2331113225498616</v>
      </c>
      <c r="DS6">
        <v>29.124154105854412</v>
      </c>
      <c r="DT6">
        <v>18.828252386928973</v>
      </c>
      <c r="DU6">
        <v>23.050420911904574</v>
      </c>
      <c r="DV6">
        <v>-0.89181393310939094</v>
      </c>
      <c r="DW6">
        <v>40.483415968541628</v>
      </c>
      <c r="DX6">
        <v>40.483415968541628</v>
      </c>
      <c r="DY6">
        <v>32.127077635177784</v>
      </c>
      <c r="DZ6">
        <v>40.52425867304089</v>
      </c>
      <c r="EA6">
        <v>42.597721811545028</v>
      </c>
      <c r="EB6">
        <v>12.055395792341455</v>
      </c>
      <c r="EC6">
        <v>42.597721811545028</v>
      </c>
      <c r="ED6">
        <v>1.7291414752116083</v>
      </c>
      <c r="EE6">
        <v>-267.48745294855712</v>
      </c>
      <c r="EF6">
        <v>-213.70441458733205</v>
      </c>
      <c r="EG6">
        <v>-252.04320231600042</v>
      </c>
      <c r="EH6">
        <v>47.476664095025605</v>
      </c>
      <c r="EI6">
        <v>5.9435364041604757</v>
      </c>
      <c r="EJ6">
        <v>3.8873994638069789</v>
      </c>
      <c r="EK6">
        <v>10.730253353204178</v>
      </c>
      <c r="EL6">
        <v>6.3102541630148874</v>
      </c>
      <c r="EM6">
        <v>6.3102541630149016</v>
      </c>
      <c r="EN6">
        <v>17.060367454068238</v>
      </c>
      <c r="EO6">
        <v>14.391143911439109</v>
      </c>
      <c r="EP6">
        <v>46.828925813245952</v>
      </c>
      <c r="EQ6">
        <v>34.689922480620147</v>
      </c>
      <c r="ER6">
        <v>38.135608816474772</v>
      </c>
      <c r="ES6">
        <v>9.9137392174021741</v>
      </c>
      <c r="ET6">
        <v>9.2854331413031819</v>
      </c>
      <c r="EU6">
        <v>7.1755027422303472</v>
      </c>
      <c r="EV6">
        <v>7.5961726225346613</v>
      </c>
      <c r="EW6">
        <v>39.036228115791296</v>
      </c>
      <c r="EX6">
        <v>14.434242506076153</v>
      </c>
      <c r="EY6">
        <v>78.579719346029236</v>
      </c>
      <c r="EZ6">
        <v>79.023187392515183</v>
      </c>
      <c r="FD6">
        <v>19.276695703239699</v>
      </c>
      <c r="FE6">
        <v>5.2958239741394504</v>
      </c>
      <c r="FF6">
        <v>8.2934609250398772</v>
      </c>
      <c r="FG6">
        <v>17.238705800830559</v>
      </c>
      <c r="FH6">
        <v>28.384859867090427</v>
      </c>
      <c r="FI6">
        <v>-1304.6296296296296</v>
      </c>
      <c r="FJ6">
        <v>30.737593391106589</v>
      </c>
      <c r="FK6">
        <v>261.19993790748214</v>
      </c>
      <c r="FL6">
        <v>31.50617207656774</v>
      </c>
      <c r="FM6">
        <v>4.6979865771812079</v>
      </c>
      <c r="FV6">
        <v>9.1273821464394675</v>
      </c>
      <c r="FW6">
        <v>6.4443185932121709</v>
      </c>
      <c r="FX6">
        <v>-28.948706155745452</v>
      </c>
      <c r="FY6">
        <v>11.14095174869489</v>
      </c>
      <c r="FZ6">
        <v>18.614217765779671</v>
      </c>
      <c r="GA6">
        <v>20.073185786085894</v>
      </c>
      <c r="GB6">
        <v>7.5536361899162197</v>
      </c>
      <c r="GC6">
        <v>53.772792742271911</v>
      </c>
      <c r="GD6">
        <v>0.62700371662837584</v>
      </c>
      <c r="GG6">
        <v>-15.02583691874767</v>
      </c>
      <c r="GH6">
        <v>22.728901630532274</v>
      </c>
      <c r="GI6">
        <v>14.714149087078738</v>
      </c>
      <c r="GJ6">
        <v>-1.5572703397885499</v>
      </c>
      <c r="GK6">
        <v>18.487309141997752</v>
      </c>
      <c r="GL6">
        <v>6.2059446936461775</v>
      </c>
      <c r="GM6">
        <v>13.104838709677427</v>
      </c>
      <c r="GN6">
        <v>15</v>
      </c>
      <c r="GO6">
        <v>-42.193979933110441</v>
      </c>
      <c r="GP6">
        <v>1.7266343086134217</v>
      </c>
      <c r="GQ6">
        <v>-3.8025889967638227</v>
      </c>
      <c r="GR6">
        <v>71.609311740891172</v>
      </c>
      <c r="GS6">
        <v>47.640156453716074</v>
      </c>
      <c r="GT6">
        <v>7.8544061302680852</v>
      </c>
      <c r="GU6">
        <v>-34.912015254834422</v>
      </c>
      <c r="GV6">
        <v>18.776277996557472</v>
      </c>
      <c r="GW6">
        <v>17.584678247972597</v>
      </c>
      <c r="GX6">
        <v>37.078163655462369</v>
      </c>
      <c r="GY6">
        <v>17.445283145090254</v>
      </c>
      <c r="GZ6">
        <v>5.9173955588352545</v>
      </c>
      <c r="HA6">
        <v>25.94531704479348</v>
      </c>
      <c r="HB6">
        <v>42.110001928398646</v>
      </c>
      <c r="HC6">
        <v>3.8049712269476967</v>
      </c>
      <c r="HE6">
        <v>6.25</v>
      </c>
      <c r="HF6">
        <v>6</v>
      </c>
      <c r="HG6">
        <v>7.0233333333333299</v>
      </c>
      <c r="HH6">
        <v>4.3874029543994899</v>
      </c>
      <c r="HI6">
        <v>6.98</v>
      </c>
    </row>
    <row r="7" spans="1:217">
      <c r="A7" t="s">
        <v>302</v>
      </c>
      <c r="B7">
        <v>3.4718597099704005</v>
      </c>
      <c r="C7">
        <v>10.149120976378903</v>
      </c>
      <c r="D7">
        <v>10.238873687982657</v>
      </c>
      <c r="E7">
        <v>11.111853461793332</v>
      </c>
      <c r="F7">
        <v>-14.043721674220208</v>
      </c>
      <c r="G7">
        <v>11.371435112593606</v>
      </c>
      <c r="H7">
        <v>34.788441552266377</v>
      </c>
      <c r="I7">
        <v>31.527106825971796</v>
      </c>
      <c r="J7">
        <v>19.308700834326579</v>
      </c>
      <c r="K7">
        <v>17.303730830853741</v>
      </c>
      <c r="L7">
        <v>23.047375160051217</v>
      </c>
      <c r="M7">
        <v>29.150823827629914</v>
      </c>
      <c r="N7">
        <v>16.970546984572231</v>
      </c>
      <c r="O7">
        <v>10.613514584029586</v>
      </c>
      <c r="P7">
        <v>21.12676056338028</v>
      </c>
      <c r="Q7">
        <v>232.13599527398773</v>
      </c>
      <c r="R7">
        <v>19.5704915665881</v>
      </c>
      <c r="T7">
        <v>23.268093345100734</v>
      </c>
      <c r="U7">
        <v>294.97432075889714</v>
      </c>
      <c r="V7">
        <v>13.57797494812697</v>
      </c>
      <c r="W7">
        <v>54.054773519129739</v>
      </c>
      <c r="X7">
        <v>40.172166427546621</v>
      </c>
      <c r="Y7">
        <v>27.394080092861284</v>
      </c>
      <c r="Z7">
        <v>90.091264667535853</v>
      </c>
      <c r="AB7">
        <v>12.186333861773523</v>
      </c>
      <c r="AC7">
        <v>56.052329151865287</v>
      </c>
      <c r="AE7">
        <v>19.113267979413919</v>
      </c>
      <c r="AF7">
        <v>0</v>
      </c>
      <c r="AG7">
        <v>20.896850885733802</v>
      </c>
      <c r="AH7">
        <v>36.87415994623656</v>
      </c>
      <c r="AI7">
        <v>12.003671430785186</v>
      </c>
      <c r="AJ7">
        <v>29.310000000000013</v>
      </c>
      <c r="AK7">
        <v>21.949999999999996</v>
      </c>
      <c r="AL7">
        <v>43.739999999999988</v>
      </c>
      <c r="AM7">
        <v>5.0314465408808751</v>
      </c>
      <c r="AS7">
        <v>37.556494228897236</v>
      </c>
      <c r="AT7">
        <v>21.12676056338028</v>
      </c>
      <c r="AU7">
        <v>28.708317362974316</v>
      </c>
      <c r="AV7">
        <v>29.150823827629914</v>
      </c>
      <c r="AW7">
        <v>16.970546984572231</v>
      </c>
      <c r="AY7">
        <v>96.6542750929368</v>
      </c>
      <c r="AZ7">
        <v>-61.945507768520599</v>
      </c>
      <c r="BA7">
        <v>-56.811263318112637</v>
      </c>
      <c r="BB7">
        <v>100.70225230142267</v>
      </c>
      <c r="BC7">
        <v>5.5783348793818339</v>
      </c>
      <c r="BD7">
        <v>1.5034168564920272</v>
      </c>
      <c r="BE7">
        <v>26.287153199334494</v>
      </c>
      <c r="BF7">
        <v>-3.881707500375843</v>
      </c>
      <c r="BG7">
        <v>2.9115417931556609</v>
      </c>
      <c r="BH7">
        <v>7.6042155591487717</v>
      </c>
      <c r="BI7">
        <v>64.633007036121725</v>
      </c>
      <c r="BJ7">
        <v>5.1165939145017862</v>
      </c>
      <c r="BK7">
        <v>10.50621173843518</v>
      </c>
      <c r="BL7">
        <v>0.2949395347191382</v>
      </c>
      <c r="BM7">
        <v>2.3665022861528882</v>
      </c>
      <c r="BN7">
        <v>3.2341214163003231</v>
      </c>
      <c r="BO7">
        <v>12.924534347445302</v>
      </c>
      <c r="BP7">
        <v>47.671570079310314</v>
      </c>
      <c r="BQ7">
        <v>12.349458954463699</v>
      </c>
      <c r="BR7">
        <v>4.9638893415102858</v>
      </c>
      <c r="BU7">
        <v>30.306789523941656</v>
      </c>
      <c r="BV7">
        <v>100.70225230142267</v>
      </c>
      <c r="BW7">
        <v>21.414618676202256</v>
      </c>
      <c r="BX7">
        <v>26.591029764148217</v>
      </c>
      <c r="BY7">
        <v>37.556494228897236</v>
      </c>
      <c r="BZ7">
        <v>21.512669309879847</v>
      </c>
      <c r="CA7">
        <v>31.644491466045675</v>
      </c>
      <c r="CB7">
        <v>21.676444687498744</v>
      </c>
      <c r="CC7">
        <v>19.113267979413919</v>
      </c>
      <c r="CD7">
        <v>5.6857441600659433</v>
      </c>
      <c r="CE7">
        <v>27.113995059037688</v>
      </c>
      <c r="CF7">
        <v>21.900864015322558</v>
      </c>
      <c r="CG7">
        <v>-9.6213247912138193</v>
      </c>
      <c r="CH7">
        <v>26.690913198724971</v>
      </c>
      <c r="CI7">
        <v>19.042424308871333</v>
      </c>
      <c r="CJ7">
        <v>19.899708691430309</v>
      </c>
      <c r="CK7">
        <v>19.459084038076561</v>
      </c>
      <c r="CL7">
        <v>0</v>
      </c>
      <c r="CM7">
        <v>19.321866510741753</v>
      </c>
      <c r="CN7">
        <v>18.973790143857585</v>
      </c>
      <c r="CO7">
        <v>18.914376869040257</v>
      </c>
      <c r="CP7">
        <v>28.000000000000004</v>
      </c>
      <c r="CQ7">
        <v>20.91</v>
      </c>
      <c r="CR7">
        <v>17.23</v>
      </c>
      <c r="CS7">
        <v>23.01</v>
      </c>
      <c r="CT7">
        <v>6.1341268024719611</v>
      </c>
      <c r="CU7">
        <v>11.431500704857109</v>
      </c>
      <c r="CV7">
        <v>10.877719429857459</v>
      </c>
      <c r="CW7">
        <v>4.4694320010884967</v>
      </c>
      <c r="CX7">
        <v>1.5776081424936343</v>
      </c>
      <c r="CY7">
        <v>4.4857510856001435</v>
      </c>
      <c r="CZ7">
        <v>15.644171779141105</v>
      </c>
      <c r="DA7">
        <v>12.51980982567353</v>
      </c>
      <c r="DB7">
        <v>3.4383954154727876</v>
      </c>
      <c r="DC7">
        <v>14.784053156146165</v>
      </c>
      <c r="DD7">
        <v>8.0058224163027667</v>
      </c>
      <c r="DE7">
        <v>8.9285714285715319</v>
      </c>
      <c r="DF7">
        <v>21.882550982151738</v>
      </c>
      <c r="DG7">
        <v>11.142587346553411</v>
      </c>
      <c r="DH7">
        <v>15.942028985507257</v>
      </c>
      <c r="DI7">
        <v>22.801024765157834</v>
      </c>
      <c r="DJ7">
        <v>12.627291242362492</v>
      </c>
      <c r="DK7">
        <v>2.9379760609358039</v>
      </c>
      <c r="DL7">
        <v>8.3516483516482811</v>
      </c>
      <c r="DM7">
        <v>-7.3293172690762534</v>
      </c>
      <c r="DN7">
        <v>12.747035573122478</v>
      </c>
      <c r="DO7">
        <v>1.5151515151511703</v>
      </c>
      <c r="DP7">
        <v>12.745098039215627</v>
      </c>
      <c r="DQ7">
        <v>11.111111111111072</v>
      </c>
      <c r="DR7">
        <v>8.0896686159844098</v>
      </c>
      <c r="DS7">
        <v>35.651221346587754</v>
      </c>
      <c r="DT7">
        <v>13.069653094444284</v>
      </c>
      <c r="DU7">
        <v>14.541047276212392</v>
      </c>
      <c r="DV7">
        <v>1.1143705586272468</v>
      </c>
      <c r="DW7">
        <v>2.6192727365650472</v>
      </c>
      <c r="DX7">
        <v>2.6192727365650472</v>
      </c>
      <c r="DY7">
        <v>29.485450216399439</v>
      </c>
      <c r="DZ7">
        <v>-33.827483055019123</v>
      </c>
      <c r="EA7">
        <v>-70.261883652731356</v>
      </c>
      <c r="EB7">
        <v>24.996365222448386</v>
      </c>
      <c r="EC7">
        <v>-70.261883652731356</v>
      </c>
      <c r="ED7">
        <v>-13.018752961884775</v>
      </c>
      <c r="EE7">
        <v>-17.415653970584238</v>
      </c>
      <c r="EF7">
        <v>-293.33333333333331</v>
      </c>
      <c r="EG7">
        <v>-30.696374505085007</v>
      </c>
      <c r="EH7">
        <v>44.240533303684771</v>
      </c>
      <c r="EI7">
        <v>6.8350668647845598</v>
      </c>
      <c r="EJ7">
        <v>5.8344640434192634</v>
      </c>
      <c r="EK7">
        <v>8.5419734904270932</v>
      </c>
      <c r="EL7">
        <v>6.6037735849058086</v>
      </c>
      <c r="EM7">
        <v>6.6037735849056629</v>
      </c>
      <c r="EN7">
        <v>15.012106537530274</v>
      </c>
      <c r="EO7">
        <v>12.068965517241379</v>
      </c>
      <c r="EP7">
        <v>41.41069397042093</v>
      </c>
      <c r="EQ7">
        <v>13.170731707317064</v>
      </c>
      <c r="ER7">
        <v>32.961923847695381</v>
      </c>
      <c r="ES7">
        <v>9.9171396881320533</v>
      </c>
      <c r="ET7">
        <v>2.6912128941628777</v>
      </c>
      <c r="EU7">
        <v>5.6211620217288614</v>
      </c>
      <c r="EV7">
        <v>5.7076872319366547</v>
      </c>
      <c r="EW7">
        <v>30.523972330444458</v>
      </c>
      <c r="EX7">
        <v>37.42415885273028</v>
      </c>
      <c r="EY7">
        <v>47.516485731261056</v>
      </c>
      <c r="EZ7">
        <v>46.584499600077912</v>
      </c>
      <c r="FD7">
        <v>19.488817891373802</v>
      </c>
      <c r="FE7">
        <v>8.0921040838290015</v>
      </c>
      <c r="FF7">
        <v>6.4024390243902483</v>
      </c>
      <c r="FG7">
        <v>18.418180191464618</v>
      </c>
      <c r="FH7">
        <v>23.562698811317595</v>
      </c>
      <c r="FI7">
        <v>166.27565982404693</v>
      </c>
      <c r="FJ7">
        <v>75.936330282946273</v>
      </c>
      <c r="FK7">
        <v>-25.777019780084476</v>
      </c>
      <c r="FL7">
        <v>37.854772744810546</v>
      </c>
      <c r="FM7">
        <v>11.76470588235294</v>
      </c>
      <c r="FV7">
        <v>8.5551330798479235</v>
      </c>
      <c r="FW7">
        <v>6.9040675618632017</v>
      </c>
      <c r="FX7">
        <v>49.299056035348471</v>
      </c>
      <c r="FY7">
        <v>12.229148115167705</v>
      </c>
      <c r="FZ7">
        <v>26.287153199334494</v>
      </c>
      <c r="GA7">
        <v>27.702158334393406</v>
      </c>
      <c r="GB7">
        <v>21.547764297085887</v>
      </c>
      <c r="GC7">
        <v>77.344662593929968</v>
      </c>
      <c r="GD7">
        <v>-2.5752274317704602</v>
      </c>
      <c r="GG7">
        <v>5.1497601705453953</v>
      </c>
      <c r="GH7">
        <v>29.914196567863005</v>
      </c>
      <c r="GI7">
        <v>27.626631409745922</v>
      </c>
      <c r="GJ7">
        <v>-27.148714314638273</v>
      </c>
      <c r="GK7">
        <v>21.117197125365401</v>
      </c>
      <c r="GL7">
        <v>6.1503394281750161</v>
      </c>
      <c r="GM7">
        <v>19.361277445109796</v>
      </c>
      <c r="GN7">
        <v>20</v>
      </c>
      <c r="GO7">
        <v>-27.487544483985772</v>
      </c>
      <c r="GP7">
        <v>8.6449672327389031</v>
      </c>
      <c r="GQ7">
        <v>-4.0310650887575576</v>
      </c>
      <c r="GR7">
        <v>68.586387434555036</v>
      </c>
      <c r="GS7">
        <v>-30.964226486614326</v>
      </c>
      <c r="GT7">
        <v>9.3173431734317465</v>
      </c>
      <c r="GU7">
        <v>5.9937818294364318</v>
      </c>
      <c r="GV7">
        <v>-20.967079148150347</v>
      </c>
      <c r="GW7">
        <v>5.5562274271995218</v>
      </c>
      <c r="GX7">
        <v>16.693300225632505</v>
      </c>
      <c r="GY7">
        <v>27.301503712056611</v>
      </c>
      <c r="GZ7">
        <v>6.8879839388182997</v>
      </c>
      <c r="HA7">
        <v>4.3773905652358662</v>
      </c>
      <c r="HB7">
        <v>78.106933951343507</v>
      </c>
      <c r="HC7">
        <v>5.995081931237249</v>
      </c>
      <c r="HE7">
        <v>6.25</v>
      </c>
      <c r="HF7">
        <v>6</v>
      </c>
      <c r="HG7">
        <v>7.0233333333333299</v>
      </c>
      <c r="HH7">
        <v>3.9633130378933799</v>
      </c>
      <c r="HI7">
        <v>7.05</v>
      </c>
    </row>
    <row r="8" spans="1:217">
      <c r="A8" t="s">
        <v>303</v>
      </c>
      <c r="B8">
        <v>4.0156123822342042</v>
      </c>
      <c r="C8">
        <v>10.095310104497605</v>
      </c>
      <c r="D8">
        <v>9.4775565229916801</v>
      </c>
      <c r="E8">
        <v>7.5378387302073415</v>
      </c>
      <c r="F8">
        <v>-4.4487354942726975</v>
      </c>
      <c r="G8">
        <v>14.941480430176307</v>
      </c>
      <c r="H8">
        <v>12.349527201721239</v>
      </c>
      <c r="I8">
        <v>17.852625073629525</v>
      </c>
      <c r="J8">
        <v>28.99756652798493</v>
      </c>
      <c r="K8">
        <v>62.49839186929114</v>
      </c>
      <c r="L8">
        <v>-23.439387837293594</v>
      </c>
      <c r="M8">
        <v>-37.698938992042443</v>
      </c>
      <c r="N8">
        <v>32.028191072826942</v>
      </c>
      <c r="O8">
        <v>17.847777687827431</v>
      </c>
      <c r="P8">
        <v>38.056312443233423</v>
      </c>
      <c r="Q8">
        <v>124.59315348059602</v>
      </c>
      <c r="R8">
        <v>71.433072098062354</v>
      </c>
      <c r="T8">
        <v>47.14418774602607</v>
      </c>
      <c r="U8">
        <v>89.580137148262011</v>
      </c>
      <c r="V8">
        <v>17.469165262762001</v>
      </c>
      <c r="W8">
        <v>94.291957826384674</v>
      </c>
      <c r="X8">
        <v>43.095238095238088</v>
      </c>
      <c r="Y8">
        <v>-16.941391941391938</v>
      </c>
      <c r="Z8">
        <v>1543.5835351089586</v>
      </c>
      <c r="AB8">
        <v>13.789823298555392</v>
      </c>
      <c r="AC8">
        <v>99.706444822711958</v>
      </c>
      <c r="AE8">
        <v>19.490399878197177</v>
      </c>
      <c r="AF8">
        <v>0</v>
      </c>
      <c r="AG8">
        <v>20.853542344544916</v>
      </c>
      <c r="AH8">
        <v>38.534278959810877</v>
      </c>
      <c r="AI8">
        <v>9.9422464338671706</v>
      </c>
      <c r="AJ8">
        <v>24.039999999999992</v>
      </c>
      <c r="AK8">
        <v>18.14</v>
      </c>
      <c r="AL8">
        <v>67.88000000000001</v>
      </c>
      <c r="AM8">
        <v>5.0314465408808751</v>
      </c>
      <c r="AS8">
        <v>35.779127574832934</v>
      </c>
      <c r="AT8">
        <v>38.056312443233423</v>
      </c>
      <c r="AU8">
        <v>17.41344195519348</v>
      </c>
      <c r="AV8">
        <v>-37.698938992042443</v>
      </c>
      <c r="AW8">
        <v>32.028191072826942</v>
      </c>
      <c r="AY8">
        <v>111.8421052631579</v>
      </c>
      <c r="AZ8">
        <v>22.343522561863175</v>
      </c>
      <c r="BA8">
        <v>-260.63784246575341</v>
      </c>
      <c r="BB8">
        <v>32.678147629769384</v>
      </c>
      <c r="BC8">
        <v>98.796903509695184</v>
      </c>
      <c r="BD8">
        <v>1.4749262536873156</v>
      </c>
      <c r="BE8">
        <v>21.898252992559041</v>
      </c>
      <c r="BF8">
        <v>-7.7129221732745616</v>
      </c>
      <c r="BG8">
        <v>2.373035474640862</v>
      </c>
      <c r="BH8">
        <v>11.172536100801524</v>
      </c>
      <c r="BI8">
        <v>55.8443686732953</v>
      </c>
      <c r="BJ8">
        <v>-0.48007169773605174</v>
      </c>
      <c r="BK8">
        <v>16.287846979239561</v>
      </c>
      <c r="BL8">
        <v>1.4546012248353384</v>
      </c>
      <c r="BM8">
        <v>2.5907044579650575</v>
      </c>
      <c r="BN8">
        <v>3.792517503826355</v>
      </c>
      <c r="BO8">
        <v>13.302282545684232</v>
      </c>
      <c r="BP8">
        <v>29.625091135882357</v>
      </c>
      <c r="BQ8">
        <v>5.5467015659686805</v>
      </c>
      <c r="BR8">
        <v>5.0919385493874305</v>
      </c>
      <c r="BU8">
        <v>20.831017620740262</v>
      </c>
      <c r="BV8">
        <v>32.678147629769384</v>
      </c>
      <c r="BW8">
        <v>19.038653636351071</v>
      </c>
      <c r="BX8">
        <v>35.465464509651305</v>
      </c>
      <c r="BY8">
        <v>35.779127574832934</v>
      </c>
      <c r="BZ8">
        <v>35.328765926646952</v>
      </c>
      <c r="CA8">
        <v>31.295824202418249</v>
      </c>
      <c r="CB8">
        <v>18.473023712201925</v>
      </c>
      <c r="CC8">
        <v>19.490399878197177</v>
      </c>
      <c r="CD8">
        <v>4.7005876902784118</v>
      </c>
      <c r="CE8">
        <v>27.113276459944895</v>
      </c>
      <c r="CF8">
        <v>23.266511063121232</v>
      </c>
      <c r="CG8">
        <v>-7.1056590672375881</v>
      </c>
      <c r="CH8">
        <v>25.87246146633197</v>
      </c>
      <c r="CI8">
        <v>16.896983811561</v>
      </c>
      <c r="CJ8">
        <v>18.381650486287825</v>
      </c>
      <c r="CK8">
        <v>17.586210637957365</v>
      </c>
      <c r="CL8">
        <v>0</v>
      </c>
      <c r="CM8">
        <v>17.466791852503423</v>
      </c>
      <c r="CN8">
        <v>20.279898032806983</v>
      </c>
      <c r="CO8">
        <v>19.29124811627733</v>
      </c>
      <c r="CP8">
        <v>23.076923076923077</v>
      </c>
      <c r="CQ8">
        <v>16.8</v>
      </c>
      <c r="CR8">
        <v>21.84</v>
      </c>
      <c r="CS8">
        <v>4.13</v>
      </c>
      <c r="CT8">
        <v>-0.96894957057916264</v>
      </c>
      <c r="CU8">
        <v>8.6167800453514776</v>
      </c>
      <c r="CV8">
        <v>7.5013891461381679</v>
      </c>
      <c r="CW8">
        <v>8.5532150572855024</v>
      </c>
      <c r="CX8">
        <v>-1.2654958677685992</v>
      </c>
      <c r="CY8">
        <v>0.30034717832079216</v>
      </c>
      <c r="CZ8">
        <v>29.895892167488437</v>
      </c>
      <c r="DA8">
        <v>14.307692307692305</v>
      </c>
      <c r="DB8">
        <v>6.3636363636363713</v>
      </c>
      <c r="DC8">
        <v>16.372391653290535</v>
      </c>
      <c r="DD8">
        <v>9.1168091168091046</v>
      </c>
      <c r="DE8">
        <v>9.0656799259945053</v>
      </c>
      <c r="DF8">
        <v>26.567505950163845</v>
      </c>
      <c r="DG8">
        <v>13.922859830668019</v>
      </c>
      <c r="DH8">
        <v>18.699186991869855</v>
      </c>
      <c r="DI8">
        <v>35.50724637681158</v>
      </c>
      <c r="DJ8">
        <v>12.093862815884302</v>
      </c>
      <c r="DK8">
        <v>3.2859680284192914</v>
      </c>
      <c r="DL8">
        <v>9.9137931034483024</v>
      </c>
      <c r="DM8">
        <v>-0.29013539651844916</v>
      </c>
      <c r="DN8">
        <v>14.912280701754375</v>
      </c>
      <c r="DO8">
        <v>3.1481481481485156</v>
      </c>
      <c r="DP8">
        <v>11.04185218165626</v>
      </c>
      <c r="DQ8">
        <v>9.7495527728085367</v>
      </c>
      <c r="DR8">
        <v>9.1603053435114905</v>
      </c>
      <c r="DS8">
        <v>18.506477077218904</v>
      </c>
      <c r="DT8">
        <v>10.544710362295435</v>
      </c>
      <c r="DU8">
        <v>11.143934863259473</v>
      </c>
      <c r="DV8">
        <v>3.9913764454253404</v>
      </c>
      <c r="DW8">
        <v>8.4441555021560948</v>
      </c>
      <c r="DX8">
        <v>8.4441555021560948</v>
      </c>
      <c r="DY8">
        <v>36.178012154731661</v>
      </c>
      <c r="DZ8">
        <v>-39.669724770642198</v>
      </c>
      <c r="EA8">
        <v>-65.730268261810465</v>
      </c>
      <c r="EB8">
        <v>5.9152116010654039</v>
      </c>
      <c r="EC8">
        <v>-65.730268261810465</v>
      </c>
      <c r="ED8">
        <v>13.329752129537257</v>
      </c>
      <c r="EE8">
        <v>150.27567195037904</v>
      </c>
      <c r="EF8">
        <v>-159.18137861239177</v>
      </c>
      <c r="EG8">
        <v>26.278351899073954</v>
      </c>
      <c r="EH8">
        <v>46.701560875639629</v>
      </c>
      <c r="EI8">
        <v>6.8656716417910362</v>
      </c>
      <c r="EJ8">
        <v>6.4560439560439606</v>
      </c>
      <c r="EK8">
        <v>4.8600883652429996</v>
      </c>
      <c r="EL8">
        <v>6.8124474348191226</v>
      </c>
      <c r="EM8">
        <v>6.8124474348191706</v>
      </c>
      <c r="EN8">
        <v>7.1264367816091978</v>
      </c>
      <c r="EO8">
        <v>4.918032786885246</v>
      </c>
      <c r="EP8">
        <v>26.549948506694125</v>
      </c>
      <c r="EQ8">
        <v>4.920913884007037</v>
      </c>
      <c r="ER8">
        <v>28.562104500976488</v>
      </c>
      <c r="ES8">
        <v>9.4152744630071599</v>
      </c>
      <c r="ET8">
        <v>5.02946273830156</v>
      </c>
      <c r="EU8">
        <v>7.3556797020484179</v>
      </c>
      <c r="EV8">
        <v>6.3255903244384726</v>
      </c>
      <c r="EW8">
        <v>25.32092644162195</v>
      </c>
      <c r="EX8">
        <v>19.885647834092453</v>
      </c>
      <c r="EY8">
        <v>54.268095378012184</v>
      </c>
      <c r="EZ8">
        <v>48.851593101171517</v>
      </c>
      <c r="FD8">
        <v>19.826954098841473</v>
      </c>
      <c r="FE8">
        <v>9.2170462587429967</v>
      </c>
      <c r="FF8">
        <v>5.8295964125560404</v>
      </c>
      <c r="FG8">
        <v>27.351164413703589</v>
      </c>
      <c r="FH8">
        <v>193.8706400270911</v>
      </c>
      <c r="FI8">
        <v>66.17480136208853</v>
      </c>
      <c r="FJ8">
        <v>-62.724531998107594</v>
      </c>
      <c r="FK8">
        <v>66.213955069523706</v>
      </c>
      <c r="FL8">
        <v>44.356336619517073</v>
      </c>
      <c r="FM8">
        <v>12.835472578763127</v>
      </c>
      <c r="FV8">
        <v>9.719626168224254</v>
      </c>
      <c r="FW8">
        <v>8.7166322468719351</v>
      </c>
      <c r="FX8">
        <v>151.57737902442182</v>
      </c>
      <c r="FY8">
        <v>17.286039320926434</v>
      </c>
      <c r="FZ8">
        <v>21.898252992559041</v>
      </c>
      <c r="GA8">
        <v>21.148825065274153</v>
      </c>
      <c r="GB8">
        <v>29.410927286566146</v>
      </c>
      <c r="GC8">
        <v>26.455386936916142</v>
      </c>
      <c r="GD8">
        <v>8.5320417287630477</v>
      </c>
      <c r="GG8">
        <v>8.3432806766886856</v>
      </c>
      <c r="GH8">
        <v>14.436137727703729</v>
      </c>
      <c r="GI8">
        <v>-17.374971391138676</v>
      </c>
      <c r="GJ8">
        <v>-1.5235990853272048</v>
      </c>
      <c r="GK8">
        <v>-14.872943727341049</v>
      </c>
      <c r="GL8">
        <v>12.408597793454037</v>
      </c>
      <c r="GM8">
        <v>28.952042628774421</v>
      </c>
      <c r="GN8">
        <v>14.285714285714285</v>
      </c>
      <c r="GO8">
        <v>-51.11803000283043</v>
      </c>
      <c r="GP8">
        <v>12.138513687328498</v>
      </c>
      <c r="GQ8">
        <v>-38.331184380180652</v>
      </c>
      <c r="GR8">
        <v>55.004648280136493</v>
      </c>
      <c r="GS8">
        <v>-28.640860961638808</v>
      </c>
      <c r="GT8">
        <v>9.5370370370371145</v>
      </c>
      <c r="GU8">
        <v>-39.266538170303562</v>
      </c>
      <c r="GV8">
        <v>-36.555881952586148</v>
      </c>
      <c r="GW8">
        <v>7.9645034701952211</v>
      </c>
      <c r="GX8">
        <v>3.0014418268608627</v>
      </c>
      <c r="GY8">
        <v>21.049110203186274</v>
      </c>
      <c r="GZ8">
        <v>6.7929279706680861</v>
      </c>
      <c r="HA8">
        <v>-25.388967468175395</v>
      </c>
      <c r="HB8">
        <v>79.79195152086497</v>
      </c>
      <c r="HC8">
        <v>6.4843305020518702</v>
      </c>
      <c r="HE8">
        <v>6.5</v>
      </c>
      <c r="HF8">
        <v>6.25</v>
      </c>
      <c r="HG8">
        <v>7.0233333333333299</v>
      </c>
      <c r="HH8">
        <v>5.4206402055234397</v>
      </c>
      <c r="HI8">
        <v>7.28</v>
      </c>
    </row>
    <row r="9" spans="1:217">
      <c r="A9" t="s">
        <v>304</v>
      </c>
      <c r="B9">
        <v>5.0764831199738563</v>
      </c>
      <c r="C9">
        <v>9.2522806968740205</v>
      </c>
      <c r="D9">
        <v>9.7999502093590518</v>
      </c>
      <c r="E9">
        <v>8.1768195949961449</v>
      </c>
      <c r="F9">
        <v>1.5190643404208255</v>
      </c>
      <c r="G9">
        <v>15.818012262482965</v>
      </c>
      <c r="H9">
        <v>11.58298643207663</v>
      </c>
      <c r="I9">
        <v>13.976599272062046</v>
      </c>
      <c r="J9">
        <v>5.1456228241487638</v>
      </c>
      <c r="K9">
        <v>2.55203171456888</v>
      </c>
      <c r="L9">
        <v>-4.442408976414014</v>
      </c>
      <c r="M9">
        <v>276.3358778625954</v>
      </c>
      <c r="N9">
        <v>19.853348090758164</v>
      </c>
      <c r="O9">
        <v>17.63005366417784</v>
      </c>
      <c r="P9">
        <v>0.67676442152755401</v>
      </c>
      <c r="Q9">
        <v>70.926378981847876</v>
      </c>
      <c r="R9">
        <v>142.80583998676832</v>
      </c>
      <c r="S9">
        <v>2356.9852941176468</v>
      </c>
      <c r="T9">
        <v>52.841890339253517</v>
      </c>
      <c r="U9">
        <v>591.59748368840769</v>
      </c>
      <c r="V9">
        <v>19.921878171430357</v>
      </c>
      <c r="W9">
        <v>97.558662757978482</v>
      </c>
      <c r="X9">
        <v>-4.3191056910569179</v>
      </c>
      <c r="Y9">
        <v>100.73846153846154</v>
      </c>
      <c r="Z9">
        <v>52.350427350427367</v>
      </c>
      <c r="AB9">
        <v>16.605009826868574</v>
      </c>
      <c r="AC9">
        <v>101.50847115165533</v>
      </c>
      <c r="AE9">
        <v>21.71526089605673</v>
      </c>
      <c r="AF9">
        <v>0</v>
      </c>
      <c r="AG9">
        <v>20.556782395824282</v>
      </c>
      <c r="AH9">
        <v>20.236633391600815</v>
      </c>
      <c r="AI9">
        <v>17.077469703502203</v>
      </c>
      <c r="AJ9">
        <v>18.829999999999995</v>
      </c>
      <c r="AK9">
        <v>32.619999999999997</v>
      </c>
      <c r="AL9">
        <v>21.38999999999999</v>
      </c>
      <c r="AM9">
        <v>0.87548638132351131</v>
      </c>
      <c r="AS9">
        <v>5.2483110680140843</v>
      </c>
      <c r="AT9">
        <v>0.67676442152755401</v>
      </c>
      <c r="AU9">
        <v>30.38632986627043</v>
      </c>
      <c r="AV9">
        <v>276.3358778625954</v>
      </c>
      <c r="AW9">
        <v>19.853348090758164</v>
      </c>
      <c r="AY9">
        <v>-223.81578947368422</v>
      </c>
      <c r="AZ9">
        <v>-100.02307869836142</v>
      </c>
      <c r="BA9">
        <v>54.693290976476817</v>
      </c>
      <c r="BB9">
        <v>26.495676730035804</v>
      </c>
      <c r="BC9">
        <v>21.711488806717483</v>
      </c>
      <c r="BD9">
        <v>1.4466546112115732</v>
      </c>
      <c r="BE9">
        <v>24.266257433339728</v>
      </c>
      <c r="BF9">
        <v>-6.5938571641568897</v>
      </c>
      <c r="BG9">
        <v>2.5401058710875648</v>
      </c>
      <c r="BH9">
        <v>13.989692992310504</v>
      </c>
      <c r="BI9">
        <v>33.347840491217099</v>
      </c>
      <c r="BJ9">
        <v>0.68115116242261453</v>
      </c>
      <c r="BK9">
        <v>11.207076580744822</v>
      </c>
      <c r="BL9">
        <v>1.9712082099797474</v>
      </c>
      <c r="BM9">
        <v>1.4822926224751494</v>
      </c>
      <c r="BN9">
        <v>3.5293258556049074</v>
      </c>
      <c r="BO9">
        <v>13.717821240463628</v>
      </c>
      <c r="BP9">
        <v>13.619936078291476</v>
      </c>
      <c r="BQ9">
        <v>5.0810631087948694</v>
      </c>
      <c r="BR9">
        <v>5.040967682484224</v>
      </c>
      <c r="BS9">
        <v>3.5551813502263636</v>
      </c>
      <c r="BU9">
        <v>15.136314799892551</v>
      </c>
      <c r="BV9">
        <v>26.495676730035804</v>
      </c>
      <c r="BW9">
        <v>13.655926221108963</v>
      </c>
      <c r="BX9">
        <v>17.155180506733142</v>
      </c>
      <c r="BY9">
        <v>5.2483110680140843</v>
      </c>
      <c r="BZ9">
        <v>22.898095819771616</v>
      </c>
      <c r="CA9">
        <v>29.66021780743624</v>
      </c>
      <c r="CB9">
        <v>23.9417411221653</v>
      </c>
      <c r="CC9">
        <v>21.71526089605673</v>
      </c>
      <c r="CD9">
        <v>8.9819018824991836</v>
      </c>
      <c r="CE9">
        <v>26.066557271622052</v>
      </c>
      <c r="CF9">
        <v>25.748109672719661</v>
      </c>
      <c r="CG9">
        <v>6.5961337513061657</v>
      </c>
      <c r="CH9">
        <v>22.776554843899337</v>
      </c>
      <c r="CI9">
        <v>17.162310372606303</v>
      </c>
      <c r="CJ9">
        <v>17.091675396967165</v>
      </c>
      <c r="CK9">
        <v>17.127043075355552</v>
      </c>
      <c r="CL9">
        <v>0</v>
      </c>
      <c r="CM9">
        <v>17.02320099106359</v>
      </c>
      <c r="CN9">
        <v>23.718136985606709</v>
      </c>
      <c r="CO9">
        <v>21.509858814290634</v>
      </c>
      <c r="CP9">
        <v>28.571428571428569</v>
      </c>
      <c r="CQ9">
        <v>19.68</v>
      </c>
      <c r="CR9">
        <v>16.25</v>
      </c>
      <c r="CS9">
        <v>14.04</v>
      </c>
      <c r="CT9">
        <v>-0.540418824589045</v>
      </c>
      <c r="CU9">
        <v>10.909791827293768</v>
      </c>
      <c r="CV9">
        <v>8.4066654184609657</v>
      </c>
      <c r="CW9">
        <v>8.9956986921854103</v>
      </c>
      <c r="CX9">
        <v>-2.5526315789473646</v>
      </c>
      <c r="CY9">
        <v>2.0649226212692495</v>
      </c>
      <c r="CZ9">
        <v>32.262866278909499</v>
      </c>
      <c r="DA9">
        <v>13.897280966767376</v>
      </c>
      <c r="DB9">
        <v>7.2202166064981945</v>
      </c>
      <c r="DC9">
        <v>15.962441314553985</v>
      </c>
      <c r="DD9">
        <v>6.6298342541436419</v>
      </c>
      <c r="DE9">
        <v>9.3145869947275681</v>
      </c>
      <c r="DF9">
        <v>20.304580911193444</v>
      </c>
      <c r="DG9">
        <v>9.4439541041483501</v>
      </c>
      <c r="DH9">
        <v>20.72580645161236</v>
      </c>
      <c r="DI9">
        <v>29.139610389610333</v>
      </c>
      <c r="DJ9">
        <v>17.282958199357179</v>
      </c>
      <c r="DK9">
        <v>9.0981012658227414</v>
      </c>
      <c r="DL9">
        <v>4.1666666666666634</v>
      </c>
      <c r="DM9">
        <v>-0.58765915768856547</v>
      </c>
      <c r="DN9">
        <v>11.992619926199202</v>
      </c>
      <c r="DO9">
        <v>4.7236180904522831</v>
      </c>
      <c r="DP9">
        <v>13.546160483175276</v>
      </c>
      <c r="DQ9">
        <v>6.0995184590689284</v>
      </c>
      <c r="DR9">
        <v>6.5679925994449979</v>
      </c>
      <c r="DS9">
        <v>7.5604053000779423</v>
      </c>
      <c r="DT9">
        <v>5.1548268793769108</v>
      </c>
      <c r="DU9">
        <v>3.6605442671154549</v>
      </c>
      <c r="DV9">
        <v>9.2914512990630964</v>
      </c>
      <c r="DW9">
        <v>14.998502511173569</v>
      </c>
      <c r="DX9">
        <v>14.998502511173569</v>
      </c>
      <c r="DY9">
        <v>25.25710170801047</v>
      </c>
      <c r="DZ9">
        <v>11.902878945542836</v>
      </c>
      <c r="EA9">
        <v>25.243431930920444</v>
      </c>
      <c r="EB9">
        <v>11.57613535173642</v>
      </c>
      <c r="EC9">
        <v>25.243431930920444</v>
      </c>
      <c r="ED9">
        <v>8.1181908220534815</v>
      </c>
      <c r="EE9">
        <v>-53.926889066416905</v>
      </c>
      <c r="EF9">
        <v>-137.90457123790455</v>
      </c>
      <c r="EG9">
        <v>-58.338846760649396</v>
      </c>
      <c r="EH9">
        <v>15.887822297242202</v>
      </c>
      <c r="EI9">
        <v>6.6565809379727785</v>
      </c>
      <c r="EJ9">
        <v>6.4738292011019327</v>
      </c>
      <c r="EK9">
        <v>2.2761760242792106</v>
      </c>
      <c r="EL9">
        <v>6.9747899159664923</v>
      </c>
      <c r="EM9">
        <v>6.974789915966384</v>
      </c>
      <c r="EN9">
        <v>0.91954022988505413</v>
      </c>
      <c r="EO9">
        <v>0.98360655737705149</v>
      </c>
      <c r="EP9">
        <v>17.382671480144396</v>
      </c>
      <c r="EQ9">
        <v>-6.4724919093851145</v>
      </c>
      <c r="ER9">
        <v>27.756544687669361</v>
      </c>
      <c r="ES9">
        <v>7.6260232658336928</v>
      </c>
      <c r="ET9">
        <v>9.4020295579922362</v>
      </c>
      <c r="EU9">
        <v>9.3436645396536004</v>
      </c>
      <c r="EV9">
        <v>7.1852845372676759</v>
      </c>
      <c r="EW9">
        <v>21.518516550661495</v>
      </c>
      <c r="EX9">
        <v>41.915475189234655</v>
      </c>
      <c r="EY9">
        <v>36.478617576634306</v>
      </c>
      <c r="EZ9">
        <v>27.452199256781256</v>
      </c>
      <c r="FD9">
        <v>42.184012066365007</v>
      </c>
      <c r="FE9">
        <v>6.5966457242341052</v>
      </c>
      <c r="FF9">
        <v>7.3134328358209046</v>
      </c>
      <c r="FG9">
        <v>20.558055572350291</v>
      </c>
      <c r="FH9">
        <v>69.136602411311415</v>
      </c>
      <c r="FI9">
        <v>-61.31343283582089</v>
      </c>
      <c r="FJ9">
        <v>-54.256961983906429</v>
      </c>
      <c r="FK9">
        <v>-13.919877863386148</v>
      </c>
      <c r="FL9">
        <v>28.637736952390249</v>
      </c>
      <c r="FM9">
        <v>9.7770154373927962</v>
      </c>
      <c r="FP9">
        <v>11.621856027753655</v>
      </c>
      <c r="FQ9">
        <v>4.6902654867256199</v>
      </c>
      <c r="FR9">
        <v>3.5810205908684134</v>
      </c>
      <c r="FS9">
        <v>4.0650406504064982</v>
      </c>
      <c r="FT9">
        <v>4.4550517104216523</v>
      </c>
      <c r="FU9">
        <v>3.5044824775875014</v>
      </c>
      <c r="FV9">
        <v>11.016144349477676</v>
      </c>
      <c r="FW9">
        <v>9.4067876762533569</v>
      </c>
      <c r="FX9">
        <v>42.868197059582151</v>
      </c>
      <c r="FY9">
        <v>13.665178325340388</v>
      </c>
      <c r="FZ9">
        <v>24.266257433339728</v>
      </c>
      <c r="GA9">
        <v>6.8990767271569515</v>
      </c>
      <c r="GB9">
        <v>12.531931211129542</v>
      </c>
      <c r="GC9">
        <v>35.24970280131803</v>
      </c>
      <c r="GD9">
        <v>5.643847261907573</v>
      </c>
      <c r="GG9">
        <v>14.864612511671336</v>
      </c>
      <c r="GH9">
        <v>17.653631284916518</v>
      </c>
      <c r="GI9">
        <v>34.005998656334704</v>
      </c>
      <c r="GJ9">
        <v>6.1037124585803095</v>
      </c>
      <c r="GK9">
        <v>4.1444338669205161</v>
      </c>
      <c r="GL9">
        <v>13.741407704425033</v>
      </c>
      <c r="GM9">
        <v>39.169139465875382</v>
      </c>
      <c r="GN9">
        <v>9.0909090909090917</v>
      </c>
      <c r="GO9">
        <v>-36.596471257825812</v>
      </c>
      <c r="GP9">
        <v>11.826032057461605</v>
      </c>
      <c r="GQ9">
        <v>-283.59368508516849</v>
      </c>
      <c r="GR9">
        <v>70.337078651685118</v>
      </c>
      <c r="GS9">
        <v>15.379892555640573</v>
      </c>
      <c r="GT9">
        <v>4.7111111111110668</v>
      </c>
      <c r="GU9">
        <v>8.6348698509851314</v>
      </c>
      <c r="GV9">
        <v>-37.039531502821291</v>
      </c>
      <c r="GW9">
        <v>2.1240546304082049</v>
      </c>
      <c r="GX9">
        <v>19.556249415181163</v>
      </c>
      <c r="GY9">
        <v>15.189650182686387</v>
      </c>
      <c r="GZ9">
        <v>6.5557675671198234</v>
      </c>
      <c r="HA9">
        <v>69.473684210526329</v>
      </c>
      <c r="HB9">
        <v>102.99220705389828</v>
      </c>
      <c r="HC9">
        <v>6.6134831508855543</v>
      </c>
      <c r="HD9">
        <v>3.4124288295685998</v>
      </c>
      <c r="HE9">
        <v>7</v>
      </c>
      <c r="HF9">
        <v>6.5</v>
      </c>
      <c r="HG9">
        <v>7.0233333333333299</v>
      </c>
      <c r="HH9">
        <v>6.4623999999999997</v>
      </c>
      <c r="HI9">
        <v>7.37</v>
      </c>
    </row>
    <row r="10" spans="1:217">
      <c r="A10" t="s">
        <v>305</v>
      </c>
      <c r="B10">
        <v>4.5217523430647608</v>
      </c>
      <c r="C10">
        <v>10.442579032089141</v>
      </c>
      <c r="D10">
        <v>10.809618866347895</v>
      </c>
      <c r="E10">
        <v>8.9157748915653912</v>
      </c>
      <c r="F10">
        <v>-0.37385109176676556</v>
      </c>
      <c r="G10">
        <v>19.204396833916704</v>
      </c>
      <c r="H10">
        <v>2.7364677939568969</v>
      </c>
      <c r="I10">
        <v>1.8858436007040482</v>
      </c>
      <c r="J10">
        <v>16.501474926253685</v>
      </c>
      <c r="K10">
        <v>21.555165256266964</v>
      </c>
      <c r="L10">
        <v>2.1925858951175403</v>
      </c>
      <c r="M10">
        <v>2.6873385012919897</v>
      </c>
      <c r="N10">
        <v>19.06005221932115</v>
      </c>
      <c r="O10">
        <v>30.642123064822258</v>
      </c>
      <c r="P10">
        <v>19.003568124752213</v>
      </c>
      <c r="Q10">
        <v>113.76208881478833</v>
      </c>
      <c r="R10">
        <v>53.989151306074504</v>
      </c>
      <c r="S10">
        <v>7900</v>
      </c>
      <c r="T10">
        <v>49.365745808939849</v>
      </c>
      <c r="U10">
        <v>-76.850055886007667</v>
      </c>
      <c r="V10">
        <v>20.883780469201309</v>
      </c>
      <c r="W10">
        <v>81.463118725109439</v>
      </c>
      <c r="X10">
        <v>-40.170031880977682</v>
      </c>
      <c r="Y10">
        <v>-9.68287526427061</v>
      </c>
      <c r="Z10">
        <v>3.6432843936922135</v>
      </c>
      <c r="AB10">
        <v>18.153073779491518</v>
      </c>
      <c r="AC10">
        <v>85.135307853839066</v>
      </c>
      <c r="AE10">
        <v>21.862604994314403</v>
      </c>
      <c r="AF10">
        <v>0</v>
      </c>
      <c r="AG10">
        <v>13.024452023956441</v>
      </c>
      <c r="AH10">
        <v>-8.6719393639808864</v>
      </c>
      <c r="AI10">
        <v>11.315758866157283</v>
      </c>
      <c r="AJ10">
        <v>16.890000000000015</v>
      </c>
      <c r="AK10">
        <v>21.360000000000014</v>
      </c>
      <c r="AL10">
        <v>38.120000000000012</v>
      </c>
      <c r="AM10">
        <v>0.87548638132264722</v>
      </c>
      <c r="AS10">
        <v>24.261712840825197</v>
      </c>
      <c r="AT10">
        <v>19.003568124752213</v>
      </c>
      <c r="AU10">
        <v>23.143115942028984</v>
      </c>
      <c r="AV10">
        <v>2.6873385012919897</v>
      </c>
      <c r="AW10">
        <v>19.06005221932115</v>
      </c>
      <c r="AY10">
        <v>65.362485615650172</v>
      </c>
      <c r="AZ10">
        <v>-508.94170911148836</v>
      </c>
      <c r="BA10">
        <v>75.576109108010655</v>
      </c>
      <c r="BB10">
        <v>45.254930309259727</v>
      </c>
      <c r="BC10">
        <v>117.01810669207855</v>
      </c>
      <c r="BD10">
        <v>1.4414414414414414</v>
      </c>
      <c r="BE10">
        <v>5.7006611032838475</v>
      </c>
      <c r="BF10">
        <v>-3.9893512899815278</v>
      </c>
      <c r="BG10">
        <v>2.6789274100763474</v>
      </c>
      <c r="BH10">
        <v>23.148804411984877</v>
      </c>
      <c r="BI10">
        <v>21.480418037198611</v>
      </c>
      <c r="BJ10">
        <v>-1.1876657024824273</v>
      </c>
      <c r="BK10">
        <v>20.254308883591548</v>
      </c>
      <c r="BL10">
        <v>1.8564719796045521</v>
      </c>
      <c r="BM10">
        <v>1.8256902943251381</v>
      </c>
      <c r="BN10">
        <v>3.1322294723586115</v>
      </c>
      <c r="BO10">
        <v>14.134883932844694</v>
      </c>
      <c r="BP10">
        <v>0.75639768665600038</v>
      </c>
      <c r="BQ10">
        <v>4.7341620274318936</v>
      </c>
      <c r="BR10">
        <v>5.2272824857601607</v>
      </c>
      <c r="BS10">
        <v>3.8185923198147385</v>
      </c>
      <c r="BU10">
        <v>20.652810203645945</v>
      </c>
      <c r="BV10">
        <v>45.254930309259727</v>
      </c>
      <c r="BW10">
        <v>16.227822490543957</v>
      </c>
      <c r="BX10">
        <v>38.300692669755556</v>
      </c>
      <c r="BY10">
        <v>24.261712840825197</v>
      </c>
      <c r="BZ10">
        <v>45.381762958266656</v>
      </c>
      <c r="CA10">
        <v>23.860903675217504</v>
      </c>
      <c r="CB10">
        <v>22.86342200292572</v>
      </c>
      <c r="CC10">
        <v>21.862604994314403</v>
      </c>
      <c r="CD10">
        <v>9.1412222751095218</v>
      </c>
      <c r="CE10">
        <v>23.10881522564237</v>
      </c>
      <c r="CF10">
        <v>14.146934206147527</v>
      </c>
      <c r="CG10">
        <v>8.1493839835728963</v>
      </c>
      <c r="CH10">
        <v>-5.8966130352651085</v>
      </c>
      <c r="CI10">
        <v>14.702094318688735</v>
      </c>
      <c r="CJ10">
        <v>19.0048078484878</v>
      </c>
      <c r="CK10">
        <v>16.672762733236539</v>
      </c>
      <c r="CL10">
        <v>0</v>
      </c>
      <c r="CM10">
        <v>16.569201500298185</v>
      </c>
      <c r="CN10">
        <v>23.989494030560603</v>
      </c>
      <c r="CO10">
        <v>21.659875080520646</v>
      </c>
      <c r="CP10">
        <v>37.142857142857139</v>
      </c>
      <c r="CQ10">
        <v>28.23</v>
      </c>
      <c r="CR10">
        <v>23.65</v>
      </c>
      <c r="CS10">
        <v>36.78</v>
      </c>
      <c r="CT10">
        <v>-9.4505494505494454</v>
      </c>
      <c r="CU10">
        <v>-1.8234165067178454</v>
      </c>
      <c r="CV10">
        <v>-3.0530355896720169</v>
      </c>
      <c r="CW10">
        <v>7.0652155502408194</v>
      </c>
      <c r="CX10">
        <v>-14.421871081013293</v>
      </c>
      <c r="CY10">
        <v>5.8091029720578256</v>
      </c>
      <c r="CZ10">
        <v>32.15146696758309</v>
      </c>
      <c r="DA10">
        <v>18.926974664679587</v>
      </c>
      <c r="DB10">
        <v>2.4509803921568629</v>
      </c>
      <c r="DC10">
        <v>23.017107309486779</v>
      </c>
      <c r="DD10">
        <v>8.2099596231494054</v>
      </c>
      <c r="DE10">
        <v>11.332728921124218</v>
      </c>
      <c r="DF10">
        <v>16.848623613682449</v>
      </c>
      <c r="DG10">
        <v>10.222222222222232</v>
      </c>
      <c r="DH10">
        <v>26.213592233009802</v>
      </c>
      <c r="DI10">
        <v>34.923076923077076</v>
      </c>
      <c r="DJ10">
        <v>21.930646672915007</v>
      </c>
      <c r="DK10">
        <v>0.58422590068152802</v>
      </c>
      <c r="DL10">
        <v>-0.7042253521126528</v>
      </c>
      <c r="DM10">
        <v>-4.7665369649804852</v>
      </c>
      <c r="DN10">
        <v>13.277623026926735</v>
      </c>
      <c r="DO10">
        <v>-5.3145336225596376</v>
      </c>
      <c r="DP10">
        <v>9.2293906810035171</v>
      </c>
      <c r="DQ10">
        <v>7.2064777327935605</v>
      </c>
      <c r="DR10">
        <v>8.3182640144666067</v>
      </c>
      <c r="DS10">
        <v>-1.081712692481229</v>
      </c>
      <c r="DT10">
        <v>-8.9305528163432708</v>
      </c>
      <c r="DU10">
        <v>-14.498242237037854</v>
      </c>
      <c r="DV10">
        <v>17.971908818788858</v>
      </c>
      <c r="DW10">
        <v>36.837301285464363</v>
      </c>
      <c r="DX10">
        <v>36.837301285464363</v>
      </c>
      <c r="DY10">
        <v>28.105095541401276</v>
      </c>
      <c r="DZ10">
        <v>40.712816210189985</v>
      </c>
      <c r="EA10">
        <v>44.589657833804992</v>
      </c>
      <c r="EB10">
        <v>15.735800634834876</v>
      </c>
      <c r="EC10">
        <v>44.589657833804992</v>
      </c>
      <c r="ED10">
        <v>456.59099013431597</v>
      </c>
      <c r="EE10">
        <v>-529.26303961045039</v>
      </c>
      <c r="EF10">
        <v>27.211343686698175</v>
      </c>
      <c r="EG10">
        <v>-408.11424386671547</v>
      </c>
      <c r="EH10">
        <v>38.091853806819522</v>
      </c>
      <c r="EI10">
        <v>5.469845722300148</v>
      </c>
      <c r="EJ10">
        <v>5.0322580645161361</v>
      </c>
      <c r="EK10">
        <v>-0.26917900403768891</v>
      </c>
      <c r="EL10">
        <v>6.347897774113731</v>
      </c>
      <c r="EM10">
        <v>6.3478977741137701</v>
      </c>
      <c r="EN10">
        <v>-3.5874439461883441</v>
      </c>
      <c r="EO10">
        <v>-2.2580645161290303</v>
      </c>
      <c r="EP10">
        <v>6.3436404207841992</v>
      </c>
      <c r="EQ10">
        <v>-1.2949640287769866</v>
      </c>
      <c r="ER10">
        <v>27.877821644114238</v>
      </c>
      <c r="ES10">
        <v>5.5050045495905371</v>
      </c>
      <c r="ET10">
        <v>5.8149433566891489</v>
      </c>
      <c r="EU10">
        <v>10.44776119402985</v>
      </c>
      <c r="EV10">
        <v>9.0381125226860259</v>
      </c>
      <c r="EW10">
        <v>18.00897643685326</v>
      </c>
      <c r="EX10">
        <v>17.12094395280236</v>
      </c>
      <c r="EY10">
        <v>68.087863536876441</v>
      </c>
      <c r="EZ10">
        <v>62.050513866937166</v>
      </c>
      <c r="FD10">
        <v>25.577483280679441</v>
      </c>
      <c r="FE10">
        <v>8.2805307604863145</v>
      </c>
      <c r="FF10">
        <v>8.836524300441825</v>
      </c>
      <c r="FG10">
        <v>35.020790106719787</v>
      </c>
      <c r="FH10">
        <v>225.29144348922</v>
      </c>
      <c r="FI10">
        <v>-134.28132205995388</v>
      </c>
      <c r="FJ10">
        <v>-50.659807422198909</v>
      </c>
      <c r="FK10">
        <v>65.667571929256198</v>
      </c>
      <c r="FL10">
        <v>35.744830827067673</v>
      </c>
      <c r="FM10">
        <v>17.582417582417584</v>
      </c>
      <c r="FP10">
        <v>9.4166666666667584</v>
      </c>
      <c r="FQ10">
        <v>9.361329833770812</v>
      </c>
      <c r="FR10">
        <v>3.8053097345133069</v>
      </c>
      <c r="FS10">
        <v>4.0650406504064982</v>
      </c>
      <c r="FT10">
        <v>2.5841816758026215</v>
      </c>
      <c r="FU10">
        <v>3.7186742118028406</v>
      </c>
      <c r="FV10">
        <v>11.213235294117487</v>
      </c>
      <c r="FW10">
        <v>8.3210366949092762</v>
      </c>
      <c r="FX10">
        <v>130.78495502861819</v>
      </c>
      <c r="FY10">
        <v>15.671581005131547</v>
      </c>
      <c r="FZ10">
        <v>5.7006611032838475</v>
      </c>
      <c r="GA10">
        <v>23.65338718560675</v>
      </c>
      <c r="GB10">
        <v>25.891968548649263</v>
      </c>
      <c r="GC10">
        <v>47.160607237514903</v>
      </c>
      <c r="GD10">
        <v>26.979248900417268</v>
      </c>
      <c r="GG10">
        <v>17.54748918563099</v>
      </c>
      <c r="GH10">
        <v>29.505803343309594</v>
      </c>
      <c r="GI10">
        <v>37.619811733079231</v>
      </c>
      <c r="GJ10">
        <v>39.400733981897481</v>
      </c>
      <c r="GK10">
        <v>15.929504005098098</v>
      </c>
      <c r="GL10">
        <v>13.738048825768123</v>
      </c>
      <c r="GM10">
        <v>5.704099821746869</v>
      </c>
      <c r="GN10">
        <v>4.3478260869565215</v>
      </c>
      <c r="GO10">
        <v>-45.568155519555667</v>
      </c>
      <c r="GP10">
        <v>12.717222036189471</v>
      </c>
      <c r="GQ10">
        <v>52.733389402859807</v>
      </c>
      <c r="GR10">
        <v>43.379534060749229</v>
      </c>
      <c r="GS10">
        <v>19.127516778523194</v>
      </c>
      <c r="GT10">
        <v>7.6376554174067746</v>
      </c>
      <c r="GU10">
        <v>85.340970607903586</v>
      </c>
      <c r="GV10">
        <v>-36.398794034779137</v>
      </c>
      <c r="GW10">
        <v>-10.352500315020654</v>
      </c>
      <c r="GX10">
        <v>22.593936548516407</v>
      </c>
      <c r="GY10">
        <v>14.418216080998336</v>
      </c>
      <c r="GZ10">
        <v>5.3388705653366513</v>
      </c>
      <c r="HA10">
        <v>5.2193995381062415</v>
      </c>
      <c r="HB10">
        <v>52.706988192102067</v>
      </c>
      <c r="HC10">
        <v>5.3112380185738646</v>
      </c>
      <c r="HD10">
        <v>4.0172397277797316</v>
      </c>
      <c r="HE10">
        <v>7</v>
      </c>
      <c r="HF10">
        <v>6.75</v>
      </c>
      <c r="HG10">
        <v>7.35</v>
      </c>
      <c r="HH10">
        <v>5.5431999999999997</v>
      </c>
      <c r="HI10">
        <v>7.53</v>
      </c>
    </row>
    <row r="11" spans="1:217">
      <c r="A11" t="s">
        <v>306</v>
      </c>
      <c r="B11">
        <v>4.6781875550463408</v>
      </c>
      <c r="C11">
        <v>10.12959137620609</v>
      </c>
      <c r="D11">
        <v>9.1404728404388784</v>
      </c>
      <c r="E11">
        <v>8.3143842012710749</v>
      </c>
      <c r="F11">
        <v>12.308713425262544</v>
      </c>
      <c r="G11">
        <v>20.247203956410644</v>
      </c>
      <c r="H11">
        <v>0.2650788811252246</v>
      </c>
      <c r="I11">
        <v>1.1957967171104855</v>
      </c>
      <c r="J11">
        <v>34.084665334665338</v>
      </c>
      <c r="K11">
        <v>67.53170731707317</v>
      </c>
      <c r="L11">
        <v>-25.37287547693375</v>
      </c>
      <c r="M11">
        <v>-26.398429833169772</v>
      </c>
      <c r="N11">
        <v>58.513189448441253</v>
      </c>
      <c r="O11">
        <v>31.117670090739285</v>
      </c>
      <c r="P11">
        <v>46.015503875968996</v>
      </c>
      <c r="Q11">
        <v>3.7608735764358623</v>
      </c>
      <c r="R11">
        <v>48.03330397242015</v>
      </c>
      <c r="S11">
        <v>-42.857142857142854</v>
      </c>
      <c r="T11">
        <v>49.636249221815739</v>
      </c>
      <c r="U11">
        <v>-78.802266294152162</v>
      </c>
      <c r="V11">
        <v>21.008104630124901</v>
      </c>
      <c r="W11">
        <v>74.947565994621598</v>
      </c>
      <c r="X11">
        <v>-55.237120436711017</v>
      </c>
      <c r="Y11">
        <v>-19.407744874715256</v>
      </c>
      <c r="Z11">
        <v>-51.577503429355289</v>
      </c>
      <c r="AB11">
        <v>19.741473370527476</v>
      </c>
      <c r="AC11">
        <v>74.589526520448146</v>
      </c>
      <c r="AE11">
        <v>21.870394814895143</v>
      </c>
      <c r="AF11">
        <v>0</v>
      </c>
      <c r="AG11">
        <v>12.818424682439275</v>
      </c>
      <c r="AH11">
        <v>-5.6725074416178227</v>
      </c>
      <c r="AI11">
        <v>12.834473877459798</v>
      </c>
      <c r="AJ11">
        <v>13.119999999999997</v>
      </c>
      <c r="AK11">
        <v>17.690000000000008</v>
      </c>
      <c r="AL11">
        <v>21.180000000000003</v>
      </c>
      <c r="AM11">
        <v>0.39920159680664391</v>
      </c>
      <c r="AS11">
        <v>11.14824947714936</v>
      </c>
      <c r="AT11">
        <v>46.015503875968996</v>
      </c>
      <c r="AU11">
        <v>22.826086956521738</v>
      </c>
      <c r="AV11">
        <v>-26.398429833169772</v>
      </c>
      <c r="AW11">
        <v>58.513189448441253</v>
      </c>
      <c r="AY11">
        <v>7.0888468809073721</v>
      </c>
      <c r="AZ11">
        <v>398.34319526627218</v>
      </c>
      <c r="BA11">
        <v>1187.9295154185022</v>
      </c>
      <c r="BB11">
        <v>13.704019289689818</v>
      </c>
      <c r="BC11">
        <v>-3.6268527501002525</v>
      </c>
      <c r="BD11">
        <v>1.4362657091561939</v>
      </c>
      <c r="BE11">
        <v>32.05625778885527</v>
      </c>
      <c r="BF11">
        <v>-6.5522498924898604</v>
      </c>
      <c r="BG11">
        <v>2.9094650248051845</v>
      </c>
      <c r="BH11">
        <v>36.800731493627005</v>
      </c>
      <c r="BI11">
        <v>10.84288981517237</v>
      </c>
      <c r="BJ11">
        <v>-2.9778814935064934</v>
      </c>
      <c r="BK11">
        <v>18.978908423359048</v>
      </c>
      <c r="BL11">
        <v>1.5109540254391602</v>
      </c>
      <c r="BM11">
        <v>2.2208131757948752</v>
      </c>
      <c r="BN11">
        <v>2.9757546239129957</v>
      </c>
      <c r="BO11">
        <v>14.553476212123046</v>
      </c>
      <c r="BP11">
        <v>-13.776294479149865</v>
      </c>
      <c r="BQ11">
        <v>4.775844114127028</v>
      </c>
      <c r="BR11">
        <v>5.2095945931377141</v>
      </c>
      <c r="BS11">
        <v>4.3078129502347124</v>
      </c>
      <c r="BU11">
        <v>17.496445594102493</v>
      </c>
      <c r="BV11">
        <v>13.704019289689818</v>
      </c>
      <c r="BW11">
        <v>18.288329554101075</v>
      </c>
      <c r="BX11">
        <v>19.613080167859405</v>
      </c>
      <c r="BY11">
        <v>11.14824947714936</v>
      </c>
      <c r="BZ11">
        <v>24.050947396316417</v>
      </c>
      <c r="CA11">
        <v>22.876571434341752</v>
      </c>
      <c r="CB11">
        <v>29.101913953868802</v>
      </c>
      <c r="CC11">
        <v>21.870394814895143</v>
      </c>
      <c r="CD11">
        <v>9.2631534069891526</v>
      </c>
      <c r="CE11">
        <v>21.517014291420278</v>
      </c>
      <c r="CF11">
        <v>25.980794928369434</v>
      </c>
      <c r="CG11">
        <v>9.8734177215189867</v>
      </c>
      <c r="CH11">
        <v>7.3420263504253791</v>
      </c>
      <c r="CI11">
        <v>12.016476634308976</v>
      </c>
      <c r="CJ11">
        <v>20.152641859745486</v>
      </c>
      <c r="CK11">
        <v>15.985541770838246</v>
      </c>
      <c r="CL11">
        <v>0</v>
      </c>
      <c r="CM11">
        <v>15.891071640009802</v>
      </c>
      <c r="CN11">
        <v>24.253855383016447</v>
      </c>
      <c r="CO11">
        <v>21.679012112712318</v>
      </c>
      <c r="CP11">
        <v>18.75</v>
      </c>
      <c r="CQ11">
        <v>29.31</v>
      </c>
      <c r="CR11">
        <v>21.95</v>
      </c>
      <c r="CS11">
        <v>43.74</v>
      </c>
      <c r="CT11">
        <v>-12.594349795126153</v>
      </c>
      <c r="CU11">
        <v>-5.7849338700402537</v>
      </c>
      <c r="CV11">
        <v>-5.8017591339648167</v>
      </c>
      <c r="CW11">
        <v>7.7713404628189986</v>
      </c>
      <c r="CX11">
        <v>-13.877755511022045</v>
      </c>
      <c r="CY11">
        <v>1.4902139667991068</v>
      </c>
      <c r="CZ11">
        <v>51.544145509662755</v>
      </c>
      <c r="DA11">
        <v>15.774647887323948</v>
      </c>
      <c r="DB11">
        <v>6.0941828254847525</v>
      </c>
      <c r="DC11">
        <v>18.234442836468901</v>
      </c>
      <c r="DD11">
        <v>7.1428571428571379</v>
      </c>
      <c r="DE11">
        <v>9.7449908925318667</v>
      </c>
      <c r="DF11">
        <v>11.364854783254923</v>
      </c>
      <c r="DG11">
        <v>7.561597281223384</v>
      </c>
      <c r="DH11">
        <v>16.249999999999972</v>
      </c>
      <c r="DI11">
        <v>26.356050069541119</v>
      </c>
      <c r="DJ11">
        <v>10.940325497287539</v>
      </c>
      <c r="DK11">
        <v>5.0739957716701234</v>
      </c>
      <c r="DL11">
        <v>2.2312373225152338</v>
      </c>
      <c r="DM11">
        <v>10.400866738894923</v>
      </c>
      <c r="DN11">
        <v>6.5731814198071934</v>
      </c>
      <c r="DO11">
        <v>-4.8507462686564535</v>
      </c>
      <c r="DP11">
        <v>10.9565217391304</v>
      </c>
      <c r="DQ11">
        <v>10.267857142857125</v>
      </c>
      <c r="DR11">
        <v>6.9431920649233643</v>
      </c>
      <c r="DS11">
        <v>-5.4865187363650607</v>
      </c>
      <c r="DT11">
        <v>-9.9933628387848152</v>
      </c>
      <c r="DU11">
        <v>-15.917746670115495</v>
      </c>
      <c r="DV11">
        <v>22.220934792684229</v>
      </c>
      <c r="DW11">
        <v>14.540896791008848</v>
      </c>
      <c r="DX11">
        <v>14.540896791008848</v>
      </c>
      <c r="DY11">
        <v>22.281200746390333</v>
      </c>
      <c r="DZ11">
        <v>3.1472633114932334E-2</v>
      </c>
      <c r="EA11">
        <v>-457.80300424263271</v>
      </c>
      <c r="EB11">
        <v>12.088167728052575</v>
      </c>
      <c r="EC11">
        <v>-457.80300424263271</v>
      </c>
      <c r="ED11">
        <v>-6.7092154420921553</v>
      </c>
      <c r="EE11">
        <v>162.58024163018072</v>
      </c>
      <c r="EF11">
        <v>43.103448275862064</v>
      </c>
      <c r="EG11">
        <v>178.62290429782306</v>
      </c>
      <c r="EH11">
        <v>38.835048119462797</v>
      </c>
      <c r="EI11">
        <v>3.8942976356050027</v>
      </c>
      <c r="EJ11">
        <v>3.9743589743589673</v>
      </c>
      <c r="EK11">
        <v>-2.9850746268656754</v>
      </c>
      <c r="EL11">
        <v>6.7578439259854388</v>
      </c>
      <c r="EM11">
        <v>6.7578439259855125</v>
      </c>
      <c r="EN11">
        <v>-8.4210526315789469</v>
      </c>
      <c r="EO11">
        <v>-6.1538461538461542</v>
      </c>
      <c r="EP11">
        <v>9.5897023330651692</v>
      </c>
      <c r="EQ11">
        <v>7.7586206896551806</v>
      </c>
      <c r="ER11">
        <v>27.140809994852326</v>
      </c>
      <c r="ES11">
        <v>9.6575057873805417</v>
      </c>
      <c r="ET11">
        <v>5.5581554411605882</v>
      </c>
      <c r="EU11">
        <v>11.940966010733453</v>
      </c>
      <c r="EV11">
        <v>7.6779026217228461</v>
      </c>
      <c r="EW11">
        <v>28.02144249512671</v>
      </c>
      <c r="EX11">
        <v>16.375677302829622</v>
      </c>
      <c r="EY11">
        <v>123.95125894468386</v>
      </c>
      <c r="EZ11">
        <v>124.16342478456563</v>
      </c>
      <c r="FD11">
        <v>28.523241464417936</v>
      </c>
      <c r="FE11">
        <v>7.0089362217023305</v>
      </c>
      <c r="FF11">
        <v>8.595988538681949</v>
      </c>
      <c r="FG11">
        <v>26.639517664480639</v>
      </c>
      <c r="FH11">
        <v>19.245569345834927</v>
      </c>
      <c r="FI11">
        <v>-59.471365638766514</v>
      </c>
      <c r="FJ11">
        <v>-20.673721866149947</v>
      </c>
      <c r="FK11">
        <v>551.72211796663589</v>
      </c>
      <c r="FL11">
        <v>30.318059178487072</v>
      </c>
      <c r="FM11">
        <v>23.886639676113361</v>
      </c>
      <c r="FP11">
        <v>9.6230954290296609</v>
      </c>
      <c r="FQ11">
        <v>10.371650821089029</v>
      </c>
      <c r="FR11">
        <v>4.6902654867256306</v>
      </c>
      <c r="FS11">
        <v>3.9682539682539604</v>
      </c>
      <c r="FT11">
        <v>1.5467904098995742</v>
      </c>
      <c r="FU11">
        <v>3.4208432776452442</v>
      </c>
      <c r="FV11">
        <v>9.369527145359168</v>
      </c>
      <c r="FW11">
        <v>6.5276501204310025</v>
      </c>
      <c r="FX11">
        <v>5.6150452001721867</v>
      </c>
      <c r="FY11">
        <v>15.522348585030416</v>
      </c>
      <c r="FZ11">
        <v>32.05625778885527</v>
      </c>
      <c r="GA11">
        <v>19.454774870500735</v>
      </c>
      <c r="GB11">
        <v>3.1455755147944693</v>
      </c>
      <c r="GC11">
        <v>5.5173299008315677</v>
      </c>
      <c r="GD11">
        <v>20.938083608676912</v>
      </c>
      <c r="GE11">
        <v>115.39198773241326</v>
      </c>
      <c r="GF11">
        <v>22.232359343312886</v>
      </c>
      <c r="GG11">
        <v>9.4801719244181282</v>
      </c>
      <c r="GH11">
        <v>19.193435404783404</v>
      </c>
      <c r="GI11">
        <v>4.2684140370734841E-2</v>
      </c>
      <c r="GJ11">
        <v>41.591106479068699</v>
      </c>
      <c r="GK11">
        <v>7.1714207677062687</v>
      </c>
      <c r="GL11">
        <v>13.032274929745777</v>
      </c>
      <c r="GM11">
        <v>-25.585284280936456</v>
      </c>
      <c r="GN11">
        <v>0</v>
      </c>
      <c r="GO11">
        <v>-38.378484491558559</v>
      </c>
      <c r="GP11">
        <v>7.8463941919604956</v>
      </c>
      <c r="GQ11">
        <v>138.8596336857494</v>
      </c>
      <c r="GR11">
        <v>-1.8411712511090454</v>
      </c>
      <c r="GS11">
        <v>172.95813315030887</v>
      </c>
      <c r="GT11">
        <v>6.2447257383966361</v>
      </c>
      <c r="GU11">
        <v>133.63307562132945</v>
      </c>
      <c r="GV11">
        <v>-17.339379710331173</v>
      </c>
      <c r="GW11">
        <v>-7.3593945224183166</v>
      </c>
      <c r="GX11">
        <v>11.146179385331832</v>
      </c>
      <c r="GY11">
        <v>17.790707608465933</v>
      </c>
      <c r="GZ11">
        <v>3.8795340726985241</v>
      </c>
      <c r="HA11">
        <v>1.9815418023887112</v>
      </c>
      <c r="HB11">
        <v>55.024411330335312</v>
      </c>
      <c r="HC11">
        <v>4.1833438535563197</v>
      </c>
      <c r="HD11">
        <v>4.7514190945622667</v>
      </c>
      <c r="HE11">
        <v>8</v>
      </c>
      <c r="HF11">
        <v>7</v>
      </c>
      <c r="HG11">
        <v>7.5133333333333301</v>
      </c>
      <c r="HH11">
        <v>6.3247</v>
      </c>
      <c r="HI11">
        <v>7.5</v>
      </c>
    </row>
    <row r="12" spans="1:217">
      <c r="A12" t="s">
        <v>307</v>
      </c>
      <c r="B12">
        <v>9.5440688580759367</v>
      </c>
      <c r="C12">
        <v>9.6867394807652953</v>
      </c>
      <c r="D12">
        <v>10.547198095124953</v>
      </c>
      <c r="E12">
        <v>10.129643596914541</v>
      </c>
      <c r="F12">
        <v>4.1261183487678545</v>
      </c>
      <c r="G12">
        <v>15.123313877023076</v>
      </c>
      <c r="H12">
        <v>13.452978303620569</v>
      </c>
      <c r="I12">
        <v>11.933380856009023</v>
      </c>
      <c r="J12">
        <v>47.508063043875133</v>
      </c>
      <c r="K12">
        <v>63.534161982424195</v>
      </c>
      <c r="L12">
        <v>-5.7338243029984222</v>
      </c>
      <c r="M12">
        <v>-17.456093666844065</v>
      </c>
      <c r="N12">
        <v>28.837485172004744</v>
      </c>
      <c r="O12">
        <v>32.168787288875222</v>
      </c>
      <c r="P12">
        <v>86.611842105263165</v>
      </c>
      <c r="Q12">
        <v>-6.5093599500259671</v>
      </c>
      <c r="R12">
        <v>3.7305285358072102</v>
      </c>
      <c r="S12">
        <v>-13.823232299052531</v>
      </c>
      <c r="T12">
        <v>39.415590749701323</v>
      </c>
      <c r="U12">
        <v>136.74433827462059</v>
      </c>
      <c r="V12">
        <v>26.085984583141137</v>
      </c>
      <c r="W12">
        <v>48.594759573008325</v>
      </c>
      <c r="X12">
        <v>-25.249584026622294</v>
      </c>
      <c r="Y12">
        <v>6.063947078280032</v>
      </c>
      <c r="Z12">
        <v>-68.134944018856814</v>
      </c>
      <c r="AB12">
        <v>28.262780716829035</v>
      </c>
      <c r="AC12">
        <v>46.068533557527616</v>
      </c>
      <c r="AE12">
        <v>23.277563934088089</v>
      </c>
      <c r="AF12">
        <v>0</v>
      </c>
      <c r="AG12">
        <v>14.567615488968752</v>
      </c>
      <c r="AH12">
        <v>-0.73805460750853247</v>
      </c>
      <c r="AI12">
        <v>14.408277548871842</v>
      </c>
      <c r="AJ12">
        <v>17.97000000000002</v>
      </c>
      <c r="AK12">
        <v>19.239999999999988</v>
      </c>
      <c r="AL12">
        <v>21.629999999999995</v>
      </c>
      <c r="AM12">
        <v>0.39920159680664391</v>
      </c>
      <c r="AS12">
        <v>38.778081923257332</v>
      </c>
      <c r="AT12">
        <v>86.611842105263165</v>
      </c>
      <c r="AU12">
        <v>26.568372361954324</v>
      </c>
      <c r="AV12">
        <v>-17.456093666844065</v>
      </c>
      <c r="AW12">
        <v>28.837485172004744</v>
      </c>
      <c r="AY12">
        <v>-26.811594202898554</v>
      </c>
      <c r="AZ12">
        <v>175.25282569898872</v>
      </c>
      <c r="BA12">
        <v>256.26915389740174</v>
      </c>
      <c r="BB12">
        <v>56.730725129569301</v>
      </c>
      <c r="BC12">
        <v>-52.193870149302072</v>
      </c>
      <c r="BD12">
        <v>1.4311270125223614</v>
      </c>
      <c r="BE12">
        <v>70.361277908635486</v>
      </c>
      <c r="BF12">
        <v>-8.775209833326775</v>
      </c>
      <c r="BG12">
        <v>3.9003395694645024</v>
      </c>
      <c r="BH12">
        <v>43.932532242240868</v>
      </c>
      <c r="BI12">
        <v>8.9784086263209932</v>
      </c>
      <c r="BJ12">
        <v>0.24102821045382611</v>
      </c>
      <c r="BK12">
        <v>6.4323224866907651</v>
      </c>
      <c r="BL12">
        <v>0.58171727732884349</v>
      </c>
      <c r="BM12">
        <v>1.9734775232454556</v>
      </c>
      <c r="BN12">
        <v>2.3390596012800193</v>
      </c>
      <c r="BO12">
        <v>14.973603688093757</v>
      </c>
      <c r="BP12">
        <v>-32.127191581024285</v>
      </c>
      <c r="BQ12">
        <v>10.50047341840061</v>
      </c>
      <c r="BR12">
        <v>5.1817875452734983</v>
      </c>
      <c r="BS12">
        <v>4.1134853992560076</v>
      </c>
      <c r="BU12">
        <v>32.942866030006414</v>
      </c>
      <c r="BV12">
        <v>56.730725129569301</v>
      </c>
      <c r="BW12">
        <v>28.931615338210953</v>
      </c>
      <c r="BX12">
        <v>27.904820898391602</v>
      </c>
      <c r="BY12">
        <v>38.778081923257332</v>
      </c>
      <c r="BZ12">
        <v>23.131045802864168</v>
      </c>
      <c r="CA12">
        <v>22.016924218214214</v>
      </c>
      <c r="CB12">
        <v>30.418799141090432</v>
      </c>
      <c r="CC12">
        <v>23.277563934088089</v>
      </c>
      <c r="CD12">
        <v>6.5268035545105283</v>
      </c>
      <c r="CE12">
        <v>21.170647564446124</v>
      </c>
      <c r="CF12">
        <v>30.679796516429221</v>
      </c>
      <c r="CG12">
        <v>12.02192599975084</v>
      </c>
      <c r="CH12">
        <v>3.650779789454174</v>
      </c>
      <c r="CI12">
        <v>15.661218231900628</v>
      </c>
      <c r="CJ12">
        <v>20.889426339753953</v>
      </c>
      <c r="CK12">
        <v>18.104843314044352</v>
      </c>
      <c r="CL12">
        <v>0</v>
      </c>
      <c r="CM12">
        <v>18.00018347992615</v>
      </c>
      <c r="CN12">
        <v>25.374455312225319</v>
      </c>
      <c r="CO12">
        <v>23.078178995375353</v>
      </c>
      <c r="CP12">
        <v>12.5</v>
      </c>
      <c r="CQ12">
        <v>24.04</v>
      </c>
      <c r="CR12">
        <v>18.14</v>
      </c>
      <c r="CS12">
        <v>67.88</v>
      </c>
      <c r="CT12">
        <v>-12.230375806092951</v>
      </c>
      <c r="CU12">
        <v>-6.3210392020412929</v>
      </c>
      <c r="CV12">
        <v>-1.4645072363887</v>
      </c>
      <c r="CW12">
        <v>12.266052940957369</v>
      </c>
      <c r="CX12">
        <v>-8.6581218938006721</v>
      </c>
      <c r="CY12">
        <v>-3.9108610271177917</v>
      </c>
      <c r="CZ12">
        <v>56.623596396904588</v>
      </c>
      <c r="DA12">
        <v>14.131897711978466</v>
      </c>
      <c r="DB12">
        <v>4.6398046398046358</v>
      </c>
      <c r="DC12">
        <v>16.965517241379306</v>
      </c>
      <c r="DD12">
        <v>4.6997389033942678</v>
      </c>
      <c r="DE12">
        <v>7.9728583545376663</v>
      </c>
      <c r="DF12">
        <v>12.182851365839914</v>
      </c>
      <c r="DG12">
        <v>5.037159372419497</v>
      </c>
      <c r="DH12">
        <v>15.220700152207019</v>
      </c>
      <c r="DI12">
        <v>35.828877005347643</v>
      </c>
      <c r="DJ12">
        <v>5.394524959742184</v>
      </c>
      <c r="DK12">
        <v>8.2545141874462686</v>
      </c>
      <c r="DL12">
        <v>-0.39215686274513839</v>
      </c>
      <c r="DM12">
        <v>3.4917555771096698</v>
      </c>
      <c r="DN12">
        <v>3.2230703986429092</v>
      </c>
      <c r="DO12">
        <v>-5.2962298025138237</v>
      </c>
      <c r="DP12">
        <v>6.5757818765036502</v>
      </c>
      <c r="DQ12">
        <v>5.7049714751426288</v>
      </c>
      <c r="DR12">
        <v>4.6328671328670712</v>
      </c>
      <c r="DS12">
        <v>0.84012084076133942</v>
      </c>
      <c r="DT12">
        <v>-4.4761763130148964</v>
      </c>
      <c r="DU12">
        <v>-6.8409289504419544</v>
      </c>
      <c r="DV12">
        <v>8.7063759351672037</v>
      </c>
      <c r="DW12">
        <v>18.655759351024837</v>
      </c>
      <c r="DX12">
        <v>18.655759351024837</v>
      </c>
      <c r="DY12">
        <v>30.542306178669815</v>
      </c>
      <c r="DZ12">
        <v>-29.484320086509868</v>
      </c>
      <c r="EA12">
        <v>-143.1550101274872</v>
      </c>
      <c r="EB12">
        <v>36.020397471272396</v>
      </c>
      <c r="EC12">
        <v>-143.1550101274872</v>
      </c>
      <c r="ED12">
        <v>39.389219934994586</v>
      </c>
      <c r="EE12">
        <v>59.966955803387023</v>
      </c>
      <c r="EF12">
        <v>153.12559376781306</v>
      </c>
      <c r="EG12">
        <v>58.607007475112482</v>
      </c>
      <c r="EH12">
        <v>47.146750069449951</v>
      </c>
      <c r="EI12">
        <v>3.6312849162011296</v>
      </c>
      <c r="EJ12">
        <v>4.1290322580645196</v>
      </c>
      <c r="EK12">
        <v>-0.98314606741573429</v>
      </c>
      <c r="EL12">
        <v>5.5118110236220463</v>
      </c>
      <c r="EM12">
        <v>5.5118110236220472</v>
      </c>
      <c r="EN12">
        <v>-6.6523605150214618</v>
      </c>
      <c r="EO12">
        <v>-4.6875</v>
      </c>
      <c r="EP12">
        <v>28.369140625000011</v>
      </c>
      <c r="EQ12">
        <v>48.408710217755427</v>
      </c>
      <c r="ER12">
        <v>20.559876570141242</v>
      </c>
      <c r="ES12">
        <v>10.153779038063039</v>
      </c>
      <c r="ET12">
        <v>8.201049470314512</v>
      </c>
      <c r="EU12">
        <v>12.532523850823937</v>
      </c>
      <c r="EV12">
        <v>12.557551683668864</v>
      </c>
      <c r="EW12">
        <v>30.66500460679638</v>
      </c>
      <c r="EX12">
        <v>3.1687009942607709</v>
      </c>
      <c r="EY12">
        <v>94.299212104846958</v>
      </c>
      <c r="EZ12">
        <v>94.847759733954177</v>
      </c>
      <c r="FD12">
        <v>21.592624321788438</v>
      </c>
      <c r="FE12">
        <v>4.594280845371963</v>
      </c>
      <c r="FF12">
        <v>8.7570621468926593</v>
      </c>
      <c r="FG12">
        <v>31.503038468653678</v>
      </c>
      <c r="FH12">
        <v>-1.2113966351693979</v>
      </c>
      <c r="FI12">
        <v>-158.26502732240436</v>
      </c>
      <c r="FJ12">
        <v>95.348248614486778</v>
      </c>
      <c r="FK12">
        <v>9.5084117176372072</v>
      </c>
      <c r="FL12">
        <v>42.455584698371851</v>
      </c>
      <c r="FM12">
        <v>17.580144777662877</v>
      </c>
      <c r="FP12">
        <v>6.9767441860464086</v>
      </c>
      <c r="FQ12">
        <v>10.318142734307818</v>
      </c>
      <c r="FR12">
        <v>4.0457343887421997</v>
      </c>
      <c r="FS12">
        <v>3.9682539682539604</v>
      </c>
      <c r="FT12">
        <v>1.7597551644989065</v>
      </c>
      <c r="FU12">
        <v>4.7505938242281651</v>
      </c>
      <c r="FV12">
        <v>6.0477001703577438</v>
      </c>
      <c r="FW12">
        <v>3.6334504691123879</v>
      </c>
      <c r="FX12">
        <v>-38.631681944587491</v>
      </c>
      <c r="FY12">
        <v>7.0284520493434144</v>
      </c>
      <c r="FZ12">
        <v>70.361277908635486</v>
      </c>
      <c r="GA12">
        <v>30.278514588859412</v>
      </c>
      <c r="GB12">
        <v>-6.4892608259769515</v>
      </c>
      <c r="GC12">
        <v>5.6074976324521897</v>
      </c>
      <c r="GD12">
        <v>32.718054345242798</v>
      </c>
      <c r="GE12">
        <v>110.46755645093596</v>
      </c>
      <c r="GF12">
        <v>16.325190860721026</v>
      </c>
      <c r="GG12">
        <v>15.486994165765477</v>
      </c>
      <c r="GH12">
        <v>33.640044166359942</v>
      </c>
      <c r="GI12">
        <v>57.512378196600785</v>
      </c>
      <c r="GJ12">
        <v>80.193331246087013</v>
      </c>
      <c r="GK12">
        <v>36.552309170946074</v>
      </c>
      <c r="GL12">
        <v>10.308045223660494</v>
      </c>
      <c r="GM12">
        <v>-6.0606060606060534</v>
      </c>
      <c r="GN12">
        <v>0</v>
      </c>
      <c r="GO12">
        <v>5.2403011001735438</v>
      </c>
      <c r="GP12">
        <v>3.0851346992766211</v>
      </c>
      <c r="GQ12">
        <v>104.39339632887999</v>
      </c>
      <c r="GR12">
        <v>9.5361855257897137</v>
      </c>
      <c r="GS12">
        <v>120.60325954755575</v>
      </c>
      <c r="GT12">
        <v>5.3254437869821558</v>
      </c>
      <c r="GU12">
        <v>133.19259867954969</v>
      </c>
      <c r="GV12">
        <v>13.367984662980263</v>
      </c>
      <c r="GW12">
        <v>-3.098849421481801</v>
      </c>
      <c r="GX12">
        <v>30.790671901054477</v>
      </c>
      <c r="GY12">
        <v>28.281995406089866</v>
      </c>
      <c r="GZ12">
        <v>3.6359178516026636</v>
      </c>
      <c r="HA12">
        <v>-0.94786729857819907</v>
      </c>
      <c r="HB12">
        <v>51.837591127170157</v>
      </c>
      <c r="HC12">
        <v>4.3697451996972347</v>
      </c>
      <c r="HD12">
        <v>4.4910817762659416</v>
      </c>
      <c r="HE12">
        <v>8</v>
      </c>
      <c r="HF12">
        <v>7.25</v>
      </c>
      <c r="HG12">
        <v>7.5133333333333301</v>
      </c>
      <c r="HH12">
        <v>6.7293000000000003</v>
      </c>
      <c r="HI12">
        <v>7.47</v>
      </c>
    </row>
    <row r="13" spans="1:217">
      <c r="A13" t="s">
        <v>308</v>
      </c>
      <c r="B13">
        <v>3.3078833930007301</v>
      </c>
      <c r="C13">
        <v>10.576452596576544</v>
      </c>
      <c r="D13">
        <v>8.8255388688051557</v>
      </c>
      <c r="E13">
        <v>9.9397846777260064</v>
      </c>
      <c r="F13">
        <v>21.016766349642122</v>
      </c>
      <c r="G13">
        <v>11.604771394948063</v>
      </c>
      <c r="H13">
        <v>7.1869987406837001</v>
      </c>
      <c r="I13">
        <v>25.570612117513637</v>
      </c>
      <c r="J13">
        <v>110.00565291124929</v>
      </c>
      <c r="K13">
        <v>35.515825078521388</v>
      </c>
      <c r="L13">
        <v>-185.52600047927149</v>
      </c>
      <c r="M13">
        <v>-97.83637592968222</v>
      </c>
      <c r="N13">
        <v>54.507676324598862</v>
      </c>
      <c r="O13">
        <v>28.55510227406447</v>
      </c>
      <c r="P13">
        <v>-3.0836534357661116</v>
      </c>
      <c r="Q13">
        <v>11.68289154799197</v>
      </c>
      <c r="R13">
        <v>3.2207005473273731</v>
      </c>
      <c r="S13">
        <v>36760.197516085595</v>
      </c>
      <c r="T13">
        <v>46.806157528568619</v>
      </c>
      <c r="U13">
        <v>106.83323527223787</v>
      </c>
      <c r="V13">
        <v>24.812501491086582</v>
      </c>
      <c r="W13">
        <v>59.730986489886092</v>
      </c>
      <c r="X13">
        <v>28.943175783324499</v>
      </c>
      <c r="Y13">
        <v>-60.668301655426113</v>
      </c>
      <c r="Z13">
        <v>-55.493221131369808</v>
      </c>
      <c r="AB13">
        <v>26.624569210105392</v>
      </c>
      <c r="AC13">
        <v>57.454702955646006</v>
      </c>
      <c r="AE13">
        <v>21.383953900227127</v>
      </c>
      <c r="AF13">
        <v>0</v>
      </c>
      <c r="AG13">
        <v>9.4620288558326813</v>
      </c>
      <c r="AH13">
        <v>5.1472443499261074</v>
      </c>
      <c r="AI13">
        <v>6.1743906711873029</v>
      </c>
      <c r="AJ13">
        <v>24.27999999999999</v>
      </c>
      <c r="AK13">
        <v>12.829999999999997</v>
      </c>
      <c r="AL13">
        <v>9.52</v>
      </c>
      <c r="AM13">
        <v>2.3143683702981073</v>
      </c>
      <c r="AS13">
        <v>92.727591143057282</v>
      </c>
      <c r="AT13">
        <v>-3.0836534357661116</v>
      </c>
      <c r="AU13">
        <v>34.245014245014247</v>
      </c>
      <c r="AV13">
        <v>-97.83637592968222</v>
      </c>
      <c r="AW13">
        <v>54.507676324598862</v>
      </c>
      <c r="AY13">
        <v>817.32199787460149</v>
      </c>
      <c r="AZ13">
        <v>411400</v>
      </c>
      <c r="BA13">
        <v>22.18853901818893</v>
      </c>
      <c r="BB13">
        <v>69.813578826237048</v>
      </c>
      <c r="BC13">
        <v>-39.271242805069924</v>
      </c>
      <c r="BD13">
        <v>1.4260249554367201</v>
      </c>
      <c r="BE13">
        <v>68.066275599464845</v>
      </c>
      <c r="BF13">
        <v>-11.728321162057579</v>
      </c>
      <c r="BG13">
        <v>4.4957164613151157</v>
      </c>
      <c r="BH13">
        <v>59.362497249612332</v>
      </c>
      <c r="BI13">
        <v>17.781338767200698</v>
      </c>
      <c r="BJ13">
        <v>1.4597605768075487E-2</v>
      </c>
      <c r="BK13">
        <v>-0.74030604604856542</v>
      </c>
      <c r="BL13">
        <v>0.28738847051539751</v>
      </c>
      <c r="BM13">
        <v>1.149236624923305</v>
      </c>
      <c r="BN13">
        <v>2.1557497637316922</v>
      </c>
      <c r="BO13">
        <v>13.702706241423146</v>
      </c>
      <c r="BP13">
        <v>-60.617276338419757</v>
      </c>
      <c r="BQ13">
        <v>12.040515233683715</v>
      </c>
      <c r="BR13">
        <v>4.4603283844786104</v>
      </c>
      <c r="BS13">
        <v>4.856271137444967</v>
      </c>
      <c r="BU13">
        <v>37.550521692979757</v>
      </c>
      <c r="BV13">
        <v>69.813578826237048</v>
      </c>
      <c r="BW13">
        <v>32.869517016615895</v>
      </c>
      <c r="BX13">
        <v>47.036250562032862</v>
      </c>
      <c r="BY13">
        <v>92.727591143057282</v>
      </c>
      <c r="BZ13">
        <v>28.161859528827097</v>
      </c>
      <c r="CA13">
        <v>27.139224820211709</v>
      </c>
      <c r="CB13">
        <v>30.952515306266399</v>
      </c>
      <c r="CC13">
        <v>21.383953900227127</v>
      </c>
      <c r="CD13">
        <v>8.6865323225708231</v>
      </c>
      <c r="CE13">
        <v>21.14406664217784</v>
      </c>
      <c r="CF13">
        <v>41.826739335880482</v>
      </c>
      <c r="CG13">
        <v>13.025364538659478</v>
      </c>
      <c r="CH13">
        <v>34.73432078761514</v>
      </c>
      <c r="CI13">
        <v>17.718813554407749</v>
      </c>
      <c r="CJ13">
        <v>21.095468498426005</v>
      </c>
      <c r="CK13">
        <v>19.411111398093862</v>
      </c>
      <c r="CL13">
        <v>0</v>
      </c>
      <c r="CM13">
        <v>19.310541169989495</v>
      </c>
      <c r="CN13">
        <v>22.199313184291277</v>
      </c>
      <c r="CO13">
        <v>21.217491450107868</v>
      </c>
      <c r="CP13">
        <v>0</v>
      </c>
      <c r="CQ13">
        <v>18.829999999999998</v>
      </c>
      <c r="CR13">
        <v>32.619999999999997</v>
      </c>
      <c r="CS13">
        <v>21.39</v>
      </c>
      <c r="CT13">
        <v>-9.9388725379216663</v>
      </c>
      <c r="CU13">
        <v>-8.8518132313752762</v>
      </c>
      <c r="CV13">
        <v>2.7979274611399045</v>
      </c>
      <c r="CW13">
        <v>14.142394569093645</v>
      </c>
      <c r="CX13">
        <v>1.8633540372670705</v>
      </c>
      <c r="CY13">
        <v>-11.586332186618362</v>
      </c>
      <c r="CZ13">
        <v>55.910672974719155</v>
      </c>
      <c r="DA13">
        <v>13.793103448275851</v>
      </c>
      <c r="DB13">
        <v>5.2749719416386123</v>
      </c>
      <c r="DC13">
        <v>16.059379217273964</v>
      </c>
      <c r="DD13">
        <v>5.4404145077720241</v>
      </c>
      <c r="DE13">
        <v>6.9131832797427419</v>
      </c>
      <c r="DF13">
        <v>12.821319688700491</v>
      </c>
      <c r="DG13">
        <v>6.693548387096758</v>
      </c>
      <c r="DH13">
        <v>14.228456913828271</v>
      </c>
      <c r="DI13">
        <v>35.072281583909991</v>
      </c>
      <c r="DJ13">
        <v>5.2775873886218259</v>
      </c>
      <c r="DK13">
        <v>9.4996374184195354</v>
      </c>
      <c r="DL13">
        <v>0.59999999999995035</v>
      </c>
      <c r="DM13">
        <v>0.19704433497537083</v>
      </c>
      <c r="DN13">
        <v>3.7067545304778093</v>
      </c>
      <c r="DO13">
        <v>-16.218809980806125</v>
      </c>
      <c r="DP13">
        <v>1.1398176291792803</v>
      </c>
      <c r="DQ13">
        <v>9.228441754916874</v>
      </c>
      <c r="DR13">
        <v>5.5555555555555225</v>
      </c>
      <c r="DS13">
        <v>-1.7536231884057971</v>
      </c>
      <c r="DT13">
        <v>-8.5703921817463442</v>
      </c>
      <c r="DU13">
        <v>-10.791303304516953</v>
      </c>
      <c r="DV13">
        <v>-0.2113717201109015</v>
      </c>
      <c r="DW13">
        <v>19.439561265119075</v>
      </c>
      <c r="DX13">
        <v>19.439561265119075</v>
      </c>
      <c r="DY13">
        <v>22.048819048531595</v>
      </c>
      <c r="DZ13">
        <v>17.695340590671265</v>
      </c>
      <c r="EA13">
        <v>3.3843961524759525</v>
      </c>
      <c r="EB13">
        <v>2.8245254866581075</v>
      </c>
      <c r="EC13">
        <v>3.3843961524759525</v>
      </c>
      <c r="ED13">
        <v>18.602094720449479</v>
      </c>
      <c r="EE13">
        <v>-230.46337817638266</v>
      </c>
      <c r="EF13">
        <v>702.37676056338023</v>
      </c>
      <c r="EG13">
        <v>-288.9506474468605</v>
      </c>
      <c r="EH13">
        <v>19.678093037843958</v>
      </c>
      <c r="EI13">
        <v>5.9574468085106425</v>
      </c>
      <c r="EJ13">
        <v>5.9508408796895322</v>
      </c>
      <c r="EK13">
        <v>4.4510385756676554</v>
      </c>
      <c r="EL13">
        <v>6.2843676355066282</v>
      </c>
      <c r="EM13">
        <v>6.2843676355066878</v>
      </c>
      <c r="EN13">
        <v>1.3667425968109372</v>
      </c>
      <c r="EO13">
        <v>0.97402597402597624</v>
      </c>
      <c r="EP13">
        <v>42.518837459634021</v>
      </c>
      <c r="EQ13">
        <v>67.64705882352942</v>
      </c>
      <c r="ER13">
        <v>11.677542393200859</v>
      </c>
      <c r="ES13">
        <v>10.863690952762211</v>
      </c>
      <c r="ET13">
        <v>7.4454508668721013</v>
      </c>
      <c r="EU13">
        <v>10.212588578574406</v>
      </c>
      <c r="EV13">
        <v>14.721129781909189</v>
      </c>
      <c r="EW13">
        <v>14.931572734029993</v>
      </c>
      <c r="EX13">
        <v>27.439069560708202</v>
      </c>
      <c r="EY13">
        <v>87.529124538347929</v>
      </c>
      <c r="EZ13">
        <v>87.083425138991984</v>
      </c>
      <c r="FD13">
        <v>48.816141214409981</v>
      </c>
      <c r="FE13">
        <v>5.5325844795391159</v>
      </c>
      <c r="FF13">
        <v>8.7621696801112599</v>
      </c>
      <c r="FG13">
        <v>33.941473794316444</v>
      </c>
      <c r="FH13">
        <v>-11.276662698901342</v>
      </c>
      <c r="FI13">
        <v>71.296296296296291</v>
      </c>
      <c r="FJ13">
        <v>159.37208317211511</v>
      </c>
      <c r="FK13">
        <v>144.5807417212566</v>
      </c>
      <c r="FL13">
        <v>56.665814321296317</v>
      </c>
      <c r="FM13">
        <v>15.078125</v>
      </c>
      <c r="FP13">
        <v>7.7700077700077683</v>
      </c>
      <c r="FQ13">
        <v>11.58072696534229</v>
      </c>
      <c r="FR13">
        <v>3.1114952463266685</v>
      </c>
      <c r="FS13">
        <v>4.6875000000001412</v>
      </c>
      <c r="FT13">
        <v>3.0464584920029689</v>
      </c>
      <c r="FU13">
        <v>5.7480314960631071</v>
      </c>
      <c r="FV13">
        <v>6.9289991445679817</v>
      </c>
      <c r="FW13">
        <v>4.2813286022359103</v>
      </c>
      <c r="FX13">
        <v>-13.450081242101461</v>
      </c>
      <c r="FY13">
        <v>5.8971871968962173</v>
      </c>
      <c r="FZ13">
        <v>68.066275599464845</v>
      </c>
      <c r="GA13">
        <v>32.099353724275552</v>
      </c>
      <c r="GB13">
        <v>14.960317523928811</v>
      </c>
      <c r="GC13">
        <v>1.2923101770538119</v>
      </c>
      <c r="GD13">
        <v>16.194648724769205</v>
      </c>
      <c r="GE13">
        <v>30.864137086903305</v>
      </c>
      <c r="GF13">
        <v>10.205757832345471</v>
      </c>
      <c r="GG13">
        <v>21.297350024386276</v>
      </c>
      <c r="GH13">
        <v>9.028173472617711</v>
      </c>
      <c r="GI13">
        <v>16.37842437016182</v>
      </c>
      <c r="GJ13">
        <v>69.051976209894221</v>
      </c>
      <c r="GK13">
        <v>29.42535033836818</v>
      </c>
      <c r="GL13">
        <v>10.564915290247951</v>
      </c>
      <c r="GM13">
        <v>-26.65245202558636</v>
      </c>
      <c r="GN13">
        <v>0</v>
      </c>
      <c r="GO13">
        <v>49.611011370436827</v>
      </c>
      <c r="GP13">
        <v>3.8811503350130292</v>
      </c>
      <c r="GQ13">
        <v>-253.87398251432006</v>
      </c>
      <c r="GR13">
        <v>7.5197889182057844</v>
      </c>
      <c r="GS13">
        <v>41.239856325661968</v>
      </c>
      <c r="GT13">
        <v>7.4702886247877398</v>
      </c>
      <c r="GU13">
        <v>-44.595611184916109</v>
      </c>
      <c r="GV13">
        <v>7.8383667079771069</v>
      </c>
      <c r="GW13">
        <v>3.6638352839865522</v>
      </c>
      <c r="GX13">
        <v>9.194094235068663</v>
      </c>
      <c r="GY13">
        <v>35.797986142461774</v>
      </c>
      <c r="GZ13">
        <v>5.9883709673100398</v>
      </c>
      <c r="HA13">
        <v>9.316770186335404</v>
      </c>
      <c r="HB13">
        <v>56.76114023321508</v>
      </c>
      <c r="HC13">
        <v>5.996508530765305</v>
      </c>
      <c r="HD13">
        <v>5.1462685790839355</v>
      </c>
      <c r="HE13">
        <v>9</v>
      </c>
      <c r="HF13">
        <v>7.75</v>
      </c>
      <c r="HG13">
        <v>8.1666666666666696</v>
      </c>
      <c r="HH13">
        <v>7.3582999999999998</v>
      </c>
      <c r="HI13">
        <v>7.74</v>
      </c>
    </row>
    <row r="14" spans="1:217">
      <c r="A14" t="s">
        <v>309</v>
      </c>
      <c r="B14">
        <v>2.906116191785086</v>
      </c>
      <c r="C14">
        <v>11.598037970640835</v>
      </c>
      <c r="D14">
        <v>8.0841088570617892</v>
      </c>
      <c r="E14">
        <v>10.054464040736393</v>
      </c>
      <c r="F14">
        <v>-1.8445411223450017</v>
      </c>
      <c r="G14">
        <v>13.911297141890749</v>
      </c>
      <c r="H14">
        <v>28.72009589018603</v>
      </c>
      <c r="I14">
        <v>34.045490025023533</v>
      </c>
      <c r="J14">
        <v>27.619385223071859</v>
      </c>
      <c r="K14">
        <v>42.913437541048204</v>
      </c>
      <c r="L14">
        <v>-23.888520238885203</v>
      </c>
      <c r="M14">
        <v>-18.772018117765477</v>
      </c>
      <c r="N14">
        <v>47.441520467836256</v>
      </c>
      <c r="O14">
        <v>16.954904590824711</v>
      </c>
      <c r="P14">
        <v>25.174902831760132</v>
      </c>
      <c r="Q14">
        <v>5.2636118797076259</v>
      </c>
      <c r="R14">
        <v>25.400376799769397</v>
      </c>
      <c r="S14">
        <v>-69.25</v>
      </c>
      <c r="T14">
        <v>47.133444068292221</v>
      </c>
      <c r="U14">
        <v>82.034386173849839</v>
      </c>
      <c r="V14">
        <v>25.927062550210206</v>
      </c>
      <c r="W14">
        <v>56.470503319961509</v>
      </c>
      <c r="X14">
        <v>113.61752516281823</v>
      </c>
      <c r="Y14">
        <v>14.606741573033712</v>
      </c>
      <c r="Z14">
        <v>-90.6610703043022</v>
      </c>
      <c r="AB14">
        <v>26.118644251045929</v>
      </c>
      <c r="AC14">
        <v>55.190430671841241</v>
      </c>
      <c r="AE14">
        <v>21.471661227187834</v>
      </c>
      <c r="AF14">
        <v>0</v>
      </c>
      <c r="AG14">
        <v>15.056586145923189</v>
      </c>
      <c r="AH14">
        <v>10.319880202789253</v>
      </c>
      <c r="AI14">
        <v>7.3640811530912194</v>
      </c>
      <c r="AJ14">
        <v>36.080000000000112</v>
      </c>
      <c r="AK14">
        <v>24.479999999999755</v>
      </c>
      <c r="AL14">
        <v>3.5599999999998246</v>
      </c>
      <c r="AM14">
        <v>2.3143683702989954</v>
      </c>
      <c r="AN14">
        <v>26.141777753669377</v>
      </c>
      <c r="AO14">
        <v>32.024450658970345</v>
      </c>
      <c r="AP14">
        <v>14.780937625694579</v>
      </c>
      <c r="AQ14">
        <v>33.352648986296522</v>
      </c>
      <c r="AS14">
        <v>73.874356018725479</v>
      </c>
      <c r="AT14">
        <v>25.174902831760132</v>
      </c>
      <c r="AU14">
        <v>37.758980017163175</v>
      </c>
      <c r="AV14">
        <v>-18.772018117765477</v>
      </c>
      <c r="AW14">
        <v>47.441520467836256</v>
      </c>
      <c r="AY14">
        <v>211.20389700765486</v>
      </c>
      <c r="AZ14">
        <v>-172.05923055632439</v>
      </c>
      <c r="BA14">
        <v>-80.044642857142861</v>
      </c>
      <c r="BB14">
        <v>42.598755832037334</v>
      </c>
      <c r="BC14">
        <v>-30.497801467797181</v>
      </c>
      <c r="BD14">
        <v>1.4209591474245116</v>
      </c>
      <c r="BE14">
        <v>96.110598448340681</v>
      </c>
      <c r="BF14">
        <v>-10.91583754689292</v>
      </c>
      <c r="BG14">
        <v>5.0762439195063607</v>
      </c>
      <c r="BH14">
        <v>50.642221101528087</v>
      </c>
      <c r="BI14">
        <v>7.0322735407755239</v>
      </c>
      <c r="BJ14">
        <v>-2.8025112921700419</v>
      </c>
      <c r="BK14">
        <v>-15.352884935213321</v>
      </c>
      <c r="BL14">
        <v>-0.33450133702036861</v>
      </c>
      <c r="BM14">
        <v>1.0924276172824452</v>
      </c>
      <c r="BN14">
        <v>1.1021835039707315</v>
      </c>
      <c r="BO14">
        <v>12.445857065556448</v>
      </c>
      <c r="BP14">
        <v>-66.018274820711468</v>
      </c>
      <c r="BQ14">
        <v>14.208147727640799</v>
      </c>
      <c r="BR14">
        <v>3.6701182620834634</v>
      </c>
      <c r="BS14">
        <v>5.3605090229578538</v>
      </c>
      <c r="BT14">
        <v>12.422496309348064</v>
      </c>
      <c r="BU14">
        <v>60.655625415616612</v>
      </c>
      <c r="BV14">
        <v>42.598755832037334</v>
      </c>
      <c r="BW14">
        <v>64.714662229710356</v>
      </c>
      <c r="BX14">
        <v>56.912948579851452</v>
      </c>
      <c r="BY14">
        <v>73.874356018725479</v>
      </c>
      <c r="BZ14">
        <v>49.600924921148462</v>
      </c>
      <c r="CA14">
        <v>26.06963961205615</v>
      </c>
      <c r="CB14">
        <v>29.293761908132016</v>
      </c>
      <c r="CC14">
        <v>21.471661227187834</v>
      </c>
      <c r="CD14">
        <v>9.3971384508535891</v>
      </c>
      <c r="CE14">
        <v>24.456474569352366</v>
      </c>
      <c r="CF14">
        <v>52.137260049037401</v>
      </c>
      <c r="CG14">
        <v>12.127684822594043</v>
      </c>
      <c r="CH14">
        <v>70.563986982485332</v>
      </c>
      <c r="CI14">
        <v>20.498281821209684</v>
      </c>
      <c r="CJ14">
        <v>14.640615651991929</v>
      </c>
      <c r="CK14">
        <v>17.761811345778224</v>
      </c>
      <c r="CL14">
        <v>0</v>
      </c>
      <c r="CM14">
        <v>17.667167348630031</v>
      </c>
      <c r="CN14">
        <v>22.902305315713054</v>
      </c>
      <c r="CO14">
        <v>21.308004369680617</v>
      </c>
      <c r="CP14">
        <v>-6.2499999999999964</v>
      </c>
      <c r="CQ14">
        <v>16.89</v>
      </c>
      <c r="CR14">
        <v>21.36</v>
      </c>
      <c r="CS14">
        <v>38.119999999999997</v>
      </c>
      <c r="CT14">
        <v>1.2135922330097086</v>
      </c>
      <c r="CU14">
        <v>0.34213098729227898</v>
      </c>
      <c r="CV14">
        <v>17.185531761741952</v>
      </c>
      <c r="CW14">
        <v>15.780429462440882</v>
      </c>
      <c r="CX14">
        <v>16.70574443141852</v>
      </c>
      <c r="CY14">
        <v>-13.274541260916697</v>
      </c>
      <c r="CZ14">
        <v>46.685814646263715</v>
      </c>
      <c r="DA14">
        <v>8.7719298245614041</v>
      </c>
      <c r="DB14">
        <v>3.5885167464114831</v>
      </c>
      <c r="DC14">
        <v>10.493046776232633</v>
      </c>
      <c r="DD14">
        <v>1.9900497512437738</v>
      </c>
      <c r="DE14">
        <v>2.1172638436481757</v>
      </c>
      <c r="DF14">
        <v>9.0999249380850085</v>
      </c>
      <c r="DG14">
        <v>4.1935483870967927</v>
      </c>
      <c r="DH14">
        <v>9.6503496503500088</v>
      </c>
      <c r="DI14">
        <v>27.480045610033795</v>
      </c>
      <c r="DJ14">
        <v>0.15372790161425723</v>
      </c>
      <c r="DK14">
        <v>8.4220716360116796</v>
      </c>
      <c r="DL14">
        <v>-0.2026342451874576</v>
      </c>
      <c r="DM14">
        <v>6.8437180796730388</v>
      </c>
      <c r="DN14">
        <v>3.2786885245901383</v>
      </c>
      <c r="DO14">
        <v>0</v>
      </c>
      <c r="DP14">
        <v>8.6956521739131265</v>
      </c>
      <c r="DQ14">
        <v>5.8157099697884895</v>
      </c>
      <c r="DR14">
        <v>1.9198664440734554</v>
      </c>
      <c r="DS14">
        <v>12.199714626558443</v>
      </c>
      <c r="DT14">
        <v>7.1769870429473785</v>
      </c>
      <c r="DU14">
        <v>7.973205064231256</v>
      </c>
      <c r="DV14">
        <v>4.6991131097370555</v>
      </c>
      <c r="DW14">
        <v>-6.0928293496386887</v>
      </c>
      <c r="DX14">
        <v>-6.0928293496386887</v>
      </c>
      <c r="DY14">
        <v>28.404994632465115</v>
      </c>
      <c r="DZ14">
        <v>-23.054806828391733</v>
      </c>
      <c r="EA14">
        <v>-23.378171595316893</v>
      </c>
      <c r="EB14">
        <v>4.7791328703973859</v>
      </c>
      <c r="EC14">
        <v>-23.378171595316893</v>
      </c>
      <c r="ED14">
        <v>-78.5012599837697</v>
      </c>
      <c r="EE14">
        <v>-186.7520342051875</v>
      </c>
      <c r="EF14">
        <v>-273.69957537154983</v>
      </c>
      <c r="EG14">
        <v>-178.96513203241983</v>
      </c>
      <c r="EH14">
        <v>-8.1151441144369709</v>
      </c>
      <c r="EI14">
        <v>8.9095744680851094</v>
      </c>
      <c r="EJ14">
        <v>7.1253071253071214</v>
      </c>
      <c r="EK14">
        <v>12.955465587044547</v>
      </c>
      <c r="EL14">
        <v>7.7519379844961547</v>
      </c>
      <c r="EM14">
        <v>7.7519379844961236</v>
      </c>
      <c r="EN14">
        <v>9.3023255813953494</v>
      </c>
      <c r="EO14">
        <v>7.5907590759075925</v>
      </c>
      <c r="EP14">
        <v>34.292565947242196</v>
      </c>
      <c r="EQ14">
        <v>76.967930029154545</v>
      </c>
      <c r="ER14">
        <v>5.1067184341943506</v>
      </c>
      <c r="ES14">
        <v>9.4221647261750761</v>
      </c>
      <c r="ET14">
        <v>4.1339191781669653</v>
      </c>
      <c r="EU14">
        <v>8.1081081081081088</v>
      </c>
      <c r="EV14">
        <v>11.401464713715047</v>
      </c>
      <c r="EW14">
        <v>24.747768210871058</v>
      </c>
      <c r="EX14">
        <v>24.360265968164416</v>
      </c>
      <c r="EY14">
        <v>23.949054766852175</v>
      </c>
      <c r="EZ14">
        <v>21.763888113856208</v>
      </c>
      <c r="FB14">
        <v>32.526698519812889</v>
      </c>
      <c r="FC14">
        <v>14.780937625694579</v>
      </c>
      <c r="FD14">
        <v>25.641193191100076</v>
      </c>
      <c r="FE14">
        <v>1.9594134491974557</v>
      </c>
      <c r="FF14">
        <v>7.9837618403247506</v>
      </c>
      <c r="FG14">
        <v>61.267877259146772</v>
      </c>
      <c r="FH14">
        <v>-50.960287809602875</v>
      </c>
      <c r="FI14">
        <v>-282.28699551569508</v>
      </c>
      <c r="FJ14">
        <v>174.18217487635732</v>
      </c>
      <c r="FK14">
        <v>-68.238396526241431</v>
      </c>
      <c r="FL14">
        <v>79.599466878991905</v>
      </c>
      <c r="FM14">
        <v>3.5046728971962615</v>
      </c>
      <c r="FO14">
        <v>19.239639607301182</v>
      </c>
      <c r="FP14">
        <v>10.662604722010668</v>
      </c>
      <c r="FQ14">
        <v>7.4399999999999702</v>
      </c>
      <c r="FR14">
        <v>2.8985507246376896</v>
      </c>
      <c r="FS14">
        <v>4.6875000000001412</v>
      </c>
      <c r="FT14">
        <v>5.3435114503817749</v>
      </c>
      <c r="FU14">
        <v>6.0015588464535501</v>
      </c>
      <c r="FV14">
        <v>11.487603305785262</v>
      </c>
      <c r="FW14">
        <v>7.3005140308630549</v>
      </c>
      <c r="FX14">
        <v>-6.663714201358129</v>
      </c>
      <c r="FY14">
        <v>2.1125272868107878E-2</v>
      </c>
      <c r="FZ14">
        <v>96.110598448340681</v>
      </c>
      <c r="GA14">
        <v>37.31923864952342</v>
      </c>
      <c r="GB14">
        <v>-1.7480986582820319</v>
      </c>
      <c r="GC14">
        <v>-19.421131383214298</v>
      </c>
      <c r="GD14">
        <v>101.98503452716653</v>
      </c>
      <c r="GE14">
        <v>36.460220318237454</v>
      </c>
      <c r="GF14">
        <v>12.438187976291278</v>
      </c>
      <c r="GG14">
        <v>29.359372549019618</v>
      </c>
      <c r="GH14">
        <v>11.572064708866405</v>
      </c>
      <c r="GI14">
        <v>5.7151350245146624</v>
      </c>
      <c r="GJ14">
        <v>13.348958435914165</v>
      </c>
      <c r="GK14">
        <v>15.294933979755907</v>
      </c>
      <c r="GL14">
        <v>9.9118583204113282</v>
      </c>
      <c r="GM14">
        <v>13.996627318718383</v>
      </c>
      <c r="GN14">
        <v>0</v>
      </c>
      <c r="GO14">
        <v>190.43367346938808</v>
      </c>
      <c r="GP14">
        <v>5.3696778809240806</v>
      </c>
      <c r="GQ14">
        <v>-28.844530102790156</v>
      </c>
      <c r="GR14">
        <v>37.844508432743567</v>
      </c>
      <c r="GS14">
        <v>30.719051148999537</v>
      </c>
      <c r="GT14">
        <v>2.3927392739274489</v>
      </c>
      <c r="GU14">
        <v>31.12574389900859</v>
      </c>
      <c r="GV14">
        <v>6.8057730562490537</v>
      </c>
      <c r="GW14">
        <v>7.7492216238819331</v>
      </c>
      <c r="GX14">
        <v>-3.3898679643971841</v>
      </c>
      <c r="GY14">
        <v>57.750387892767364</v>
      </c>
      <c r="GZ14">
        <v>9.0136587103936012</v>
      </c>
      <c r="HA14">
        <v>2.8094820017559163</v>
      </c>
      <c r="HB14">
        <v>25.057651178634377</v>
      </c>
      <c r="HC14">
        <v>6.9477639303206979</v>
      </c>
      <c r="HD14">
        <v>5.363206670596913</v>
      </c>
      <c r="HE14">
        <v>9.6</v>
      </c>
      <c r="HF14">
        <v>7.75</v>
      </c>
      <c r="HG14">
        <v>8.6566666666666698</v>
      </c>
      <c r="HH14">
        <v>7.2750000000000004</v>
      </c>
      <c r="HI14">
        <v>8.2100000000000009</v>
      </c>
    </row>
    <row r="15" spans="1:217">
      <c r="A15" t="s">
        <v>310</v>
      </c>
      <c r="B15">
        <v>1.1125814831150818</v>
      </c>
      <c r="C15">
        <v>10.811775722218208</v>
      </c>
      <c r="D15">
        <v>6.7354186274248304</v>
      </c>
      <c r="E15">
        <v>7.7701933371475835</v>
      </c>
      <c r="F15">
        <v>1.7425740386845916</v>
      </c>
      <c r="G15">
        <v>10.597238925387376</v>
      </c>
      <c r="H15">
        <v>29.16778709020771</v>
      </c>
      <c r="I15">
        <v>46.452478598848849</v>
      </c>
      <c r="J15">
        <v>82.174621653084984</v>
      </c>
      <c r="K15">
        <v>56.667831353365948</v>
      </c>
      <c r="L15">
        <v>183.96467580757613</v>
      </c>
      <c r="M15">
        <v>4.0666666666666664</v>
      </c>
      <c r="N15">
        <v>40.350118867516748</v>
      </c>
      <c r="O15">
        <v>9.9781398032566653</v>
      </c>
      <c r="P15">
        <v>64.323635591420683</v>
      </c>
      <c r="Q15">
        <v>-8.7517195245982276</v>
      </c>
      <c r="R15">
        <v>17.444663284610989</v>
      </c>
      <c r="S15">
        <v>-99.921250000000001</v>
      </c>
      <c r="T15">
        <v>48.47767436515624</v>
      </c>
      <c r="U15">
        <v>693.88077150678612</v>
      </c>
      <c r="V15">
        <v>31.931632825715937</v>
      </c>
      <c r="W15">
        <v>55.29465282279947</v>
      </c>
      <c r="X15">
        <v>164.17682926829269</v>
      </c>
      <c r="Y15">
        <v>34.991520633126044</v>
      </c>
      <c r="Z15">
        <v>-222.66288951841361</v>
      </c>
      <c r="AB15">
        <v>31.285982148795565</v>
      </c>
      <c r="AC15">
        <v>56.525845067970238</v>
      </c>
      <c r="AE15">
        <v>19.484051504473211</v>
      </c>
      <c r="AF15">
        <v>0</v>
      </c>
      <c r="AG15">
        <v>0.61663119594488403</v>
      </c>
      <c r="AH15">
        <v>-10.324186281048195</v>
      </c>
      <c r="AI15">
        <v>9.1264511358191438</v>
      </c>
      <c r="AJ15">
        <v>34.659999999999819</v>
      </c>
      <c r="AK15">
        <v>23.879999999999871</v>
      </c>
      <c r="AL15">
        <v>-25.979999999999837</v>
      </c>
      <c r="AM15">
        <v>13.618290258449333</v>
      </c>
      <c r="AN15">
        <v>25.747991775101958</v>
      </c>
      <c r="AO15">
        <v>34.537785357092837</v>
      </c>
      <c r="AP15">
        <v>11.972700945746167</v>
      </c>
      <c r="AQ15">
        <v>29.739516177521828</v>
      </c>
      <c r="AS15">
        <v>91.328569560743816</v>
      </c>
      <c r="AT15">
        <v>64.323635591420683</v>
      </c>
      <c r="AU15">
        <v>38.622863377379076</v>
      </c>
      <c r="AV15">
        <v>4.0666666666666664</v>
      </c>
      <c r="AW15">
        <v>40.350118867516748</v>
      </c>
      <c r="AY15">
        <v>171.80052956751985</v>
      </c>
      <c r="AZ15">
        <v>-117.16931845167417</v>
      </c>
      <c r="BA15">
        <v>-116.19236557668629</v>
      </c>
      <c r="BB15">
        <v>51.938837335374203</v>
      </c>
      <c r="BC15">
        <v>61.678743600479393</v>
      </c>
      <c r="BD15">
        <v>1.415929203539823</v>
      </c>
      <c r="BE15">
        <v>24.792385677308022</v>
      </c>
      <c r="BF15">
        <v>-3.6606283730076119</v>
      </c>
      <c r="BG15">
        <v>5.5192219328053618</v>
      </c>
      <c r="BH15">
        <v>21.616683394749433</v>
      </c>
      <c r="BI15">
        <v>0.64670730932489973</v>
      </c>
      <c r="BJ15">
        <v>-5.2915032679738561</v>
      </c>
      <c r="BK15">
        <v>-21.913148234372962</v>
      </c>
      <c r="BL15">
        <v>-1.0375372835665093</v>
      </c>
      <c r="BM15">
        <v>1.8765863431104558E-3</v>
      </c>
      <c r="BN15">
        <v>0.14479906119935165</v>
      </c>
      <c r="BO15">
        <v>11.202900873446572</v>
      </c>
      <c r="BP15">
        <v>-65.606379596172715</v>
      </c>
      <c r="BQ15">
        <v>14.073839652015105</v>
      </c>
      <c r="BR15">
        <v>2.5798213913865697</v>
      </c>
      <c r="BS15">
        <v>6.8954646226666334</v>
      </c>
      <c r="BT15">
        <v>7.969497698110696</v>
      </c>
      <c r="BU15">
        <v>39.946480735196928</v>
      </c>
      <c r="BV15">
        <v>51.938837335374203</v>
      </c>
      <c r="BW15">
        <v>37.539123255054818</v>
      </c>
      <c r="BX15">
        <v>74.952579597235442</v>
      </c>
      <c r="BY15">
        <v>91.328569560743816</v>
      </c>
      <c r="BZ15">
        <v>67.260103875989699</v>
      </c>
      <c r="CA15">
        <v>25.263008114261854</v>
      </c>
      <c r="CB15">
        <v>22.478715180185024</v>
      </c>
      <c r="CC15">
        <v>19.484051504473211</v>
      </c>
      <c r="CD15">
        <v>11.009151148885772</v>
      </c>
      <c r="CE15">
        <v>23.502526224274554</v>
      </c>
      <c r="CF15">
        <v>35.104056896803506</v>
      </c>
      <c r="CG15">
        <v>11.232718894009217</v>
      </c>
      <c r="CH15">
        <v>50.898929158314822</v>
      </c>
      <c r="CI15">
        <v>20.481972287826746</v>
      </c>
      <c r="CJ15">
        <v>12.119700045673216</v>
      </c>
      <c r="CK15">
        <v>16.256045941529887</v>
      </c>
      <c r="CL15">
        <v>0</v>
      </c>
      <c r="CM15">
        <v>16.173150223761624</v>
      </c>
      <c r="CN15">
        <v>20.704417224230038</v>
      </c>
      <c r="CO15">
        <v>19.343928431577261</v>
      </c>
      <c r="CP15">
        <v>5.2631578947368416</v>
      </c>
      <c r="CQ15">
        <v>13.12</v>
      </c>
      <c r="CR15">
        <v>17.690000000000001</v>
      </c>
      <c r="CS15">
        <v>21.18</v>
      </c>
      <c r="CT15">
        <v>7.9447322970638998</v>
      </c>
      <c r="CU15">
        <v>1.318359374999998</v>
      </c>
      <c r="CV15">
        <v>18.441371880050273</v>
      </c>
      <c r="CW15">
        <v>9.7240869096782667</v>
      </c>
      <c r="CX15">
        <v>18.470040721349623</v>
      </c>
      <c r="CY15">
        <v>-8.8843629665345425</v>
      </c>
      <c r="CZ15">
        <v>15.563334791940155</v>
      </c>
      <c r="DA15">
        <v>7.2992700729926998</v>
      </c>
      <c r="DB15">
        <v>3.3942558746736404</v>
      </c>
      <c r="DC15">
        <v>8.323133414932677</v>
      </c>
      <c r="DD15">
        <v>3.1446540880503147</v>
      </c>
      <c r="DE15">
        <v>4.3983402489625822</v>
      </c>
      <c r="DF15">
        <v>4.6127169236181276</v>
      </c>
      <c r="DG15">
        <v>2.1327014218009555</v>
      </c>
      <c r="DH15">
        <v>6.4516129032261196</v>
      </c>
      <c r="DI15">
        <v>23.390203632361033</v>
      </c>
      <c r="DJ15">
        <v>-3.5044824775876648</v>
      </c>
      <c r="DK15">
        <v>7.4446680080483745</v>
      </c>
      <c r="DL15">
        <v>-1.5873015873015457</v>
      </c>
      <c r="DM15">
        <v>2.6496565260058333</v>
      </c>
      <c r="DN15">
        <v>5.6743421052632073</v>
      </c>
      <c r="DO15">
        <v>-5.5882352941176734</v>
      </c>
      <c r="DP15">
        <v>4.1536050156740201</v>
      </c>
      <c r="DQ15">
        <v>5.1821862348177952</v>
      </c>
      <c r="DR15">
        <v>3.2040472175378398</v>
      </c>
      <c r="DS15">
        <v>6.9744309124529753</v>
      </c>
      <c r="DT15">
        <v>15.8678949842924</v>
      </c>
      <c r="DU15">
        <v>17.302882187405494</v>
      </c>
      <c r="DV15">
        <v>9.4222873686436657</v>
      </c>
      <c r="DW15">
        <v>30.545248999942025</v>
      </c>
      <c r="DX15">
        <v>30.414806655458289</v>
      </c>
      <c r="DY15">
        <v>23.343654626803755</v>
      </c>
      <c r="DZ15">
        <v>50.028602482695497</v>
      </c>
      <c r="EA15">
        <v>-152.96756826047942</v>
      </c>
      <c r="EB15">
        <v>30.101696674103668</v>
      </c>
      <c r="EC15">
        <v>-152.96756826047942</v>
      </c>
      <c r="ED15">
        <v>31.845486400800933</v>
      </c>
      <c r="EE15">
        <v>-108.17912842886514</v>
      </c>
      <c r="EF15">
        <v>245.10299261562386</v>
      </c>
      <c r="EG15">
        <v>-132.5430861186309</v>
      </c>
      <c r="EH15">
        <v>-25.6239915332165</v>
      </c>
      <c r="EI15">
        <v>11.111111111111107</v>
      </c>
      <c r="EJ15">
        <v>8.3847102342786837</v>
      </c>
      <c r="EK15">
        <v>20.97902097902098</v>
      </c>
      <c r="EL15">
        <v>9.0429540316502841</v>
      </c>
      <c r="EM15">
        <v>9.0429540316503392</v>
      </c>
      <c r="EN15">
        <v>16.321839080459775</v>
      </c>
      <c r="EO15">
        <v>14.098360655737697</v>
      </c>
      <c r="EP15">
        <v>27.675818528850389</v>
      </c>
      <c r="EQ15">
        <v>52.533333333333346</v>
      </c>
      <c r="ER15">
        <v>-10.817238423519536</v>
      </c>
      <c r="ES15">
        <v>7.6594132294034862</v>
      </c>
      <c r="ET15">
        <v>6.7046345871841222</v>
      </c>
      <c r="EU15">
        <v>8.1102676787854566</v>
      </c>
      <c r="EV15">
        <v>12.531400966183575</v>
      </c>
      <c r="EW15">
        <v>37.994861058241341</v>
      </c>
      <c r="EX15">
        <v>16.614933609242975</v>
      </c>
      <c r="EY15">
        <v>13.792722156484693</v>
      </c>
      <c r="EZ15">
        <v>12.848368279993693</v>
      </c>
      <c r="FB15">
        <v>32.707689406776424</v>
      </c>
      <c r="FC15">
        <v>11.972700945746167</v>
      </c>
      <c r="FD15">
        <v>22.602739726027394</v>
      </c>
      <c r="FE15">
        <v>3.1736219331249802</v>
      </c>
      <c r="FF15">
        <v>11.345646437994734</v>
      </c>
      <c r="FG15">
        <v>62.673985025206569</v>
      </c>
      <c r="FH15">
        <v>51.704390509953633</v>
      </c>
      <c r="FI15">
        <v>-29.619565217391301</v>
      </c>
      <c r="FJ15">
        <v>158.7353668999454</v>
      </c>
      <c r="FK15">
        <v>-76.853545818634501</v>
      </c>
      <c r="FL15">
        <v>55.996357513487503</v>
      </c>
      <c r="FM15">
        <v>4.738562091503268</v>
      </c>
      <c r="FO15">
        <v>19.694241475295755</v>
      </c>
      <c r="FP15">
        <v>11.704462326261876</v>
      </c>
      <c r="FQ15">
        <v>6.7345340642131033</v>
      </c>
      <c r="FR15">
        <v>2.8740490278951714</v>
      </c>
      <c r="FS15">
        <v>3.8167938931297636</v>
      </c>
      <c r="FT15">
        <v>9.4440213252093859</v>
      </c>
      <c r="FU15">
        <v>7.692307692307665</v>
      </c>
      <c r="FV15">
        <v>11.689351481184886</v>
      </c>
      <c r="FW15">
        <v>8.2277891777194476</v>
      </c>
      <c r="FX15">
        <v>106.42465927907271</v>
      </c>
      <c r="FY15">
        <v>-6.9987866022573773</v>
      </c>
      <c r="FZ15">
        <v>24.792385677308022</v>
      </c>
      <c r="GA15">
        <v>32.353022932592069</v>
      </c>
      <c r="GB15">
        <v>25.433939834403912</v>
      </c>
      <c r="GC15">
        <v>-0.38974825041045835</v>
      </c>
      <c r="GD15">
        <v>64.085050781017998</v>
      </c>
      <c r="GE15">
        <v>30.306131529767733</v>
      </c>
      <c r="GF15">
        <v>9.5100946385036327</v>
      </c>
      <c r="GG15">
        <v>37.114197530864196</v>
      </c>
      <c r="GH15">
        <v>26.656032239106288</v>
      </c>
      <c r="GI15">
        <v>18.330279833495268</v>
      </c>
      <c r="GJ15">
        <v>-33.125598056775715</v>
      </c>
      <c r="GK15">
        <v>20.239954518424643</v>
      </c>
      <c r="GL15">
        <v>6.0336995126786155</v>
      </c>
      <c r="GM15">
        <v>108.7640449438202</v>
      </c>
      <c r="GN15">
        <v>0</v>
      </c>
      <c r="GO15">
        <v>104.52373367314398</v>
      </c>
      <c r="GP15">
        <v>2.8048073902732797</v>
      </c>
      <c r="GQ15">
        <v>-86.833514689880303</v>
      </c>
      <c r="GR15">
        <v>38.03389830508452</v>
      </c>
      <c r="GS15">
        <v>19.499622831279986</v>
      </c>
      <c r="GT15">
        <v>-5.8776806989674446</v>
      </c>
      <c r="GU15">
        <v>-49.504899872177226</v>
      </c>
      <c r="GV15">
        <v>4.3116529407947777</v>
      </c>
      <c r="GW15">
        <v>17.142635514825809</v>
      </c>
      <c r="GX15">
        <v>20.618559018140825</v>
      </c>
      <c r="GY15">
        <v>32.420990750602193</v>
      </c>
      <c r="GZ15">
        <v>11.09723996081039</v>
      </c>
      <c r="HA15">
        <v>-10.992813414958746</v>
      </c>
      <c r="HB15">
        <v>16.422851461363948</v>
      </c>
      <c r="HC15">
        <v>8.1348636014921443</v>
      </c>
      <c r="HD15">
        <v>6.4985215863733137</v>
      </c>
      <c r="HE15">
        <v>9.5</v>
      </c>
      <c r="HF15">
        <v>7.75</v>
      </c>
      <c r="HG15">
        <v>8.6566666666666698</v>
      </c>
      <c r="HH15">
        <v>6.1067</v>
      </c>
      <c r="HI15">
        <v>7.9</v>
      </c>
    </row>
    <row r="16" spans="1:217">
      <c r="A16" t="s">
        <v>311</v>
      </c>
      <c r="B16">
        <v>-3.7037737007971674</v>
      </c>
      <c r="C16">
        <v>12.181433269913979</v>
      </c>
      <c r="D16">
        <v>1.5347229404189158</v>
      </c>
      <c r="E16">
        <v>6.3384862785661191</v>
      </c>
      <c r="F16">
        <v>50.45128224454033</v>
      </c>
      <c r="G16">
        <v>2.0975389606343224</v>
      </c>
      <c r="H16">
        <v>9.4367295990014046</v>
      </c>
      <c r="I16">
        <v>24.711956548261004</v>
      </c>
      <c r="J16">
        <v>44.35643564356436</v>
      </c>
      <c r="K16">
        <v>11.037955073586367</v>
      </c>
      <c r="L16">
        <v>236.38392857142856</v>
      </c>
      <c r="M16">
        <v>39.071566731141196</v>
      </c>
      <c r="N16">
        <v>-8.2589080195193816</v>
      </c>
      <c r="O16">
        <v>-10.255242023678997</v>
      </c>
      <c r="P16">
        <v>33.342147012162876</v>
      </c>
      <c r="Q16">
        <v>-20.291072788635965</v>
      </c>
      <c r="R16">
        <v>60.028761985377763</v>
      </c>
      <c r="S16">
        <v>147.76944444444445</v>
      </c>
      <c r="T16">
        <v>40.965795229611253</v>
      </c>
      <c r="U16">
        <v>313.25424348893358</v>
      </c>
      <c r="V16">
        <v>22.781150307743541</v>
      </c>
      <c r="W16">
        <v>49.264128204681221</v>
      </c>
      <c r="X16">
        <v>-35.503617139677232</v>
      </c>
      <c r="Y16">
        <v>36.850311850311854</v>
      </c>
      <c r="Z16">
        <v>-236.24595469255661</v>
      </c>
      <c r="AB16">
        <v>21.672005237179356</v>
      </c>
      <c r="AC16">
        <v>50.133622473994357</v>
      </c>
      <c r="AE16">
        <v>19.929192009529579</v>
      </c>
      <c r="AF16">
        <v>0</v>
      </c>
      <c r="AG16">
        <v>-15.403930896409532</v>
      </c>
      <c r="AH16">
        <v>-61.302846664087909</v>
      </c>
      <c r="AI16">
        <v>-3.682877972891903</v>
      </c>
      <c r="AJ16">
        <v>11.590000000000229</v>
      </c>
      <c r="AK16">
        <v>26.330000000000055</v>
      </c>
      <c r="AL16">
        <v>-29.470000000000073</v>
      </c>
      <c r="AM16">
        <v>13.618290258449333</v>
      </c>
      <c r="AN16">
        <v>25.050999096218547</v>
      </c>
      <c r="AO16">
        <v>32.862289445469081</v>
      </c>
      <c r="AP16">
        <v>13.130010942007361</v>
      </c>
      <c r="AQ16">
        <v>26.359192801235292</v>
      </c>
      <c r="AS16">
        <v>-10.098773154687445</v>
      </c>
      <c r="AT16">
        <v>33.342147012162876</v>
      </c>
      <c r="AU16">
        <v>22.133394243947009</v>
      </c>
      <c r="AV16">
        <v>39.071566731141196</v>
      </c>
      <c r="AW16">
        <v>-8.2589080195193816</v>
      </c>
      <c r="AY16">
        <v>38.661008958038664</v>
      </c>
      <c r="AZ16">
        <v>-162.97817160146963</v>
      </c>
      <c r="BA16">
        <v>-166.8748597501683</v>
      </c>
      <c r="BB16">
        <v>-30.621561512349281</v>
      </c>
      <c r="BC16">
        <v>88.315999609905091</v>
      </c>
      <c r="BD16">
        <v>1.4109347442680775</v>
      </c>
      <c r="BE16">
        <v>-27.98722542452095</v>
      </c>
      <c r="BF16">
        <v>11.276326690794935</v>
      </c>
      <c r="BG16">
        <v>3.6111195241982532</v>
      </c>
      <c r="BH16">
        <v>-17.844694586233302</v>
      </c>
      <c r="BI16">
        <v>-45.269642647227897</v>
      </c>
      <c r="BJ16">
        <v>-0.58537799102060772</v>
      </c>
      <c r="BK16">
        <v>-33.83709692253646</v>
      </c>
      <c r="BL16">
        <v>-3.901343929370503</v>
      </c>
      <c r="BM16">
        <v>-2.7530827853744988</v>
      </c>
      <c r="BN16">
        <v>-2.1341545959153949</v>
      </c>
      <c r="BO16">
        <v>9.973684094560161</v>
      </c>
      <c r="BP16">
        <v>-91.451661122473666</v>
      </c>
      <c r="BQ16">
        <v>-6.874671442374007</v>
      </c>
      <c r="BR16">
        <v>-0.19630050229945667</v>
      </c>
      <c r="BS16">
        <v>6.8528244074994538</v>
      </c>
      <c r="BT16">
        <v>8.6758825750990631</v>
      </c>
      <c r="BU16">
        <v>-3.7913559473909468</v>
      </c>
      <c r="BV16">
        <v>-30.621561512349281</v>
      </c>
      <c r="BW16">
        <v>1.7083968183508869</v>
      </c>
      <c r="BX16">
        <v>14.933568465561828</v>
      </c>
      <c r="BY16">
        <v>-10.098773154687445</v>
      </c>
      <c r="BZ16">
        <v>27.320816514013408</v>
      </c>
      <c r="CA16">
        <v>23.044609884849731</v>
      </c>
      <c r="CB16">
        <v>9.7401463974419435</v>
      </c>
      <c r="CC16">
        <v>19.929192009529579</v>
      </c>
      <c r="CD16">
        <v>31.265613235834522</v>
      </c>
      <c r="CE16">
        <v>22.636040568701869</v>
      </c>
      <c r="CF16">
        <v>11.655076470020015</v>
      </c>
      <c r="CG16">
        <v>9.4417259786476873</v>
      </c>
      <c r="CH16">
        <v>31.160010866612332</v>
      </c>
      <c r="CI16">
        <v>17.30839441682815</v>
      </c>
      <c r="CJ16">
        <v>2.5056649994896398</v>
      </c>
      <c r="CK16">
        <v>10.226904281043327</v>
      </c>
      <c r="CL16">
        <v>0</v>
      </c>
      <c r="CM16">
        <v>10.176803236549766</v>
      </c>
      <c r="CN16">
        <v>23.633975608964786</v>
      </c>
      <c r="CO16">
        <v>19.790496164661612</v>
      </c>
      <c r="CP16">
        <v>11.111111111111111</v>
      </c>
      <c r="CQ16">
        <v>17.97</v>
      </c>
      <c r="CR16">
        <v>19.239999999999998</v>
      </c>
      <c r="CS16">
        <v>21.63</v>
      </c>
      <c r="CT16">
        <v>23.536863440587787</v>
      </c>
      <c r="CU16">
        <v>-5.0142379596384758</v>
      </c>
      <c r="CV16">
        <v>12.572127994404614</v>
      </c>
      <c r="CW16">
        <v>-8.8756790004272492</v>
      </c>
      <c r="CX16">
        <v>45.733104238258875</v>
      </c>
      <c r="CY16">
        <v>-15.230747271657757</v>
      </c>
      <c r="CZ16">
        <v>-7.4844402426534309</v>
      </c>
      <c r="DA16">
        <v>1.179245283018868</v>
      </c>
      <c r="DB16">
        <v>2.683780630105014</v>
      </c>
      <c r="DC16">
        <v>0.70754716981133081</v>
      </c>
      <c r="DD16">
        <v>2.8678304239401458</v>
      </c>
      <c r="DE16">
        <v>0.23566378633148294</v>
      </c>
      <c r="DF16">
        <v>-14.413329677887376</v>
      </c>
      <c r="DG16">
        <v>-1.8081761006289467</v>
      </c>
      <c r="DH16">
        <v>-0.59445178335572568</v>
      </c>
      <c r="DI16">
        <v>-0.19685039370085258</v>
      </c>
      <c r="DJ16">
        <v>-0.91673032849475011</v>
      </c>
      <c r="DK16">
        <v>10.563939634630554</v>
      </c>
      <c r="DL16">
        <v>0</v>
      </c>
      <c r="DM16">
        <v>-1.1246485473290273</v>
      </c>
      <c r="DN16">
        <v>2.3829087921118224</v>
      </c>
      <c r="DO16">
        <v>-4.8341232227488948</v>
      </c>
      <c r="DP16">
        <v>-5.7185854025582445</v>
      </c>
      <c r="DQ16">
        <v>8.8666152659984512</v>
      </c>
      <c r="DR16">
        <v>2.8404344193818343</v>
      </c>
      <c r="DS16">
        <v>-10.478065718157181</v>
      </c>
      <c r="DT16">
        <v>-14.844023659663307</v>
      </c>
      <c r="DU16">
        <v>-20.32420188551793</v>
      </c>
      <c r="DV16">
        <v>11.617494082706427</v>
      </c>
      <c r="DW16">
        <v>58.693664021079428</v>
      </c>
      <c r="DX16">
        <v>58.693664021079428</v>
      </c>
      <c r="DY16">
        <v>-11.576446754374329</v>
      </c>
      <c r="DZ16">
        <v>573.09627641730958</v>
      </c>
      <c r="EA16">
        <v>-3291.8277194919929</v>
      </c>
      <c r="EB16">
        <v>-3.2610928512736241</v>
      </c>
      <c r="EC16">
        <v>-3291.8277194919929</v>
      </c>
      <c r="ED16">
        <v>4.828758804955064</v>
      </c>
      <c r="EE16">
        <v>-145.95641396405702</v>
      </c>
      <c r="EF16">
        <v>-50.052544662963513</v>
      </c>
      <c r="EG16">
        <v>-174.49408085771722</v>
      </c>
      <c r="EH16">
        <v>-52.445828582751808</v>
      </c>
      <c r="EI16">
        <v>8.6253369272237084</v>
      </c>
      <c r="EJ16">
        <v>6.3197026022304756</v>
      </c>
      <c r="EK16">
        <v>12.624113475177312</v>
      </c>
      <c r="EL16">
        <v>10.223880597014945</v>
      </c>
      <c r="EM16">
        <v>10.223880597014917</v>
      </c>
      <c r="EN16">
        <v>13.103448275862076</v>
      </c>
      <c r="EO16">
        <v>12.459016393442614</v>
      </c>
      <c r="EP16">
        <v>0.87485736021300586</v>
      </c>
      <c r="EQ16">
        <v>-38.261851015801348</v>
      </c>
      <c r="ER16">
        <v>-11.505967811977738</v>
      </c>
      <c r="ES16">
        <v>1.4059405940594061</v>
      </c>
      <c r="ET16">
        <v>1.0919294820960166</v>
      </c>
      <c r="EU16">
        <v>7.2061657032755297</v>
      </c>
      <c r="EV16">
        <v>5.5341674687199225</v>
      </c>
      <c r="EW16">
        <v>17.084906051681944</v>
      </c>
      <c r="EX16">
        <v>2.6326098879573765</v>
      </c>
      <c r="EY16">
        <v>-8.1274316561536608</v>
      </c>
      <c r="EZ16">
        <v>-8.8742003818355553</v>
      </c>
      <c r="FB16">
        <v>30.392309926216903</v>
      </c>
      <c r="FC16">
        <v>13.130010942007361</v>
      </c>
      <c r="FD16">
        <v>28.521103133597265</v>
      </c>
      <c r="FE16">
        <v>2.8685106658945059</v>
      </c>
      <c r="FF16">
        <v>12.597402597402601</v>
      </c>
      <c r="FG16">
        <v>23.358381088635092</v>
      </c>
      <c r="FH16">
        <v>-34.431273056005132</v>
      </c>
      <c r="FI16">
        <v>-222.15709261430248</v>
      </c>
      <c r="FJ16">
        <v>661.53362497332569</v>
      </c>
      <c r="FK16">
        <v>-57.865456570770391</v>
      </c>
      <c r="FL16">
        <v>20.213992913221716</v>
      </c>
      <c r="FM16">
        <v>-0.87950747581354449</v>
      </c>
      <c r="FO16">
        <v>22.465007578515966</v>
      </c>
      <c r="FP16">
        <v>14.275362318840745</v>
      </c>
      <c r="FQ16">
        <v>9.1192517537021889</v>
      </c>
      <c r="FR16">
        <v>3.7193575655114821</v>
      </c>
      <c r="FS16">
        <v>3.8167938931297636</v>
      </c>
      <c r="FT16">
        <v>9.5488721804510313</v>
      </c>
      <c r="FU16">
        <v>8.6167800453513514</v>
      </c>
      <c r="FV16">
        <v>12.369477911646625</v>
      </c>
      <c r="FW16">
        <v>10.630490470144984</v>
      </c>
      <c r="FX16">
        <v>89.963495992950925</v>
      </c>
      <c r="FY16">
        <v>-6.3624111167913746</v>
      </c>
      <c r="FZ16">
        <v>-27.98722542452095</v>
      </c>
      <c r="GA16">
        <v>11.516339203909192</v>
      </c>
      <c r="GB16">
        <v>45.616978034637974</v>
      </c>
      <c r="GC16">
        <v>12.375313528443316</v>
      </c>
      <c r="GD16">
        <v>7.282277800990868</v>
      </c>
      <c r="GE16">
        <v>17.094085271008655</v>
      </c>
      <c r="GF16">
        <v>7.7670784166699551</v>
      </c>
      <c r="GG16">
        <v>30.161418628748898</v>
      </c>
      <c r="GH16">
        <v>-12.028366841090248</v>
      </c>
      <c r="GI16">
        <v>-7.0103333605130587</v>
      </c>
      <c r="GJ16">
        <v>-40.442629715700448</v>
      </c>
      <c r="GK16">
        <v>12.89813648214734</v>
      </c>
      <c r="GL16">
        <v>-2.891371191752945</v>
      </c>
      <c r="GM16">
        <v>12.170087976539589</v>
      </c>
      <c r="GN16">
        <v>-16.666666666666664</v>
      </c>
      <c r="GO16">
        <v>29.188445667125229</v>
      </c>
      <c r="GP16">
        <v>1.3444525216371932</v>
      </c>
      <c r="GQ16">
        <v>-48.875430066251631</v>
      </c>
      <c r="GR16">
        <v>-4.2160978280709864</v>
      </c>
      <c r="GS16">
        <v>-1.6870658286473599</v>
      </c>
      <c r="GT16">
        <v>-5.4574638844301315</v>
      </c>
      <c r="GU16">
        <v>-18.725089919315774</v>
      </c>
      <c r="GV16">
        <v>-16.417381961148241</v>
      </c>
      <c r="GW16">
        <v>-7.5594016090493081</v>
      </c>
      <c r="GX16">
        <v>-3.3751452708065997</v>
      </c>
      <c r="GY16">
        <v>0.71904588685269866</v>
      </c>
      <c r="GZ16">
        <v>8.6171029387345435</v>
      </c>
      <c r="HA16">
        <v>-6.6028708133971339</v>
      </c>
      <c r="HB16">
        <v>0.2005977659717855</v>
      </c>
      <c r="HC16">
        <v>6.0554954392138258</v>
      </c>
      <c r="HD16">
        <v>6.4316174424484993</v>
      </c>
      <c r="HE16">
        <v>9</v>
      </c>
      <c r="HF16">
        <v>7.75</v>
      </c>
      <c r="HG16">
        <v>8.6566666666666698</v>
      </c>
      <c r="HH16">
        <v>7.1573000000000002</v>
      </c>
      <c r="HI16">
        <v>7.87</v>
      </c>
    </row>
    <row r="17" spans="1:217">
      <c r="A17" t="s">
        <v>312</v>
      </c>
      <c r="B17">
        <v>1.5835970697267099</v>
      </c>
      <c r="C17">
        <v>7.3215462412605197</v>
      </c>
      <c r="D17">
        <v>0.23594053722186389</v>
      </c>
      <c r="E17">
        <v>5.0082853676793233</v>
      </c>
      <c r="F17">
        <v>-3.0508856030427833</v>
      </c>
      <c r="G17">
        <v>-9.8756041466372633</v>
      </c>
      <c r="H17">
        <v>-4.1572002116336249</v>
      </c>
      <c r="I17">
        <v>-7.2708672670060395</v>
      </c>
      <c r="J17">
        <v>-22.303403191693903</v>
      </c>
      <c r="K17">
        <v>-11.855945801390622</v>
      </c>
      <c r="L17">
        <v>-87.979826281871681</v>
      </c>
      <c r="M17">
        <v>5453.125</v>
      </c>
      <c r="N17">
        <v>-28.935375420246544</v>
      </c>
      <c r="O17">
        <v>-15.623311758254962</v>
      </c>
      <c r="P17">
        <v>32.566332709457228</v>
      </c>
      <c r="Q17">
        <v>71.304364851037889</v>
      </c>
      <c r="R17">
        <v>33.178193244500847</v>
      </c>
      <c r="S17">
        <v>-58.91793630425348</v>
      </c>
      <c r="T17">
        <v>40.146532450958091</v>
      </c>
      <c r="U17">
        <v>324.95683173548355</v>
      </c>
      <c r="V17">
        <v>30.509463872175008</v>
      </c>
      <c r="W17">
        <v>41.217189268676805</v>
      </c>
      <c r="X17">
        <v>-100.74135090609555</v>
      </c>
      <c r="Y17">
        <v>20.576773187841003</v>
      </c>
      <c r="Z17">
        <v>31.72268907563025</v>
      </c>
      <c r="AB17">
        <v>29.588353601272701</v>
      </c>
      <c r="AC17">
        <v>42.012066721463079</v>
      </c>
      <c r="AE17">
        <v>19.336685868454687</v>
      </c>
      <c r="AF17">
        <v>0</v>
      </c>
      <c r="AG17">
        <v>1.6550299149665655</v>
      </c>
      <c r="AH17">
        <v>-53.189811799389808</v>
      </c>
      <c r="AI17">
        <v>-11.845126662545329</v>
      </c>
      <c r="AJ17">
        <v>-0.180000000000135</v>
      </c>
      <c r="AK17">
        <v>15.470000000000288</v>
      </c>
      <c r="AL17">
        <v>12.539999999999681</v>
      </c>
      <c r="AM17">
        <v>12.158341187559261</v>
      </c>
      <c r="AN17">
        <v>18.00724872675584</v>
      </c>
      <c r="AO17">
        <v>22.840026842384873</v>
      </c>
      <c r="AP17">
        <v>7.7961053969057046</v>
      </c>
      <c r="AQ17">
        <v>17.655443597935612</v>
      </c>
      <c r="AS17">
        <v>-50.347473262929988</v>
      </c>
      <c r="AT17">
        <v>32.566332709457228</v>
      </c>
      <c r="AU17">
        <v>-11.969439728353141</v>
      </c>
      <c r="AV17">
        <v>5453.125</v>
      </c>
      <c r="AW17">
        <v>-28.935375420246544</v>
      </c>
      <c r="AY17">
        <v>-49.860982391102873</v>
      </c>
      <c r="AZ17">
        <v>-34.070473876063183</v>
      </c>
      <c r="BA17">
        <v>-98.799519807923161</v>
      </c>
      <c r="BB17">
        <v>-44.566572698688063</v>
      </c>
      <c r="BC17">
        <v>-33.184666152377709</v>
      </c>
      <c r="BD17">
        <v>1.4059753954305798</v>
      </c>
      <c r="BE17">
        <v>-43.267405547731308</v>
      </c>
      <c r="BF17">
        <v>17.766726943942132</v>
      </c>
      <c r="BG17">
        <v>2.0683174524939441</v>
      </c>
      <c r="BH17">
        <v>-33.019141838445464</v>
      </c>
      <c r="BI17">
        <v>-56.285407740596163</v>
      </c>
      <c r="BJ17">
        <v>-4.8010131505231355</v>
      </c>
      <c r="BK17">
        <v>-37.951657398867638</v>
      </c>
      <c r="BL17">
        <v>-8.8519743593748768</v>
      </c>
      <c r="BM17">
        <v>-3.2890715514448985</v>
      </c>
      <c r="BN17">
        <v>-5.6267825590116658</v>
      </c>
      <c r="BO17">
        <v>9.8703509057339431</v>
      </c>
      <c r="BP17">
        <v>-89.671880243245624</v>
      </c>
      <c r="BQ17">
        <v>-26.335604630161729</v>
      </c>
      <c r="BR17">
        <v>-2.412191471168557</v>
      </c>
      <c r="BS17">
        <v>6.8812800043900264</v>
      </c>
      <c r="BT17">
        <v>8.9786720084840628</v>
      </c>
      <c r="BU17">
        <v>-19.972397183749521</v>
      </c>
      <c r="BV17">
        <v>-44.566572698688063</v>
      </c>
      <c r="BW17">
        <v>-15.41189272870294</v>
      </c>
      <c r="BX17">
        <v>-24.480379304185128</v>
      </c>
      <c r="BY17">
        <v>-50.347473262929988</v>
      </c>
      <c r="BZ17">
        <v>-8.4122562674094645</v>
      </c>
      <c r="CA17">
        <v>17.770061158493082</v>
      </c>
      <c r="CB17">
        <v>6.4302412013745993</v>
      </c>
      <c r="CC17">
        <v>19.336685868454687</v>
      </c>
      <c r="CD17">
        <v>42.001938816121523</v>
      </c>
      <c r="CE17">
        <v>16.902081822729052</v>
      </c>
      <c r="CF17">
        <v>4.4044931327463148</v>
      </c>
      <c r="CG17">
        <v>8.9982653946227238</v>
      </c>
      <c r="CH17">
        <v>12.37542613933449</v>
      </c>
      <c r="CI17">
        <v>17.07218381098151</v>
      </c>
      <c r="CJ17">
        <v>1.1613911497976672</v>
      </c>
      <c r="CK17">
        <v>8.9859925074190397</v>
      </c>
      <c r="CL17">
        <v>0</v>
      </c>
      <c r="CM17">
        <v>8.9469707998700958</v>
      </c>
      <c r="CN17">
        <v>23.516707977439914</v>
      </c>
      <c r="CO17">
        <v>19.212507764927455</v>
      </c>
      <c r="CP17">
        <v>-2.7777777777777777</v>
      </c>
      <c r="CQ17">
        <v>24.28</v>
      </c>
      <c r="CR17">
        <v>12.83</v>
      </c>
      <c r="CS17">
        <v>9.52</v>
      </c>
      <c r="CT17">
        <v>25.087983911513316</v>
      </c>
      <c r="CU17">
        <v>-9.0885979407652293</v>
      </c>
      <c r="CV17">
        <v>9.1901881720429976</v>
      </c>
      <c r="CW17">
        <v>-12.709290886577795</v>
      </c>
      <c r="CX17">
        <v>41.330858960763535</v>
      </c>
      <c r="CY17">
        <v>-11.492801479229186</v>
      </c>
      <c r="CZ17">
        <v>-19.317581793269394</v>
      </c>
      <c r="DA17">
        <v>-5.8275058275058278</v>
      </c>
      <c r="DB17">
        <v>0.8528784648187604</v>
      </c>
      <c r="DC17">
        <v>-7.7906976744186078</v>
      </c>
      <c r="DD17">
        <v>3.071253071253071</v>
      </c>
      <c r="DE17">
        <v>0.30075187969922579</v>
      </c>
      <c r="DF17">
        <v>-17.618236291859489</v>
      </c>
      <c r="DG17">
        <v>-4.0060468631897637</v>
      </c>
      <c r="DH17">
        <v>-9.5906432748542585</v>
      </c>
      <c r="DI17">
        <v>-1.8613308515593916</v>
      </c>
      <c r="DJ17">
        <v>-13.932291666666071</v>
      </c>
      <c r="DK17">
        <v>5.9602649006619304</v>
      </c>
      <c r="DL17">
        <v>-5.4671968190854185</v>
      </c>
      <c r="DM17">
        <v>-2.753195673549675</v>
      </c>
      <c r="DN17">
        <v>0.79428117553616029</v>
      </c>
      <c r="DO17">
        <v>-4.8109965635739096</v>
      </c>
      <c r="DP17">
        <v>1.2772351615327298</v>
      </c>
      <c r="DQ17">
        <v>8.9335180055401846</v>
      </c>
      <c r="DR17">
        <v>2.9605263157895174</v>
      </c>
      <c r="DS17">
        <v>-7.5833739943490643</v>
      </c>
      <c r="DT17">
        <v>4.8927513753786158</v>
      </c>
      <c r="DU17">
        <v>3.7908260777235081</v>
      </c>
      <c r="DV17">
        <v>11.431176364250851</v>
      </c>
      <c r="DW17">
        <v>20.237002000176116</v>
      </c>
      <c r="DX17">
        <v>20.237002000176116</v>
      </c>
      <c r="DY17">
        <v>-12.413519003738923</v>
      </c>
      <c r="DZ17">
        <v>61.544782251437958</v>
      </c>
      <c r="EA17">
        <v>140.66566668017998</v>
      </c>
      <c r="EB17">
        <v>15.528296156312219</v>
      </c>
      <c r="EC17">
        <v>140.66566668017998</v>
      </c>
      <c r="ED17">
        <v>9.9585489560001026</v>
      </c>
      <c r="EE17">
        <v>21.489459211732363</v>
      </c>
      <c r="EF17">
        <v>-243.29127811300054</v>
      </c>
      <c r="EG17">
        <v>-56.528204299337325</v>
      </c>
      <c r="EH17">
        <v>-37.942809074661668</v>
      </c>
      <c r="EI17">
        <v>3.7483266398929009</v>
      </c>
      <c r="EJ17">
        <v>3.0525030525030523</v>
      </c>
      <c r="EK17">
        <v>0</v>
      </c>
      <c r="EL17">
        <v>9.3865484109385466</v>
      </c>
      <c r="EM17">
        <v>9.3865484109386461</v>
      </c>
      <c r="EN17">
        <v>-5.3932584269662884</v>
      </c>
      <c r="EO17">
        <v>1.2861736334405098</v>
      </c>
      <c r="EP17">
        <v>-1.9529564091497527</v>
      </c>
      <c r="EQ17">
        <v>-54.179566563467496</v>
      </c>
      <c r="ER17">
        <v>-9.946160198183323</v>
      </c>
      <c r="ES17">
        <v>2.1349582487023246</v>
      </c>
      <c r="ET17">
        <v>1.8917118108867581</v>
      </c>
      <c r="EU17">
        <v>12.329803328290469</v>
      </c>
      <c r="EV17">
        <v>5.0720685625243478</v>
      </c>
      <c r="EW17">
        <v>-4.4396256562428666</v>
      </c>
      <c r="EX17">
        <v>-23.978375864674767</v>
      </c>
      <c r="EY17">
        <v>-32.354553159485029</v>
      </c>
      <c r="EZ17">
        <v>-31.949444552117086</v>
      </c>
      <c r="FB17">
        <v>20.816831349069627</v>
      </c>
      <c r="FC17">
        <v>7.7961053969057046</v>
      </c>
      <c r="FD17">
        <v>-35.68709636029255</v>
      </c>
      <c r="FE17">
        <v>2.9718742333384589</v>
      </c>
      <c r="FF17">
        <v>10.997442455242959</v>
      </c>
      <c r="FG17">
        <v>-6.0715632496850747</v>
      </c>
      <c r="FH17">
        <v>-55.223834564436288</v>
      </c>
      <c r="FI17">
        <v>95.945945945945937</v>
      </c>
      <c r="FJ17">
        <v>-11.443440660734467</v>
      </c>
      <c r="FK17">
        <v>-87.616457380938613</v>
      </c>
      <c r="FL17">
        <v>-17.272479975819856</v>
      </c>
      <c r="FM17">
        <v>10.726408689748812</v>
      </c>
      <c r="FO17">
        <v>22.994229016172554</v>
      </c>
      <c r="FP17">
        <v>12.472963229992718</v>
      </c>
      <c r="FQ17">
        <v>7.5757575757575708</v>
      </c>
      <c r="FR17">
        <v>3.93964794635369</v>
      </c>
      <c r="FS17">
        <v>5.970149253731222</v>
      </c>
      <c r="FT17">
        <v>8.4257206208426325</v>
      </c>
      <c r="FU17">
        <v>7.9672375279225438</v>
      </c>
      <c r="FV17">
        <v>8.6399999999999224</v>
      </c>
      <c r="FW17">
        <v>9.4545578893447768</v>
      </c>
      <c r="FX17">
        <v>-34.489540497049887</v>
      </c>
      <c r="FY17">
        <v>-4.8497893387067226</v>
      </c>
      <c r="FZ17">
        <v>-43.267405547731308</v>
      </c>
      <c r="GA17">
        <v>-18.241460940142034</v>
      </c>
      <c r="GB17">
        <v>8.3632847031998949</v>
      </c>
      <c r="GC17">
        <v>20.979709583269319</v>
      </c>
      <c r="GD17">
        <v>8.5972067254049591</v>
      </c>
      <c r="GE17">
        <v>4.7551348722361482</v>
      </c>
      <c r="GF17">
        <v>7.321767458299079</v>
      </c>
      <c r="GG17">
        <v>10.353035786087649</v>
      </c>
      <c r="GH17">
        <v>13.210614946867175</v>
      </c>
      <c r="GI17">
        <v>-2.6371496351801564</v>
      </c>
      <c r="GJ17">
        <v>10.921900279452744</v>
      </c>
      <c r="GK17">
        <v>19.739372309445457</v>
      </c>
      <c r="GL17">
        <v>-3.0681745393467943</v>
      </c>
      <c r="GM17">
        <v>-41.133720930232556</v>
      </c>
      <c r="GN17">
        <v>-41.666666666666671</v>
      </c>
      <c r="GO17">
        <v>40.47999999999994</v>
      </c>
      <c r="GP17">
        <v>15.975635400575566</v>
      </c>
      <c r="GQ17">
        <v>17.600820232399201</v>
      </c>
      <c r="GR17">
        <v>-35.766871165644098</v>
      </c>
      <c r="GS17">
        <v>-14.910049919939777</v>
      </c>
      <c r="GT17">
        <v>-5.2922590837281982</v>
      </c>
      <c r="GU17">
        <v>74.271269680773941</v>
      </c>
      <c r="GV17">
        <v>-7.6823507352096376</v>
      </c>
      <c r="GW17">
        <v>6.2288870363863724</v>
      </c>
      <c r="GX17">
        <v>12.222722189929387</v>
      </c>
      <c r="GY17">
        <v>-19.0197297101973</v>
      </c>
      <c r="GZ17">
        <v>3.5991255091677283</v>
      </c>
      <c r="HA17">
        <v>-57.244318181818187</v>
      </c>
      <c r="HB17">
        <v>-9.5884951320346712</v>
      </c>
      <c r="HC17">
        <v>2.2979599054809232</v>
      </c>
      <c r="HD17">
        <v>6.6387469322302186</v>
      </c>
      <c r="HE17">
        <v>9</v>
      </c>
      <c r="HF17">
        <v>7.75</v>
      </c>
      <c r="HG17">
        <v>8.33</v>
      </c>
      <c r="HH17">
        <v>7.1505000000000001</v>
      </c>
      <c r="HI17">
        <v>7.57</v>
      </c>
    </row>
    <row r="18" spans="1:217">
      <c r="A18" t="s">
        <v>313</v>
      </c>
      <c r="B18">
        <v>0.60359330653547782</v>
      </c>
      <c r="C18">
        <v>9.4408046561025838</v>
      </c>
      <c r="D18">
        <v>4.9937659411901851</v>
      </c>
      <c r="E18">
        <v>6.5618628499909155</v>
      </c>
      <c r="F18">
        <v>14.997575621946217</v>
      </c>
      <c r="G18">
        <v>-2.7722206344669909</v>
      </c>
      <c r="H18">
        <v>-10.234149378016797</v>
      </c>
      <c r="I18">
        <v>-8.6788793241863278</v>
      </c>
      <c r="J18">
        <v>4.6545771993174876</v>
      </c>
      <c r="K18">
        <v>2.4126838235294117</v>
      </c>
      <c r="L18">
        <v>18.831734960767218</v>
      </c>
      <c r="M18">
        <v>36.802973977695167</v>
      </c>
      <c r="N18">
        <v>6.9162121963311858</v>
      </c>
      <c r="O18">
        <v>-7.9481167015439196</v>
      </c>
      <c r="P18">
        <v>2.501774308019872</v>
      </c>
      <c r="Q18">
        <v>-53.046435949508904</v>
      </c>
      <c r="R18">
        <v>96.879015007765958</v>
      </c>
      <c r="S18">
        <v>3003.8983739837395</v>
      </c>
      <c r="T18">
        <v>33.084180027867916</v>
      </c>
      <c r="U18">
        <v>213.16388691061249</v>
      </c>
      <c r="V18">
        <v>30.724252040352972</v>
      </c>
      <c r="W18">
        <v>29.570343365352858</v>
      </c>
      <c r="X18">
        <v>-116.71286031042129</v>
      </c>
      <c r="Y18">
        <v>-63.562091503267972</v>
      </c>
      <c r="Z18">
        <v>380.89887640449439</v>
      </c>
      <c r="AA18">
        <v>-0.54274084124831157</v>
      </c>
      <c r="AB18">
        <v>31.15473353469217</v>
      </c>
      <c r="AC18">
        <v>29.818742887983806</v>
      </c>
      <c r="AE18">
        <v>20.730568014232801</v>
      </c>
      <c r="AF18">
        <v>0</v>
      </c>
      <c r="AG18">
        <v>4.0958963820910395</v>
      </c>
      <c r="AH18">
        <v>-36.399169215170005</v>
      </c>
      <c r="AI18">
        <v>-0.19076445802933661</v>
      </c>
      <c r="AJ18">
        <v>-6.0300000000000269</v>
      </c>
      <c r="AK18">
        <v>8.9200000000001243</v>
      </c>
      <c r="AL18">
        <v>17.120000000000314</v>
      </c>
      <c r="AM18">
        <v>12.158341187558877</v>
      </c>
      <c r="AN18">
        <v>15.572712690212533</v>
      </c>
      <c r="AO18">
        <v>19.659980344769483</v>
      </c>
      <c r="AP18">
        <v>3.1612535992865389</v>
      </c>
      <c r="AQ18">
        <v>16.938376443554091</v>
      </c>
      <c r="AS18">
        <v>-43.690321969632905</v>
      </c>
      <c r="AT18">
        <v>2.5106458481192333</v>
      </c>
      <c r="AU18">
        <v>-5.5530835632286193</v>
      </c>
      <c r="AV18">
        <v>36.802973977695167</v>
      </c>
      <c r="AW18">
        <v>6.9162121963311858</v>
      </c>
      <c r="AY18">
        <v>-44.432021466905184</v>
      </c>
      <c r="AZ18">
        <v>-257.96043787209527</v>
      </c>
      <c r="BA18">
        <v>-94.854586129753912</v>
      </c>
      <c r="BB18">
        <v>-51.49469413573852</v>
      </c>
      <c r="BC18">
        <v>-9.8552267323968898</v>
      </c>
      <c r="BD18">
        <v>1.4010507880910683</v>
      </c>
      <c r="BE18">
        <v>-31.857790170791215</v>
      </c>
      <c r="BF18">
        <v>11.974184098503232</v>
      </c>
      <c r="BG18">
        <v>0.86614132871189209</v>
      </c>
      <c r="BH18">
        <v>-30.297109671334049</v>
      </c>
      <c r="BI18">
        <v>-50.17518559761136</v>
      </c>
      <c r="BJ18">
        <v>-7.9486595107200229</v>
      </c>
      <c r="BK18">
        <v>-25.577158081799052</v>
      </c>
      <c r="BL18">
        <v>-6.519711611475973</v>
      </c>
      <c r="BM18">
        <v>-3.9244471348614187</v>
      </c>
      <c r="BN18">
        <v>-5.3480880972665661</v>
      </c>
      <c r="BO18">
        <v>9.7671148105719361</v>
      </c>
      <c r="BP18">
        <v>-89.81594502727161</v>
      </c>
      <c r="BQ18">
        <v>-30.705573807686392</v>
      </c>
      <c r="BR18">
        <v>-1.9265253235715201</v>
      </c>
      <c r="BS18">
        <v>6.6157127117329599</v>
      </c>
      <c r="BT18">
        <v>4.3203601100210669</v>
      </c>
      <c r="BU18">
        <v>-31.66136682595797</v>
      </c>
      <c r="BV18">
        <v>-51.49469413573852</v>
      </c>
      <c r="BW18">
        <v>-27.802147196950887</v>
      </c>
      <c r="BX18">
        <v>-29.450418429883072</v>
      </c>
      <c r="BY18">
        <v>-43.690321969632905</v>
      </c>
      <c r="BZ18">
        <v>-22.315454440685777</v>
      </c>
      <c r="CA18">
        <v>15.13806839685512</v>
      </c>
      <c r="CB18">
        <v>1.8587169079056109</v>
      </c>
      <c r="CC18">
        <v>20.730568014232801</v>
      </c>
      <c r="CD18">
        <v>49.432047727656517</v>
      </c>
      <c r="CE18">
        <v>15.244884665491609</v>
      </c>
      <c r="CF18">
        <v>-3.5045147306947353</v>
      </c>
      <c r="CG18">
        <v>9.0909090909090917</v>
      </c>
      <c r="CH18">
        <v>-4.684813965895394</v>
      </c>
      <c r="CI18">
        <v>14.263913853772539</v>
      </c>
      <c r="CJ18">
        <v>10.596100079569965</v>
      </c>
      <c r="CK18">
        <v>12.595870020150866</v>
      </c>
      <c r="CL18">
        <v>0</v>
      </c>
      <c r="CM18">
        <v>12.538830128406675</v>
      </c>
      <c r="CN18">
        <v>23.73637542214184</v>
      </c>
      <c r="CO18">
        <v>20.600314243393942</v>
      </c>
      <c r="CP18">
        <v>-11.111111111111111</v>
      </c>
      <c r="CQ18">
        <v>36.08</v>
      </c>
      <c r="CR18">
        <v>24.48</v>
      </c>
      <c r="CS18">
        <v>3.56</v>
      </c>
      <c r="CT18">
        <v>16.714628297362104</v>
      </c>
      <c r="CU18">
        <v>-7.7691183633706888</v>
      </c>
      <c r="CV18">
        <v>1.9656019656019672</v>
      </c>
      <c r="CW18">
        <v>-12.636827574160666</v>
      </c>
      <c r="CX18">
        <v>25.816172777498746</v>
      </c>
      <c r="CY18">
        <v>-7.2340020199413972</v>
      </c>
      <c r="CZ18">
        <v>-15.957862009657999</v>
      </c>
      <c r="DA18">
        <v>-1.7281105990783412</v>
      </c>
      <c r="DB18">
        <v>6.2355658198614394</v>
      </c>
      <c r="DC18">
        <v>-3.7757437070938344</v>
      </c>
      <c r="DD18">
        <v>6.0975609756097562</v>
      </c>
      <c r="DE18">
        <v>3.2695374800637986</v>
      </c>
      <c r="DF18">
        <v>-5.5152156965066785</v>
      </c>
      <c r="DG18">
        <v>-1.0835913312693732</v>
      </c>
      <c r="DH18">
        <v>-1.5943877551026404</v>
      </c>
      <c r="DI18">
        <v>3.6225402504472077</v>
      </c>
      <c r="DJ18">
        <v>-5.0652340752117535</v>
      </c>
      <c r="DK18">
        <v>13.303571428571464</v>
      </c>
      <c r="DL18">
        <v>-1.2182741116751397</v>
      </c>
      <c r="DM18">
        <v>19.59847036328873</v>
      </c>
      <c r="DN18">
        <v>-4.2063492063491825</v>
      </c>
      <c r="DO18">
        <v>13.974799541809807</v>
      </c>
      <c r="DP18">
        <v>1.0566037735848437</v>
      </c>
      <c r="DQ18">
        <v>12.062812276945047</v>
      </c>
      <c r="DR18">
        <v>5.8149058149057256</v>
      </c>
      <c r="DS18">
        <v>8.2255324028228038</v>
      </c>
      <c r="DT18">
        <v>14.475923306607951</v>
      </c>
      <c r="DU18">
        <v>13.502787667092095</v>
      </c>
      <c r="DV18">
        <v>18.338341771868734</v>
      </c>
      <c r="DW18">
        <v>16.592971427556691</v>
      </c>
      <c r="DX18">
        <v>16.592971427556691</v>
      </c>
      <c r="DY18">
        <v>-11.426358772176853</v>
      </c>
      <c r="DZ18">
        <v>41.851726041357054</v>
      </c>
      <c r="EA18">
        <v>44.325755288762977</v>
      </c>
      <c r="EB18">
        <v>-1.3031855647137447</v>
      </c>
      <c r="EC18">
        <v>44.325755288762977</v>
      </c>
      <c r="ED18">
        <v>72.702890632760514</v>
      </c>
      <c r="EE18">
        <v>-264.280325890163</v>
      </c>
      <c r="EF18">
        <v>-117.11229946524064</v>
      </c>
      <c r="EG18">
        <v>-293.27273274538726</v>
      </c>
      <c r="EH18">
        <v>7.668033517561061</v>
      </c>
      <c r="EI18">
        <v>0.73260073260072556</v>
      </c>
      <c r="EJ18">
        <v>0.80275229357798483</v>
      </c>
      <c r="EK18">
        <v>-7.048984468339313</v>
      </c>
      <c r="EL18">
        <v>8.8489208633094041</v>
      </c>
      <c r="EM18">
        <v>8.8489208633093597</v>
      </c>
      <c r="EN18">
        <v>-13.617021276595743</v>
      </c>
      <c r="EO18">
        <v>-5.2147239263803771</v>
      </c>
      <c r="EP18">
        <v>2.8459821428571428</v>
      </c>
      <c r="EQ18">
        <v>-51.647446457990121</v>
      </c>
      <c r="ER18">
        <v>-3.03708133576071</v>
      </c>
      <c r="ES18">
        <v>5.0394088669950738</v>
      </c>
      <c r="ET18">
        <v>4.4036370119450883</v>
      </c>
      <c r="EU18">
        <v>15.214285714285714</v>
      </c>
      <c r="EV18">
        <v>7.3434932018526817</v>
      </c>
      <c r="EW18">
        <v>-5.2125677506775068</v>
      </c>
      <c r="EX18">
        <v>-12.265068049254699</v>
      </c>
      <c r="EY18">
        <v>-16.285497870599951</v>
      </c>
      <c r="EZ18">
        <v>-13.870507744655189</v>
      </c>
      <c r="FB18">
        <v>18.624412984368902</v>
      </c>
      <c r="FC18">
        <v>3.1612535992865389</v>
      </c>
      <c r="FD18">
        <v>-4.2413210245741775</v>
      </c>
      <c r="FE18">
        <v>5.7678392038238995</v>
      </c>
      <c r="FF18">
        <v>13.659147869674193</v>
      </c>
      <c r="FG18">
        <v>-24.118621836425174</v>
      </c>
      <c r="FH18">
        <v>-25.55232640162523</v>
      </c>
      <c r="FI18">
        <v>123.49323493234931</v>
      </c>
      <c r="FJ18">
        <v>175.55071038825548</v>
      </c>
      <c r="FK18">
        <v>10.387236007576975</v>
      </c>
      <c r="FL18">
        <v>-30.694390902081732</v>
      </c>
      <c r="FM18">
        <v>14.145974416854779</v>
      </c>
      <c r="FO18">
        <v>24.371300522677583</v>
      </c>
      <c r="FP18">
        <v>11.493461803165914</v>
      </c>
      <c r="FQ18">
        <v>7.4460163812360172</v>
      </c>
      <c r="FR18">
        <v>4.1425020712509895</v>
      </c>
      <c r="FS18">
        <v>5.970149253731222</v>
      </c>
      <c r="FT18">
        <v>4.5652173913043459</v>
      </c>
      <c r="FU18">
        <v>7.1323529411764151</v>
      </c>
      <c r="FV18">
        <v>6.3750926612304415</v>
      </c>
      <c r="FW18">
        <v>9.5092445989229066</v>
      </c>
      <c r="FX18">
        <v>-7.2897225824818985</v>
      </c>
      <c r="FY18">
        <v>4.6160705904440062</v>
      </c>
      <c r="FZ18">
        <v>-31.857790170791215</v>
      </c>
      <c r="GA18">
        <v>-21.388258190074598</v>
      </c>
      <c r="GB18">
        <v>16.456472110503892</v>
      </c>
      <c r="GC18">
        <v>0.3159136613516928</v>
      </c>
      <c r="GD18">
        <v>-32.138774074399784</v>
      </c>
      <c r="GE18">
        <v>-5.3422789896670491</v>
      </c>
      <c r="GF18">
        <v>5.2760195647999275</v>
      </c>
      <c r="GG18">
        <v>-3.8398575908307189</v>
      </c>
      <c r="GH18">
        <v>6.4918662220875749</v>
      </c>
      <c r="GI18">
        <v>-2.9535026531266548</v>
      </c>
      <c r="GJ18">
        <v>26.78538331441278</v>
      </c>
      <c r="GK18">
        <v>27.90042401860212</v>
      </c>
      <c r="GL18">
        <v>1.7286059031000556</v>
      </c>
      <c r="GM18">
        <v>-53.402366863905328</v>
      </c>
      <c r="GN18">
        <v>-45.833333333333329</v>
      </c>
      <c r="GO18">
        <v>-4.6991655687307139</v>
      </c>
      <c r="GP18">
        <v>-1.3277910311051444</v>
      </c>
      <c r="GQ18">
        <v>25.05693817549383</v>
      </c>
      <c r="GR18">
        <v>-37.630558042375398</v>
      </c>
      <c r="GS18">
        <v>-13.961664965408019</v>
      </c>
      <c r="GT18">
        <v>0.72522159548744192</v>
      </c>
      <c r="GU18">
        <v>-31.312146936609871</v>
      </c>
      <c r="GV18">
        <v>9.6862822799021675</v>
      </c>
      <c r="GW18">
        <v>9.0791154778267522</v>
      </c>
      <c r="GX18">
        <v>6.1601765365774206</v>
      </c>
      <c r="GY18">
        <v>-26.764689639211991</v>
      </c>
      <c r="GZ18">
        <v>0.60260652767878453</v>
      </c>
      <c r="HA18">
        <v>-41.929974380871052</v>
      </c>
      <c r="HB18">
        <v>9.4057045335036609</v>
      </c>
      <c r="HC18">
        <v>-0.41769874675986068</v>
      </c>
      <c r="HD18">
        <v>6.9410815163861637</v>
      </c>
      <c r="HE18">
        <v>9</v>
      </c>
      <c r="HF18">
        <v>8.5</v>
      </c>
      <c r="HG18">
        <v>8.33</v>
      </c>
      <c r="HH18">
        <v>7.4842000000000004</v>
      </c>
      <c r="HI18">
        <v>8.09</v>
      </c>
    </row>
    <row r="19" spans="1:217">
      <c r="A19" t="s">
        <v>314</v>
      </c>
      <c r="B19">
        <v>2.0156729681694969</v>
      </c>
      <c r="C19">
        <v>12.356136223631809</v>
      </c>
      <c r="D19">
        <v>6.9586274807298132</v>
      </c>
      <c r="E19">
        <v>9.042627562578911</v>
      </c>
      <c r="F19">
        <v>25.329924162228775</v>
      </c>
      <c r="G19">
        <v>3.3265273843587786</v>
      </c>
      <c r="H19">
        <v>-12.691593803625837</v>
      </c>
      <c r="I19">
        <v>-16.462698442768918</v>
      </c>
      <c r="J19">
        <v>-24.213997239404939</v>
      </c>
      <c r="K19">
        <v>-24.201761885291603</v>
      </c>
      <c r="L19">
        <v>-24.24093624682871</v>
      </c>
      <c r="M19">
        <v>-31.582319026265214</v>
      </c>
      <c r="N19">
        <v>5.9208500153988295</v>
      </c>
      <c r="O19">
        <v>-0.95035089456507438</v>
      </c>
      <c r="P19">
        <v>-50.226156629620057</v>
      </c>
      <c r="Q19">
        <v>-37.240915887802743</v>
      </c>
      <c r="R19">
        <v>30.621505363008172</v>
      </c>
      <c r="S19">
        <v>88058.730158730163</v>
      </c>
      <c r="T19">
        <v>29.98400239733639</v>
      </c>
      <c r="U19">
        <v>129.31522539474761</v>
      </c>
      <c r="V19">
        <v>20.357935897789165</v>
      </c>
      <c r="W19">
        <v>26.780957606209327</v>
      </c>
      <c r="X19">
        <v>-117.42642815926139</v>
      </c>
      <c r="Y19">
        <v>-82.998324958123959</v>
      </c>
      <c r="Z19">
        <v>-242.41724403387224</v>
      </c>
      <c r="AA19">
        <v>1.6817593790426872</v>
      </c>
      <c r="AB19">
        <v>29.904994030933207</v>
      </c>
      <c r="AC19">
        <v>24.396397765767841</v>
      </c>
      <c r="AE19">
        <v>19.540522104048218</v>
      </c>
      <c r="AF19">
        <v>0</v>
      </c>
      <c r="AG19">
        <v>23.709304234106877</v>
      </c>
      <c r="AH19">
        <v>-0.82350807183021946</v>
      </c>
      <c r="AI19">
        <v>-2.0440584530360955</v>
      </c>
      <c r="AJ19">
        <v>-6.039999999999913</v>
      </c>
      <c r="AK19">
        <v>4.0599999999999801</v>
      </c>
      <c r="AL19">
        <v>36.99999999999968</v>
      </c>
      <c r="AM19">
        <v>34.314583969871705</v>
      </c>
      <c r="AN19">
        <v>12.701016213484731</v>
      </c>
      <c r="AO19">
        <v>16.281908400997718</v>
      </c>
      <c r="AP19">
        <v>2.4244452080808809</v>
      </c>
      <c r="AQ19">
        <v>11.84117927750715</v>
      </c>
      <c r="AS19">
        <v>-38.124242352214118</v>
      </c>
      <c r="AT19">
        <v>-50.219695011630918</v>
      </c>
      <c r="AU19">
        <v>-5.8242238740708352</v>
      </c>
      <c r="AV19">
        <v>-31.582319026265214</v>
      </c>
      <c r="AW19">
        <v>5.9208500153988295</v>
      </c>
      <c r="AY19">
        <v>20.555284948855334</v>
      </c>
      <c r="AZ19">
        <v>-585.06224066390041</v>
      </c>
      <c r="BA19">
        <v>-298.94381073088294</v>
      </c>
      <c r="BB19">
        <v>-33.633110511789951</v>
      </c>
      <c r="BC19">
        <v>-39.388633837330353</v>
      </c>
      <c r="BD19">
        <v>1.3961605584642234</v>
      </c>
      <c r="BE19">
        <v>-23.57669122572003</v>
      </c>
      <c r="BF19">
        <v>1.4113253430605786</v>
      </c>
      <c r="BG19">
        <v>0.30064457829862867</v>
      </c>
      <c r="BH19">
        <v>-23.834314213588907</v>
      </c>
      <c r="BI19">
        <v>-29.862635016145379</v>
      </c>
      <c r="BJ19">
        <v>-6.1712356780618727</v>
      </c>
      <c r="BK19">
        <v>-10.49134338372043</v>
      </c>
      <c r="BL19">
        <v>-5.3840132691496541</v>
      </c>
      <c r="BM19">
        <v>-3.0497799447769194</v>
      </c>
      <c r="BN19">
        <v>-4.5033970301699089</v>
      </c>
      <c r="BO19">
        <v>9.6639757178424954</v>
      </c>
      <c r="BP19">
        <v>-89.342675588099155</v>
      </c>
      <c r="BQ19">
        <v>-25.727735891041181</v>
      </c>
      <c r="BR19">
        <v>-0.70327975455568359</v>
      </c>
      <c r="BS19">
        <v>9.9340096028290059</v>
      </c>
      <c r="BT19">
        <v>6.7450167392735576</v>
      </c>
      <c r="BU19">
        <v>-18.960972674015562</v>
      </c>
      <c r="BV19">
        <v>-33.633110511789951</v>
      </c>
      <c r="BW19">
        <v>-15.707557925793566</v>
      </c>
      <c r="BX19">
        <v>-31.776594816664105</v>
      </c>
      <c r="BY19">
        <v>-38.124242352214118</v>
      </c>
      <c r="BZ19">
        <v>-28.365934185234149</v>
      </c>
      <c r="CA19">
        <v>13.025621269620352</v>
      </c>
      <c r="CB19">
        <v>0.86912813396089172</v>
      </c>
      <c r="CC19">
        <v>19.540522104048218</v>
      </c>
      <c r="CD19">
        <v>51.954727405054911</v>
      </c>
      <c r="CE19">
        <v>12.328440087733659</v>
      </c>
      <c r="CF19">
        <v>-0.51816385224698347</v>
      </c>
      <c r="CG19">
        <v>9.891248058001036</v>
      </c>
      <c r="CH19">
        <v>0.1501855479618445</v>
      </c>
      <c r="CI19">
        <v>18.257226015361361</v>
      </c>
      <c r="CJ19">
        <v>10.926971080942852</v>
      </c>
      <c r="CK19">
        <v>14.684652931499373</v>
      </c>
      <c r="CL19">
        <v>0</v>
      </c>
      <c r="CM19">
        <v>14.620195187873552</v>
      </c>
      <c r="CN19">
        <v>21.308655743739973</v>
      </c>
      <c r="CO19">
        <v>19.422770666458135</v>
      </c>
      <c r="CP19">
        <v>-22.5</v>
      </c>
      <c r="CQ19">
        <v>34.659999999999997</v>
      </c>
      <c r="CR19">
        <v>23.88</v>
      </c>
      <c r="CS19">
        <v>-25.98</v>
      </c>
      <c r="CT19">
        <v>10.674285714285718</v>
      </c>
      <c r="CU19">
        <v>-4.1686746987951731</v>
      </c>
      <c r="CV19">
        <v>4.8514251061249292</v>
      </c>
      <c r="CW19">
        <v>-5.2612588105541302</v>
      </c>
      <c r="CX19">
        <v>26.908912349619452</v>
      </c>
      <c r="CY19">
        <v>-12.792345576651872</v>
      </c>
      <c r="CZ19">
        <v>-4.6617381896862602</v>
      </c>
      <c r="DA19">
        <v>2.8344671201814058</v>
      </c>
      <c r="DB19">
        <v>7.1969696969696999</v>
      </c>
      <c r="DC19">
        <v>1.8079096045197676</v>
      </c>
      <c r="DD19">
        <v>7.4390243902438948</v>
      </c>
      <c r="DE19">
        <v>3.4181240063592919</v>
      </c>
      <c r="DF19">
        <v>6.1322088094923757</v>
      </c>
      <c r="DG19">
        <v>4.7950502706885789</v>
      </c>
      <c r="DH19">
        <v>5.8585858585859389</v>
      </c>
      <c r="DI19">
        <v>9.2774308652986672</v>
      </c>
      <c r="DJ19">
        <v>3.3783783783784589</v>
      </c>
      <c r="DK19">
        <v>10.112359550561809</v>
      </c>
      <c r="DL19">
        <v>-1.1088709677419371</v>
      </c>
      <c r="DM19">
        <v>36.902485659655859</v>
      </c>
      <c r="DN19">
        <v>-2.9571984435797574</v>
      </c>
      <c r="DO19">
        <v>13.81100726895091</v>
      </c>
      <c r="DP19">
        <v>4.2136945071482472</v>
      </c>
      <c r="DQ19">
        <v>12.548113933795216</v>
      </c>
      <c r="DR19">
        <v>7.1078431372549105</v>
      </c>
      <c r="DS19">
        <v>22.026846597682514</v>
      </c>
      <c r="DT19">
        <v>16.80632578767144</v>
      </c>
      <c r="DU19">
        <v>16.286146263343614</v>
      </c>
      <c r="DV19">
        <v>18.261550509005481</v>
      </c>
      <c r="DW19">
        <v>39.821363146850821</v>
      </c>
      <c r="DX19">
        <v>39.961214034073862</v>
      </c>
      <c r="DY19">
        <v>-4.9709024737401579</v>
      </c>
      <c r="DZ19">
        <v>146.98110689569711</v>
      </c>
      <c r="EA19">
        <v>344.53654404646659</v>
      </c>
      <c r="EB19">
        <v>2.1456060938403558</v>
      </c>
      <c r="EC19">
        <v>344.53654404646659</v>
      </c>
      <c r="ED19">
        <v>39.264696576599377</v>
      </c>
      <c r="EE19">
        <v>-1371.7044757817289</v>
      </c>
      <c r="EF19">
        <v>-47.750436398445864</v>
      </c>
      <c r="EG19">
        <v>-403.45097393238063</v>
      </c>
      <c r="EH19">
        <v>33.174707222075774</v>
      </c>
      <c r="EI19">
        <v>0.48192771084338032</v>
      </c>
      <c r="EJ19">
        <v>0.11376564277587521</v>
      </c>
      <c r="EK19">
        <v>-8.9017341040462465</v>
      </c>
      <c r="EL19">
        <v>11.748445058742234</v>
      </c>
      <c r="EM19">
        <v>11.748445058742227</v>
      </c>
      <c r="EN19">
        <v>-11.857707509881422</v>
      </c>
      <c r="EO19">
        <v>-5.7471264367816097</v>
      </c>
      <c r="EP19">
        <v>10.407083716651332</v>
      </c>
      <c r="EQ19">
        <v>-40.384615384615387</v>
      </c>
      <c r="ER19">
        <v>18.204573433838174</v>
      </c>
      <c r="ES19">
        <v>8.0597315098798337</v>
      </c>
      <c r="ET19">
        <v>5.0752660679472017</v>
      </c>
      <c r="EU19">
        <v>14.227642276422763</v>
      </c>
      <c r="EV19">
        <v>10.552073495320684</v>
      </c>
      <c r="EW19">
        <v>-26.599082790248612</v>
      </c>
      <c r="EX19">
        <v>0.42883548983364145</v>
      </c>
      <c r="EY19">
        <v>-32.161461823705487</v>
      </c>
      <c r="EZ19">
        <v>-31.639240835253336</v>
      </c>
      <c r="FB19">
        <v>14.626063247633494</v>
      </c>
      <c r="FC19">
        <v>2.4244452080808809</v>
      </c>
      <c r="FD19">
        <v>-7.8186184931864471</v>
      </c>
      <c r="FE19">
        <v>7.0992091220230744</v>
      </c>
      <c r="FF19">
        <v>15.758293838862555</v>
      </c>
      <c r="FG19">
        <v>-27.6651654405023</v>
      </c>
      <c r="FH19">
        <v>-35.071004853496326</v>
      </c>
      <c r="FI19">
        <v>304.24710424710429</v>
      </c>
      <c r="FJ19">
        <v>103.83650690013557</v>
      </c>
      <c r="FK19">
        <v>262.54292403187355</v>
      </c>
      <c r="FL19">
        <v>-19.998237749606236</v>
      </c>
      <c r="FM19">
        <v>9.6723868954758192</v>
      </c>
      <c r="FO19">
        <v>22.418159817733223</v>
      </c>
      <c r="FP19">
        <v>13.948919449901837</v>
      </c>
      <c r="FQ19">
        <v>8.8041085840058759</v>
      </c>
      <c r="FR19">
        <v>4.3549712407560675</v>
      </c>
      <c r="FS19">
        <v>22.058823529411747</v>
      </c>
      <c r="FT19">
        <v>2.9923451635351777</v>
      </c>
      <c r="FU19">
        <v>5.9285714285714626</v>
      </c>
      <c r="FV19">
        <v>8.74551971326167</v>
      </c>
      <c r="FW19">
        <v>12.422948370451644</v>
      </c>
      <c r="FX19">
        <v>-33.080758218975213</v>
      </c>
      <c r="FY19">
        <v>13.170203338092659</v>
      </c>
      <c r="FZ19">
        <v>-23.57669122572003</v>
      </c>
      <c r="GA19">
        <v>-12.368211030369212</v>
      </c>
      <c r="GB19">
        <v>3.7915934737051744</v>
      </c>
      <c r="GC19">
        <v>11.325104947965309</v>
      </c>
      <c r="GD19">
        <v>-8.4603226312423931</v>
      </c>
      <c r="GE19">
        <v>-17.206761140515621</v>
      </c>
      <c r="GF19">
        <v>6.4064809361352202</v>
      </c>
      <c r="GG19">
        <v>-10.823410241980874</v>
      </c>
      <c r="GH19">
        <v>31.114941004905276</v>
      </c>
      <c r="GI19">
        <v>5.2259622367464393</v>
      </c>
      <c r="GJ19">
        <v>125.05381078172458</v>
      </c>
      <c r="GK19">
        <v>34.725981239334317</v>
      </c>
      <c r="GL19">
        <v>2.157740993184031</v>
      </c>
      <c r="GM19">
        <v>-65.446716899892351</v>
      </c>
      <c r="GN19">
        <v>-45.833333333333329</v>
      </c>
      <c r="GO19">
        <v>-12.040498442367618</v>
      </c>
      <c r="GP19">
        <v>13.799095759786525</v>
      </c>
      <c r="GQ19">
        <v>340.61726665732732</v>
      </c>
      <c r="GR19">
        <v>-23.657498362802887</v>
      </c>
      <c r="GS19">
        <v>-7.2803787480274744</v>
      </c>
      <c r="GT19">
        <v>9.3670886075948978</v>
      </c>
      <c r="GU19">
        <v>108.26751721344685</v>
      </c>
      <c r="GV19">
        <v>22.324520232004481</v>
      </c>
      <c r="GW19">
        <v>13.800446910762338</v>
      </c>
      <c r="GX19">
        <v>-13.181981716284582</v>
      </c>
      <c r="GY19">
        <v>-17.439333052748108</v>
      </c>
      <c r="GZ19">
        <v>0.36970039062692589</v>
      </c>
      <c r="HA19">
        <v>-3.8875598086124405</v>
      </c>
      <c r="HB19">
        <v>24.484710857469437</v>
      </c>
      <c r="HC19">
        <v>-1.3661751721456319</v>
      </c>
      <c r="HD19">
        <v>11.045091229285743</v>
      </c>
      <c r="HE19">
        <v>10</v>
      </c>
      <c r="HF19">
        <v>9</v>
      </c>
      <c r="HG19">
        <v>9.1466666666666701</v>
      </c>
      <c r="HH19">
        <v>8.8109999999999999</v>
      </c>
      <c r="HI19">
        <v>8.7899999999999991</v>
      </c>
    </row>
    <row r="20" spans="1:217">
      <c r="A20" t="s">
        <v>315</v>
      </c>
      <c r="B20">
        <v>-1.337029586379519</v>
      </c>
      <c r="C20">
        <v>9.3503122765651732</v>
      </c>
      <c r="D20">
        <v>8.2111048138006701</v>
      </c>
      <c r="E20">
        <v>7.0995142172666599</v>
      </c>
      <c r="F20">
        <v>7.0228940710868422</v>
      </c>
      <c r="G20">
        <v>6.9728730989252448</v>
      </c>
      <c r="H20">
        <v>-3.4153448137308526</v>
      </c>
      <c r="I20">
        <v>9.6847657656247546E-2</v>
      </c>
      <c r="J20">
        <v>-11.57978966620942</v>
      </c>
      <c r="K20">
        <v>-19.410533658876876</v>
      </c>
      <c r="L20">
        <v>3.3178500331785004</v>
      </c>
      <c r="M20">
        <v>15.067222994900325</v>
      </c>
      <c r="N20">
        <v>25.51184263348053</v>
      </c>
      <c r="O20">
        <v>21.326802687368705</v>
      </c>
      <c r="P20">
        <v>-44.080904223676384</v>
      </c>
      <c r="Q20">
        <v>36.934014656421944</v>
      </c>
      <c r="R20">
        <v>-9.4706745612756897</v>
      </c>
      <c r="S20">
        <v>309.40121304528179</v>
      </c>
      <c r="T20">
        <v>31.07831879613336</v>
      </c>
      <c r="U20">
        <v>-55.221983256926642</v>
      </c>
      <c r="V20">
        <v>27.076650598235457</v>
      </c>
      <c r="W20">
        <v>31.806523849391848</v>
      </c>
      <c r="X20">
        <v>12.683347713546167</v>
      </c>
      <c r="Y20">
        <v>-81.50398784656285</v>
      </c>
      <c r="Z20">
        <v>-254.25856803529015</v>
      </c>
      <c r="AA20">
        <v>13.146853146853154</v>
      </c>
      <c r="AB20">
        <v>36.438954619520707</v>
      </c>
      <c r="AC20">
        <v>29.666071849313603</v>
      </c>
      <c r="AE20">
        <v>18.03153155281748</v>
      </c>
      <c r="AF20">
        <v>0</v>
      </c>
      <c r="AG20">
        <v>48.55117839536868</v>
      </c>
      <c r="AH20">
        <v>132.37940098478398</v>
      </c>
      <c r="AI20">
        <v>6.6342042755344419</v>
      </c>
      <c r="AJ20">
        <v>13.059999999999841</v>
      </c>
      <c r="AK20">
        <v>4.8699999999998269</v>
      </c>
      <c r="AL20">
        <v>45.46000000000042</v>
      </c>
      <c r="AM20">
        <v>22.152699662541892</v>
      </c>
      <c r="AN20">
        <v>11.524369777160185</v>
      </c>
      <c r="AO20">
        <v>15.689027203738428</v>
      </c>
      <c r="AP20">
        <v>-0.44456324474894837</v>
      </c>
      <c r="AQ20">
        <v>11.546163077628403</v>
      </c>
      <c r="AS20">
        <v>35.718494161480926</v>
      </c>
      <c r="AT20">
        <v>-44.080904223676384</v>
      </c>
      <c r="AU20">
        <v>20.301103422479898</v>
      </c>
      <c r="AV20">
        <v>15.067222994900325</v>
      </c>
      <c r="AW20">
        <v>25.51184263348053</v>
      </c>
      <c r="AY20">
        <v>-5.1003060183611018</v>
      </c>
      <c r="AZ20">
        <v>-189.39601921757034</v>
      </c>
      <c r="BA20">
        <v>-109.88199765113808</v>
      </c>
      <c r="BB20">
        <v>84.85532309768854</v>
      </c>
      <c r="BC20">
        <v>20.890808545016032</v>
      </c>
      <c r="BD20">
        <v>1.3913043478260869</v>
      </c>
      <c r="BE20">
        <v>34.661979448350465</v>
      </c>
      <c r="BF20">
        <v>-10.01606646028451</v>
      </c>
      <c r="BG20">
        <v>1.5187123127246469</v>
      </c>
      <c r="BH20">
        <v>7.7453052034992433</v>
      </c>
      <c r="BI20">
        <v>40.676117737902636</v>
      </c>
      <c r="BJ20">
        <v>-13.509415992513718</v>
      </c>
      <c r="BK20">
        <v>18.819355110700414</v>
      </c>
      <c r="BL20">
        <v>-1.7827289469028433</v>
      </c>
      <c r="BM20">
        <v>0.18287415666728443</v>
      </c>
      <c r="BN20">
        <v>-2.3583833232437392</v>
      </c>
      <c r="BO20">
        <v>9.5609335364012082</v>
      </c>
      <c r="BP20">
        <v>-80.909292772288197</v>
      </c>
      <c r="BQ20">
        <v>-6.7931583326715854</v>
      </c>
      <c r="BR20">
        <v>2.0689084595521026</v>
      </c>
      <c r="BS20">
        <v>9.6896623969502578</v>
      </c>
      <c r="BT20">
        <v>7.0052486271654377</v>
      </c>
      <c r="BU20">
        <v>19.606285767507309</v>
      </c>
      <c r="BV20">
        <v>84.85532309768854</v>
      </c>
      <c r="BW20">
        <v>10.482796041379133</v>
      </c>
      <c r="BX20">
        <v>15.05224951906032</v>
      </c>
      <c r="BY20">
        <v>35.718494161480926</v>
      </c>
      <c r="BZ20">
        <v>7.8310193854002659</v>
      </c>
      <c r="CA20">
        <v>12.8203282313219</v>
      </c>
      <c r="CB20">
        <v>14.730925162609054</v>
      </c>
      <c r="CC20">
        <v>18.03153155281748</v>
      </c>
      <c r="CD20">
        <v>37.279631890763618</v>
      </c>
      <c r="CE20">
        <v>11.15177153984175</v>
      </c>
      <c r="CF20">
        <v>8.4631113906876756</v>
      </c>
      <c r="CG20">
        <v>10.954171324052433</v>
      </c>
      <c r="CH20">
        <v>4.2717586232210838</v>
      </c>
      <c r="CI20">
        <v>17.827148671295188</v>
      </c>
      <c r="CJ20">
        <v>18.040563685464146</v>
      </c>
      <c r="CK20">
        <v>17.921899572507584</v>
      </c>
      <c r="CL20">
        <v>0</v>
      </c>
      <c r="CM20">
        <v>17.842210924076223</v>
      </c>
      <c r="CN20">
        <v>18.068854933372908</v>
      </c>
      <c r="CO20">
        <v>17.926774321571415</v>
      </c>
      <c r="CP20">
        <v>-25</v>
      </c>
      <c r="CQ20">
        <v>11.59</v>
      </c>
      <c r="CR20">
        <v>26.33</v>
      </c>
      <c r="CS20">
        <v>-29.47</v>
      </c>
      <c r="CT20">
        <v>-4.3478260869565171</v>
      </c>
      <c r="CU20">
        <v>-0.56047966631907276</v>
      </c>
      <c r="CV20">
        <v>7.1450761105933651</v>
      </c>
      <c r="CW20">
        <v>12.015306842893114</v>
      </c>
      <c r="CX20">
        <v>2.24012576144625</v>
      </c>
      <c r="CY20">
        <v>-6.4436069491681041</v>
      </c>
      <c r="CZ20">
        <v>4.8580106486944601</v>
      </c>
      <c r="DA20">
        <v>6.0606060606060641</v>
      </c>
      <c r="DB20">
        <v>7.4999999999999938</v>
      </c>
      <c r="DC20">
        <v>6.0889929742388622</v>
      </c>
      <c r="DD20">
        <v>3.7575757575757507</v>
      </c>
      <c r="DE20">
        <v>4.9373040752351045</v>
      </c>
      <c r="DF20">
        <v>27.252051827534341</v>
      </c>
      <c r="DG20">
        <v>8.8070456365091978</v>
      </c>
      <c r="DH20">
        <v>10.498338870431887</v>
      </c>
      <c r="DI20">
        <v>26.183431952662424</v>
      </c>
      <c r="DJ20">
        <v>0.84811102544299055</v>
      </c>
      <c r="DK20">
        <v>4.0229885057476551</v>
      </c>
      <c r="DL20">
        <v>-0.88582677165354073</v>
      </c>
      <c r="DM20">
        <v>49.668246445497928</v>
      </c>
      <c r="DN20">
        <v>4.2536115569823192</v>
      </c>
      <c r="DO20">
        <v>8.5657370517933646</v>
      </c>
      <c r="DP20">
        <v>10.53471667996801</v>
      </c>
      <c r="DQ20">
        <v>8.4277620396601058</v>
      </c>
      <c r="DR20">
        <v>4.711616571892761</v>
      </c>
      <c r="DS20">
        <v>30.714471537024334</v>
      </c>
      <c r="DT20">
        <v>35.2612418031418</v>
      </c>
      <c r="DU20">
        <v>39.664778299209864</v>
      </c>
      <c r="DV20">
        <v>17.045868957413184</v>
      </c>
      <c r="DW20">
        <v>4.2545388598948151</v>
      </c>
      <c r="DX20">
        <v>4.2545388598948151</v>
      </c>
      <c r="DY20">
        <v>7.2006218718889361</v>
      </c>
      <c r="DZ20">
        <v>-2.6236161048022497</v>
      </c>
      <c r="EA20">
        <v>-2.9435679191751438</v>
      </c>
      <c r="EB20">
        <v>15.028932420236767</v>
      </c>
      <c r="EC20">
        <v>-2.9435679191751438</v>
      </c>
      <c r="ED20">
        <v>27.999443903795356</v>
      </c>
      <c r="EE20">
        <v>-344.96759935573283</v>
      </c>
      <c r="EF20">
        <v>102.23925458370904</v>
      </c>
      <c r="EG20">
        <v>-255.74345596833678</v>
      </c>
      <c r="EH20">
        <v>81.032951154259607</v>
      </c>
      <c r="EI20">
        <v>4.4665012406948001</v>
      </c>
      <c r="EJ20">
        <v>2.6806526806526771</v>
      </c>
      <c r="EK20">
        <v>-1.2594458438287153</v>
      </c>
      <c r="EL20">
        <v>13.270142180094851</v>
      </c>
      <c r="EM20">
        <v>13.270142180094805</v>
      </c>
      <c r="EN20">
        <v>-9.3495934959349611</v>
      </c>
      <c r="EO20">
        <v>-4.081632653061221</v>
      </c>
      <c r="EP20">
        <v>38.348416289592762</v>
      </c>
      <c r="EQ20">
        <v>36.380255941499065</v>
      </c>
      <c r="ER20">
        <v>24.241049853154387</v>
      </c>
      <c r="ES20">
        <v>9.583089240382737</v>
      </c>
      <c r="ET20">
        <v>5.2256818730388606</v>
      </c>
      <c r="EU20">
        <v>16.211358734723223</v>
      </c>
      <c r="EV20">
        <v>10.442316461468309</v>
      </c>
      <c r="EW20">
        <v>-13.699163950687259</v>
      </c>
      <c r="EX20">
        <v>21.390945873730818</v>
      </c>
      <c r="EY20">
        <v>-18.029880862822743</v>
      </c>
      <c r="EZ20">
        <v>-16.794096716301819</v>
      </c>
      <c r="FB20">
        <v>14.164171678356819</v>
      </c>
      <c r="FC20">
        <v>-0.44456324474894837</v>
      </c>
      <c r="FD20">
        <v>-9.5857154044952626</v>
      </c>
      <c r="FE20">
        <v>4.7074275412410698</v>
      </c>
      <c r="FF20">
        <v>16.724336793540946</v>
      </c>
      <c r="FG20">
        <v>2.0426079453640473</v>
      </c>
      <c r="FH20">
        <v>-30.154106162022732</v>
      </c>
      <c r="FI20">
        <v>-41.554702495201532</v>
      </c>
      <c r="FJ20">
        <v>-29.085184645877526</v>
      </c>
      <c r="FK20">
        <v>81.940169949982121</v>
      </c>
      <c r="FL20">
        <v>-6.2794756796745066</v>
      </c>
      <c r="FM20">
        <v>5.6787932564330079</v>
      </c>
      <c r="FO20">
        <v>20.343641423657328</v>
      </c>
      <c r="FP20">
        <v>17.501585288522428</v>
      </c>
      <c r="FQ20">
        <v>7.8571428571429403</v>
      </c>
      <c r="FR20">
        <v>4.0749796251018298</v>
      </c>
      <c r="FS20">
        <v>22.058823529411747</v>
      </c>
      <c r="FT20">
        <v>3.4317089910775396</v>
      </c>
      <c r="FU20">
        <v>4.1753653444676182</v>
      </c>
      <c r="FV20">
        <v>14.152966404574777</v>
      </c>
      <c r="FW20">
        <v>16.687512152897657</v>
      </c>
      <c r="FX20">
        <v>67.250519061713149</v>
      </c>
      <c r="FY20">
        <v>17.852888624181059</v>
      </c>
      <c r="FZ20">
        <v>34.661979448350465</v>
      </c>
      <c r="GA20">
        <v>7.0337996667959883</v>
      </c>
      <c r="GB20">
        <v>-0.4852328333376274</v>
      </c>
      <c r="GC20">
        <v>35.544050582353577</v>
      </c>
      <c r="GD20">
        <v>12.361134294033643</v>
      </c>
      <c r="GE20">
        <v>-25.269934262066148</v>
      </c>
      <c r="GF20">
        <v>7.5361352908218011</v>
      </c>
      <c r="GG20">
        <v>-11.295011242239235</v>
      </c>
      <c r="GH20">
        <v>22.861391562964304</v>
      </c>
      <c r="GI20">
        <v>17.49020053938559</v>
      </c>
      <c r="GJ20">
        <v>144.72199936790383</v>
      </c>
      <c r="GK20">
        <v>4.2780425060022074</v>
      </c>
      <c r="GL20">
        <v>10.240996107044795</v>
      </c>
      <c r="GM20">
        <v>-58.169934640522882</v>
      </c>
      <c r="GN20">
        <v>-35</v>
      </c>
      <c r="GO20">
        <v>199.14821124361234</v>
      </c>
      <c r="GP20">
        <v>21.965113981111283</v>
      </c>
      <c r="GQ20">
        <v>152.56896551724208</v>
      </c>
      <c r="GR20">
        <v>-34.355945121951066</v>
      </c>
      <c r="GS20">
        <v>25.930910722297074</v>
      </c>
      <c r="GT20">
        <v>10.441426146010155</v>
      </c>
      <c r="GU20">
        <v>4.2131387734354142</v>
      </c>
      <c r="GV20">
        <v>94.175005478051148</v>
      </c>
      <c r="GW20">
        <v>19.401133145425895</v>
      </c>
      <c r="GX20">
        <v>14.202934435237626</v>
      </c>
      <c r="GY20">
        <v>10.127669720781654</v>
      </c>
      <c r="GZ20">
        <v>4.3290697456744862</v>
      </c>
      <c r="HA20">
        <v>38.831967213114758</v>
      </c>
      <c r="HB20">
        <v>31.039972036150555</v>
      </c>
      <c r="HC20">
        <v>0.5407068783265464</v>
      </c>
      <c r="HD20">
        <v>10.695985711217434</v>
      </c>
      <c r="HE20">
        <v>10</v>
      </c>
      <c r="HF20">
        <v>6.5</v>
      </c>
      <c r="HG20">
        <v>8.6566666666666698</v>
      </c>
      <c r="HH20">
        <v>6.6509</v>
      </c>
      <c r="HI20">
        <v>6.91</v>
      </c>
    </row>
    <row r="21" spans="1:217">
      <c r="A21" t="s">
        <v>316</v>
      </c>
      <c r="B21">
        <v>2.6629690654660134</v>
      </c>
      <c r="C21">
        <v>10.813856520907843</v>
      </c>
      <c r="D21">
        <v>13.26194753862738</v>
      </c>
      <c r="E21">
        <v>6.9075907201371756</v>
      </c>
      <c r="F21">
        <v>12.823429454888178</v>
      </c>
      <c r="G21">
        <v>23.817372074785517</v>
      </c>
      <c r="H21">
        <v>8.948349718436015</v>
      </c>
      <c r="I21">
        <v>21.086273449334598</v>
      </c>
      <c r="J21">
        <v>55.501113585746097</v>
      </c>
      <c r="K21">
        <v>-5.0060679611650487</v>
      </c>
      <c r="L21">
        <v>2844.7552447552448</v>
      </c>
      <c r="M21">
        <v>28.249859313449633</v>
      </c>
      <c r="N21">
        <v>32.359125315391083</v>
      </c>
      <c r="O21">
        <v>36.609431724796764</v>
      </c>
      <c r="P21">
        <v>-29.615480441823767</v>
      </c>
      <c r="Q21">
        <v>-32.216850653653964</v>
      </c>
      <c r="R21">
        <v>28.282775135524041</v>
      </c>
      <c r="S21">
        <v>210.20086916824278</v>
      </c>
      <c r="T21">
        <v>25.324085112974743</v>
      </c>
      <c r="U21">
        <v>-26.394691492882199</v>
      </c>
      <c r="V21">
        <v>20.055153525876719</v>
      </c>
      <c r="W21">
        <v>28.061361634035677</v>
      </c>
      <c r="X21">
        <v>-13944.444444444445</v>
      </c>
      <c r="Y21">
        <v>28.183581124757577</v>
      </c>
      <c r="Z21">
        <v>14.673046251993634</v>
      </c>
      <c r="AA21">
        <v>6.9333333333333371</v>
      </c>
      <c r="AB21">
        <v>28.547673867273105</v>
      </c>
      <c r="AC21">
        <v>26.037957436558113</v>
      </c>
      <c r="AE21">
        <v>16.85007117122284</v>
      </c>
      <c r="AF21">
        <v>0</v>
      </c>
      <c r="AG21">
        <v>30.032119436055964</v>
      </c>
      <c r="AH21">
        <v>116.30660319785181</v>
      </c>
      <c r="AI21">
        <v>15.558497746534886</v>
      </c>
      <c r="AJ21">
        <v>24.920000000000396</v>
      </c>
      <c r="AK21">
        <v>19.82999999999975</v>
      </c>
      <c r="AL21">
        <v>14.380000000000233</v>
      </c>
      <c r="AM21">
        <v>1.9095926658957139</v>
      </c>
      <c r="AN21">
        <v>16.841447829888637</v>
      </c>
      <c r="AO21">
        <v>24.37997325467806</v>
      </c>
      <c r="AP21">
        <v>4.1158869931144091</v>
      </c>
      <c r="AQ21">
        <v>12.454142741981652</v>
      </c>
      <c r="AS21">
        <v>102.70057369287935</v>
      </c>
      <c r="AT21">
        <v>-29.615480441823767</v>
      </c>
      <c r="AU21">
        <v>34.908389585342334</v>
      </c>
      <c r="AV21">
        <v>28.249859313449633</v>
      </c>
      <c r="AW21">
        <v>32.359125315391083</v>
      </c>
      <c r="AY21">
        <v>-35.767097966728279</v>
      </c>
      <c r="AZ21">
        <v>-417.69259122742358</v>
      </c>
      <c r="BA21">
        <v>613.66666666666663</v>
      </c>
      <c r="BB21">
        <v>111.64274712109727</v>
      </c>
      <c r="BC21">
        <v>271.59025171882439</v>
      </c>
      <c r="BD21">
        <v>1.386481802426343</v>
      </c>
      <c r="BE21">
        <v>45.437128980032369</v>
      </c>
      <c r="BF21">
        <v>-7.3397312859884556</v>
      </c>
      <c r="BG21">
        <v>2.534328746946664</v>
      </c>
      <c r="BH21">
        <v>16.571408275720021</v>
      </c>
      <c r="BI21">
        <v>85.803424418147785</v>
      </c>
      <c r="BJ21">
        <v>-5.8722174720641567</v>
      </c>
      <c r="BK21">
        <v>42.682930034748679</v>
      </c>
      <c r="BL21">
        <v>4.2611155341957048</v>
      </c>
      <c r="BM21">
        <v>1.710253538135786</v>
      </c>
      <c r="BN21">
        <v>1.2296459824167838</v>
      </c>
      <c r="BO21">
        <v>9.9339135873688065</v>
      </c>
      <c r="BP21">
        <v>-48.902448688485713</v>
      </c>
      <c r="BQ21">
        <v>17.742219488112195</v>
      </c>
      <c r="BR21">
        <v>4.958005249330574</v>
      </c>
      <c r="BS21">
        <v>13.714083190736453</v>
      </c>
      <c r="BT21">
        <v>8.5530317160396727</v>
      </c>
      <c r="BU21">
        <v>36.524293809257621</v>
      </c>
      <c r="BV21">
        <v>111.64274712109727</v>
      </c>
      <c r="BW21">
        <v>27.395998597667138</v>
      </c>
      <c r="BX21">
        <v>62.44602759057544</v>
      </c>
      <c r="BY21">
        <v>102.70057369287935</v>
      </c>
      <c r="BZ21">
        <v>48.890103647491337</v>
      </c>
      <c r="CA21">
        <v>17.108939241629749</v>
      </c>
      <c r="CB21">
        <v>16.973359245313578</v>
      </c>
      <c r="CC21">
        <v>16.85007117122284</v>
      </c>
      <c r="CD21">
        <v>30.677434936700138</v>
      </c>
      <c r="CE21">
        <v>15.805403375841198</v>
      </c>
      <c r="CF21">
        <v>-5.2294967519021194</v>
      </c>
      <c r="CG21">
        <v>12.094688681121941</v>
      </c>
      <c r="CH21">
        <v>-1.052832387827578</v>
      </c>
      <c r="CI21">
        <v>15.334285070253213</v>
      </c>
      <c r="CJ21">
        <v>21.465919245533229</v>
      </c>
      <c r="CK21">
        <v>18.226743332187532</v>
      </c>
      <c r="CL21">
        <v>0</v>
      </c>
      <c r="CM21">
        <v>18.154093580198495</v>
      </c>
      <c r="CN21">
        <v>16.359485786136478</v>
      </c>
      <c r="CO21">
        <v>16.759301053945201</v>
      </c>
      <c r="CP21">
        <v>-14.285714285714285</v>
      </c>
      <c r="CQ21">
        <v>-0.18</v>
      </c>
      <c r="CR21">
        <v>15.47</v>
      </c>
      <c r="CS21">
        <v>12.54</v>
      </c>
      <c r="CT21">
        <v>-7.717041800643079</v>
      </c>
      <c r="CU21">
        <v>0.30760626398210134</v>
      </c>
      <c r="CV21">
        <v>-2.0772426527157939</v>
      </c>
      <c r="CW21">
        <v>6.1114199825969404</v>
      </c>
      <c r="CX21">
        <v>-5.0834740198837016</v>
      </c>
      <c r="CY21">
        <v>-2.7746145927328478</v>
      </c>
      <c r="CZ21">
        <v>5.4919519852874172</v>
      </c>
      <c r="DA21">
        <v>13.985148514851481</v>
      </c>
      <c r="DB21">
        <v>10.359408033826652</v>
      </c>
      <c r="DC21">
        <v>15.384615384615389</v>
      </c>
      <c r="DD21">
        <v>7.0321811680571997</v>
      </c>
      <c r="DE21">
        <v>7.2713643178411145</v>
      </c>
      <c r="DF21">
        <v>45.868564987482955</v>
      </c>
      <c r="DG21">
        <v>11.811023622047422</v>
      </c>
      <c r="DH21">
        <v>15.847347994825478</v>
      </c>
      <c r="DI21">
        <v>30.535798956851838</v>
      </c>
      <c r="DJ21">
        <v>6.6565809379727554</v>
      </c>
      <c r="DK21">
        <v>6.8125000000001101</v>
      </c>
      <c r="DL21">
        <v>5.6782334384857176</v>
      </c>
      <c r="DM21">
        <v>73.710819009100561</v>
      </c>
      <c r="DN21">
        <v>1.1032308904649104</v>
      </c>
      <c r="DO21">
        <v>14.921780986762887</v>
      </c>
      <c r="DP21">
        <v>8.6053412462908163</v>
      </c>
      <c r="DQ21">
        <v>9.3452002542911394</v>
      </c>
      <c r="DR21">
        <v>7.1086261980830514</v>
      </c>
      <c r="DS21">
        <v>52.80315308678356</v>
      </c>
      <c r="DT21">
        <v>38.871849379907715</v>
      </c>
      <c r="DU21">
        <v>36.499021655880668</v>
      </c>
      <c r="DV21">
        <v>56.447892787868106</v>
      </c>
      <c r="DW21">
        <v>10.534630675873615</v>
      </c>
      <c r="DX21">
        <v>10.534630675873615</v>
      </c>
      <c r="DY21">
        <v>16.768345630045435</v>
      </c>
      <c r="DZ21">
        <v>9.5560424655032996</v>
      </c>
      <c r="EA21">
        <v>-8.6145034953255291</v>
      </c>
      <c r="EB21">
        <v>19.23352173976544</v>
      </c>
      <c r="EC21">
        <v>-8.6145034953255291</v>
      </c>
      <c r="ED21">
        <v>6.9165749607810998</v>
      </c>
      <c r="EE21">
        <v>-439.20178052736804</v>
      </c>
      <c r="EF21">
        <v>-453.9698338565193</v>
      </c>
      <c r="EG21">
        <v>-424.85871505056514</v>
      </c>
      <c r="EH21">
        <v>80.540454241128913</v>
      </c>
      <c r="EI21">
        <v>9.5483870967742011</v>
      </c>
      <c r="EJ21">
        <v>5.2132701421800842</v>
      </c>
      <c r="EK21">
        <v>10.227272727272711</v>
      </c>
      <c r="EL21">
        <v>15.33783783783792</v>
      </c>
      <c r="EM21">
        <v>15.337837837837832</v>
      </c>
      <c r="EN21">
        <v>8.31353919239905</v>
      </c>
      <c r="EO21">
        <v>7.3015873015872925</v>
      </c>
      <c r="EP21">
        <v>22.031473533619462</v>
      </c>
      <c r="EQ21">
        <v>71.621621621621628</v>
      </c>
      <c r="ER21">
        <v>17.695258914751435</v>
      </c>
      <c r="ES21">
        <v>4.0127275941311646</v>
      </c>
      <c r="ET21">
        <v>0.33549414306834979</v>
      </c>
      <c r="EU21">
        <v>10.033670033670033</v>
      </c>
      <c r="EV21">
        <v>7.8525878689010824</v>
      </c>
      <c r="EW21">
        <v>10.259166368087902</v>
      </c>
      <c r="EX21">
        <v>46.972014069429576</v>
      </c>
      <c r="EY21">
        <v>14.42133765899116</v>
      </c>
      <c r="EZ21">
        <v>15.425542639957253</v>
      </c>
      <c r="FB21">
        <v>19.847896940592904</v>
      </c>
      <c r="FC21">
        <v>4.1158869931144091</v>
      </c>
      <c r="FD21">
        <v>28.709184012768503</v>
      </c>
      <c r="FE21">
        <v>7.0799762401571735</v>
      </c>
      <c r="FF21">
        <v>19.585253456221199</v>
      </c>
      <c r="FG21">
        <v>29.82503096482111</v>
      </c>
      <c r="FH21">
        <v>157.58024521283923</v>
      </c>
      <c r="FI21">
        <v>-125.33333333333334</v>
      </c>
      <c r="FJ21">
        <v>196.2481847278429</v>
      </c>
      <c r="FK21">
        <v>297.89674477403037</v>
      </c>
      <c r="FL21">
        <v>15.611025048957995</v>
      </c>
      <c r="FM21">
        <v>-7.4800735744941758</v>
      </c>
      <c r="FO21">
        <v>22.876901634697155</v>
      </c>
      <c r="FP21">
        <v>17.500000000000064</v>
      </c>
      <c r="FQ21">
        <v>8.9436619718310126</v>
      </c>
      <c r="FR21">
        <v>4.5967741935484074</v>
      </c>
      <c r="FS21">
        <v>33.098591549295847</v>
      </c>
      <c r="FT21">
        <v>3.4083162917518561</v>
      </c>
      <c r="FU21">
        <v>4.6206896551723098</v>
      </c>
      <c r="FV21">
        <v>21.354933726067745</v>
      </c>
      <c r="FW21">
        <v>19.553556213353861</v>
      </c>
      <c r="FX21">
        <v>353.4570596797671</v>
      </c>
      <c r="FY21">
        <v>15.247629590412476</v>
      </c>
      <c r="FZ21">
        <v>45.437128980032369</v>
      </c>
      <c r="GA21">
        <v>36.060555923229657</v>
      </c>
      <c r="GB21">
        <v>18.108995695063715</v>
      </c>
      <c r="GC21">
        <v>23.319395960324229</v>
      </c>
      <c r="GD21">
        <v>64.071495633381147</v>
      </c>
      <c r="GE21">
        <v>-28.035714285714285</v>
      </c>
      <c r="GF21">
        <v>7.7192919657079448</v>
      </c>
      <c r="GG21">
        <v>-3.0781787442429827</v>
      </c>
      <c r="GH21">
        <v>20.316988100123211</v>
      </c>
      <c r="GI21">
        <v>11.330469197056251</v>
      </c>
      <c r="GJ21">
        <v>68.301602581951755</v>
      </c>
      <c r="GK21">
        <v>9.2743647655757204</v>
      </c>
      <c r="GL21">
        <v>9.1625304707920936</v>
      </c>
      <c r="GM21">
        <v>-18.02469135802469</v>
      </c>
      <c r="GN21">
        <v>0</v>
      </c>
      <c r="GO21">
        <v>-20.316059225512518</v>
      </c>
      <c r="GP21">
        <v>-18.85124114885102</v>
      </c>
      <c r="GQ21">
        <v>5.3137883646356228</v>
      </c>
      <c r="GR21">
        <v>12.774594078318893</v>
      </c>
      <c r="GS21">
        <v>31.126854106707906</v>
      </c>
      <c r="GT21">
        <v>4.0033361134277756</v>
      </c>
      <c r="GU21">
        <v>68.493468602878423</v>
      </c>
      <c r="GV21">
        <v>63.85674786733572</v>
      </c>
      <c r="GW21">
        <v>-8.9171813424752511</v>
      </c>
      <c r="GX21">
        <v>-18.611913069703341</v>
      </c>
      <c r="GY21">
        <v>20.005283242482978</v>
      </c>
      <c r="GZ21">
        <v>9.462433848813772</v>
      </c>
      <c r="HA21">
        <v>22.923588039867106</v>
      </c>
      <c r="HB21">
        <v>28.053569800425542</v>
      </c>
      <c r="HC21">
        <v>3.37232802658</v>
      </c>
      <c r="HD21">
        <v>15.359581168022137</v>
      </c>
      <c r="HE21">
        <v>8.75</v>
      </c>
      <c r="HF21">
        <v>5</v>
      </c>
      <c r="HG21">
        <v>8.1666666666666696</v>
      </c>
      <c r="HH21">
        <v>4.6299000000000001</v>
      </c>
      <c r="HI21">
        <v>5.92</v>
      </c>
    </row>
    <row r="22" spans="1:217">
      <c r="A22" t="s">
        <v>317</v>
      </c>
      <c r="B22">
        <v>4.7053116662626282</v>
      </c>
      <c r="C22">
        <v>9.9172129322353744</v>
      </c>
      <c r="D22">
        <v>10.293471098695921</v>
      </c>
      <c r="E22">
        <v>8.2708896321196956</v>
      </c>
      <c r="F22">
        <v>8.9620091679640197</v>
      </c>
      <c r="G22">
        <v>12.07120334104461</v>
      </c>
      <c r="H22">
        <v>8.4181926180237987</v>
      </c>
      <c r="I22">
        <v>24.145570139554728</v>
      </c>
      <c r="J22">
        <v>17.255630545233945</v>
      </c>
      <c r="K22">
        <v>-21.292349113753644</v>
      </c>
      <c r="L22">
        <v>227.34164832477379</v>
      </c>
      <c r="M22">
        <v>63.768115942028977</v>
      </c>
      <c r="N22">
        <v>1.3215859030837005</v>
      </c>
      <c r="O22">
        <v>29.742147896807893</v>
      </c>
      <c r="P22">
        <v>-30.361779470313309</v>
      </c>
      <c r="Q22">
        <v>134.13277776547841</v>
      </c>
      <c r="R22">
        <v>-22.283735137435215</v>
      </c>
      <c r="S22">
        <v>25.939056444885072</v>
      </c>
      <c r="T22">
        <v>32.491637970431043</v>
      </c>
      <c r="U22">
        <v>-7.5575555499161311</v>
      </c>
      <c r="V22">
        <v>21.892915749962363</v>
      </c>
      <c r="W22">
        <v>39.17647902005497</v>
      </c>
      <c r="X22">
        <v>-419.40298507462683</v>
      </c>
      <c r="Y22">
        <v>78.811659192825104</v>
      </c>
      <c r="Z22">
        <v>-151.98598130841123</v>
      </c>
      <c r="AA22">
        <v>3.6834924965893627</v>
      </c>
      <c r="AB22">
        <v>30.409935597789161</v>
      </c>
      <c r="AC22">
        <v>36.982221041547156</v>
      </c>
      <c r="AE22">
        <v>15.165980480239746</v>
      </c>
      <c r="AF22">
        <v>0</v>
      </c>
      <c r="AG22">
        <v>32.339041776037938</v>
      </c>
      <c r="AH22">
        <v>83.461043970172284</v>
      </c>
      <c r="AI22">
        <v>8.3182433239145155</v>
      </c>
      <c r="AJ22">
        <v>19.259999999999973</v>
      </c>
      <c r="AK22">
        <v>15.950000000000259</v>
      </c>
      <c r="AL22">
        <v>-8.8999999999999222</v>
      </c>
      <c r="AM22">
        <v>21.015186173672838</v>
      </c>
      <c r="AN22">
        <v>20.159467429017923</v>
      </c>
      <c r="AO22">
        <v>29.182438083896852</v>
      </c>
      <c r="AP22">
        <v>6.5559775194871248</v>
      </c>
      <c r="AQ22">
        <v>16.243660417227606</v>
      </c>
      <c r="AS22">
        <v>54.928849884970475</v>
      </c>
      <c r="AT22">
        <v>-30.359151882302033</v>
      </c>
      <c r="AU22">
        <v>5.7853575803260151</v>
      </c>
      <c r="AV22">
        <v>63.768115942028977</v>
      </c>
      <c r="AW22">
        <v>1.3215859030837005</v>
      </c>
      <c r="AX22">
        <v>2.1582156611039793</v>
      </c>
      <c r="AY22">
        <v>-26.680080482897385</v>
      </c>
      <c r="AZ22">
        <v>-57.556231003039514</v>
      </c>
      <c r="BA22">
        <v>3153.0434782608695</v>
      </c>
      <c r="BB22">
        <v>96.274311410904986</v>
      </c>
      <c r="BC22">
        <v>-18.066212801489065</v>
      </c>
      <c r="BD22">
        <v>1.3816925734024179</v>
      </c>
      <c r="BE22">
        <v>8.820971867007664</v>
      </c>
      <c r="BF22">
        <v>4.2145280627887569</v>
      </c>
      <c r="BG22">
        <v>2.6479682552623252</v>
      </c>
      <c r="BH22">
        <v>5.4779436516602029</v>
      </c>
      <c r="BI22">
        <v>61.364361828373646</v>
      </c>
      <c r="BJ22">
        <v>7.3546959617772245</v>
      </c>
      <c r="BK22">
        <v>15.709956197466562</v>
      </c>
      <c r="BL22">
        <v>3.4818827339310028</v>
      </c>
      <c r="BM22">
        <v>2.7960666621959858</v>
      </c>
      <c r="BN22">
        <v>2.2449022038195654</v>
      </c>
      <c r="BO22">
        <v>10.308163380331907</v>
      </c>
      <c r="BP22">
        <v>-13.016977505694626</v>
      </c>
      <c r="BQ22">
        <v>26.508684291588853</v>
      </c>
      <c r="BR22">
        <v>5.3895928957446779</v>
      </c>
      <c r="BS22">
        <v>13.413161133549037</v>
      </c>
      <c r="BT22">
        <v>11.420009582770502</v>
      </c>
      <c r="BU22">
        <v>40.616348440932192</v>
      </c>
      <c r="BV22">
        <v>96.274311410904986</v>
      </c>
      <c r="BW22">
        <v>33.340583757091217</v>
      </c>
      <c r="BX22">
        <v>33.533860818241756</v>
      </c>
      <c r="BY22">
        <v>54.928849884970475</v>
      </c>
      <c r="BZ22">
        <v>25.763297576427924</v>
      </c>
      <c r="CA22">
        <v>21.289587879793299</v>
      </c>
      <c r="CB22">
        <v>23.365710046826464</v>
      </c>
      <c r="CC22">
        <v>15.165980480239746</v>
      </c>
      <c r="CD22">
        <v>23.034812455610954</v>
      </c>
      <c r="CE22">
        <v>18.805809564309275</v>
      </c>
      <c r="CF22">
        <v>-1.964382863295175</v>
      </c>
      <c r="CG22">
        <v>12.776484284051223</v>
      </c>
      <c r="CH22">
        <v>14.402397484351697</v>
      </c>
      <c r="CI22">
        <v>20.508950376758861</v>
      </c>
      <c r="CJ22">
        <v>17.465044971015089</v>
      </c>
      <c r="CK22">
        <v>19.149232881389349</v>
      </c>
      <c r="CL22">
        <v>0</v>
      </c>
      <c r="CM22">
        <v>19.072178115236575</v>
      </c>
      <c r="CN22">
        <v>13.826665847446026</v>
      </c>
      <c r="CO22">
        <v>15.086967006344024</v>
      </c>
      <c r="CP22">
        <v>-6.25</v>
      </c>
      <c r="CQ22">
        <v>-6.03</v>
      </c>
      <c r="CR22">
        <v>8.92</v>
      </c>
      <c r="CS22">
        <v>17.12</v>
      </c>
      <c r="CT22">
        <v>-6.1639613725087319</v>
      </c>
      <c r="CU22">
        <v>-10.15315553208344</v>
      </c>
      <c r="CV22">
        <v>-12.650602409638562</v>
      </c>
      <c r="CW22">
        <v>-6.9127396382115487</v>
      </c>
      <c r="CX22">
        <v>-0.9980039920159689</v>
      </c>
      <c r="CY22">
        <v>-5.2180335637638455</v>
      </c>
      <c r="CZ22">
        <v>-1.7572306202846988</v>
      </c>
      <c r="DA22">
        <v>9.6131301289566284</v>
      </c>
      <c r="DB22">
        <v>7.9347826086956497</v>
      </c>
      <c r="DC22">
        <v>10.3448275862069</v>
      </c>
      <c r="DD22">
        <v>5.4022988505747165</v>
      </c>
      <c r="DE22">
        <v>5.4826254826255498</v>
      </c>
      <c r="DF22">
        <v>29.909805622979498</v>
      </c>
      <c r="DG22">
        <v>10.719874804381726</v>
      </c>
      <c r="DH22">
        <v>11.535968891769565</v>
      </c>
      <c r="DI22">
        <v>19.723780750971169</v>
      </c>
      <c r="DJ22">
        <v>5.3354890865003748</v>
      </c>
      <c r="DK22">
        <v>-0.63041765169432074</v>
      </c>
      <c r="DL22">
        <v>5.858170606372112</v>
      </c>
      <c r="DM22">
        <v>36.930455635491654</v>
      </c>
      <c r="DN22">
        <v>5.3024026512013132</v>
      </c>
      <c r="DO22">
        <v>-2.6130653266331225</v>
      </c>
      <c r="DP22">
        <v>13.965646004481059</v>
      </c>
      <c r="DQ22">
        <v>7.0700636942675557</v>
      </c>
      <c r="DR22">
        <v>5.6501547987616272</v>
      </c>
      <c r="DS22">
        <v>25.850477731545691</v>
      </c>
      <c r="DT22">
        <v>27.685553413295104</v>
      </c>
      <c r="DU22">
        <v>24.237800908555045</v>
      </c>
      <c r="DV22">
        <v>48.179899180844359</v>
      </c>
      <c r="DW22">
        <v>22.966324992003901</v>
      </c>
      <c r="DX22">
        <v>22.966324992003901</v>
      </c>
      <c r="DY22">
        <v>28.644384389158255</v>
      </c>
      <c r="DZ22">
        <v>18.397066526977476</v>
      </c>
      <c r="EA22">
        <v>-67.662628115396373</v>
      </c>
      <c r="EB22">
        <v>13.483241169168265</v>
      </c>
      <c r="EC22">
        <v>-67.662628115396373</v>
      </c>
      <c r="ED22">
        <v>83.026573104796967</v>
      </c>
      <c r="EE22">
        <v>-43.328588265907456</v>
      </c>
      <c r="EF22">
        <v>1124.3749999999998</v>
      </c>
      <c r="EG22">
        <v>-63.694694055535663</v>
      </c>
      <c r="EH22">
        <v>22.127055355930526</v>
      </c>
      <c r="EI22">
        <v>10.54545454545455</v>
      </c>
      <c r="EJ22">
        <v>5.9158134243458349</v>
      </c>
      <c r="EK22">
        <v>14.010282776349623</v>
      </c>
      <c r="EL22">
        <v>13.681427627230535</v>
      </c>
      <c r="EM22">
        <v>13.681427627230658</v>
      </c>
      <c r="EN22">
        <v>18.472906403940886</v>
      </c>
      <c r="EO22">
        <v>23.624595469255677</v>
      </c>
      <c r="EP22">
        <v>29.755832881172005</v>
      </c>
      <c r="EQ22">
        <v>33.730834752981252</v>
      </c>
      <c r="ER22">
        <v>20.222716693870183</v>
      </c>
      <c r="ES22">
        <v>2.4011630633588141</v>
      </c>
      <c r="ET22">
        <v>3.3612249544626591</v>
      </c>
      <c r="EU22">
        <v>12.027278363298203</v>
      </c>
      <c r="EV22">
        <v>10.556058180805897</v>
      </c>
      <c r="EW22">
        <v>11.780209962028145</v>
      </c>
      <c r="EX22">
        <v>56.740535549399816</v>
      </c>
      <c r="EY22">
        <v>21.953927304412773</v>
      </c>
      <c r="EZ22">
        <v>23.426296786969591</v>
      </c>
      <c r="FB22">
        <v>24.329221548539966</v>
      </c>
      <c r="FC22">
        <v>6.5559775194871248</v>
      </c>
      <c r="FD22">
        <v>22.183901803171842</v>
      </c>
      <c r="FE22">
        <v>5.6896453577731005</v>
      </c>
      <c r="FF22">
        <v>18.302094818081578</v>
      </c>
      <c r="FG22">
        <v>28.615205275217882</v>
      </c>
      <c r="FH22">
        <v>79.658897100625367</v>
      </c>
      <c r="FI22">
        <v>-38.359933957072094</v>
      </c>
      <c r="FJ22">
        <v>92.713544000330501</v>
      </c>
      <c r="FK22">
        <v>107.52838416349127</v>
      </c>
      <c r="FL22">
        <v>13.981769258046359</v>
      </c>
      <c r="FM22">
        <v>-5.0098879367172051</v>
      </c>
      <c r="FO22">
        <v>21.695667038815415</v>
      </c>
      <c r="FP22">
        <v>14.012345679012238</v>
      </c>
      <c r="FQ22">
        <v>12.959112959112975</v>
      </c>
      <c r="FR22">
        <v>4.4550517104216034</v>
      </c>
      <c r="FS22">
        <v>33.098591549295847</v>
      </c>
      <c r="FT22">
        <v>6.0291060291059928</v>
      </c>
      <c r="FU22">
        <v>5.0102951269733156</v>
      </c>
      <c r="FV22">
        <v>20.696864111498243</v>
      </c>
      <c r="FW22">
        <v>15.744485779214024</v>
      </c>
      <c r="FX22">
        <v>6.3138679905147033</v>
      </c>
      <c r="FY22">
        <v>7.9162834518495266</v>
      </c>
      <c r="FZ22">
        <v>8.820971867007664</v>
      </c>
      <c r="GA22">
        <v>33.05826043901633</v>
      </c>
      <c r="GB22">
        <v>15.851254627359923</v>
      </c>
      <c r="GC22">
        <v>46.768179360766155</v>
      </c>
      <c r="GD22">
        <v>15.470096546361692</v>
      </c>
      <c r="GE22">
        <v>-27.036349164234547</v>
      </c>
      <c r="GF22">
        <v>9.7388685615774477</v>
      </c>
      <c r="GG22">
        <v>13.640100882723841</v>
      </c>
      <c r="GH22">
        <v>26.429147492765388</v>
      </c>
      <c r="GI22">
        <v>12.340579183647268</v>
      </c>
      <c r="GJ22">
        <v>71.964503934490466</v>
      </c>
      <c r="GK22">
        <v>1.0054143572130181</v>
      </c>
      <c r="GL22">
        <v>1.7831726312562499</v>
      </c>
      <c r="GM22">
        <v>30.158730158730151</v>
      </c>
      <c r="GN22">
        <v>15.384615384615385</v>
      </c>
      <c r="GO22">
        <v>-17.711213517665215</v>
      </c>
      <c r="GP22">
        <v>-12.451382275267235</v>
      </c>
      <c r="GQ22">
        <v>-21.594832265769039</v>
      </c>
      <c r="GR22">
        <v>11.100478468899484</v>
      </c>
      <c r="GS22">
        <v>19.957817031373946</v>
      </c>
      <c r="GT22">
        <v>4.8000000000000576</v>
      </c>
      <c r="GU22">
        <v>92.308517715733601</v>
      </c>
      <c r="GV22">
        <v>72.276548086418629</v>
      </c>
      <c r="GW22">
        <v>-6.3071108469515691</v>
      </c>
      <c r="GX22">
        <v>-5.1822331673304554</v>
      </c>
      <c r="GY22">
        <v>37.301689900099831</v>
      </c>
      <c r="GZ22">
        <v>10.414941804446688</v>
      </c>
      <c r="HA22">
        <v>84.411764705882362</v>
      </c>
      <c r="HB22">
        <v>19.97906432627385</v>
      </c>
      <c r="HC22">
        <v>5.7279858180892393</v>
      </c>
      <c r="HD22">
        <v>14.558818445109715</v>
      </c>
      <c r="HE22">
        <v>8</v>
      </c>
      <c r="HF22">
        <v>4.75</v>
      </c>
      <c r="HG22">
        <v>8.0033333333333303</v>
      </c>
      <c r="HH22">
        <v>3.3637999999999999</v>
      </c>
      <c r="HI22">
        <v>6.38</v>
      </c>
    </row>
    <row r="23" spans="1:217">
      <c r="A23" t="s">
        <v>318</v>
      </c>
      <c r="B23">
        <v>7.3973470599879949</v>
      </c>
      <c r="C23">
        <v>9.1321459503434301</v>
      </c>
      <c r="D23">
        <v>9.6793663314343821</v>
      </c>
      <c r="E23">
        <v>8.3937812844659376</v>
      </c>
      <c r="F23">
        <v>8.3480242042023818</v>
      </c>
      <c r="G23">
        <v>10.503336325241266</v>
      </c>
      <c r="H23">
        <v>10.957869262344399</v>
      </c>
      <c r="I23">
        <v>17.992355521836654</v>
      </c>
      <c r="J23">
        <v>18.223211575432561</v>
      </c>
      <c r="K23">
        <v>-12.47548058061985</v>
      </c>
      <c r="L23">
        <v>85.848547045479094</v>
      </c>
      <c r="M23">
        <v>363.01498127340824</v>
      </c>
      <c r="N23">
        <v>-5.6989169150250785</v>
      </c>
      <c r="O23">
        <v>24.299790656153636</v>
      </c>
      <c r="P23">
        <v>27.482798909515772</v>
      </c>
      <c r="Q23">
        <v>10.244976102728289</v>
      </c>
      <c r="R23">
        <v>15.706149923534223</v>
      </c>
      <c r="S23">
        <v>442.7223622614332</v>
      </c>
      <c r="T23">
        <v>33.501644968661545</v>
      </c>
      <c r="U23">
        <v>-56.477094522061918</v>
      </c>
      <c r="V23">
        <v>26.136664575249362</v>
      </c>
      <c r="W23">
        <v>37.153770608610834</v>
      </c>
      <c r="X23">
        <v>-438.57615894039731</v>
      </c>
      <c r="Y23">
        <v>533.25123152709364</v>
      </c>
      <c r="Z23">
        <v>22.270270270270277</v>
      </c>
      <c r="AA23">
        <v>-1.6539440203562306</v>
      </c>
      <c r="AB23">
        <v>26.15066055366999</v>
      </c>
      <c r="AC23">
        <v>37.095221591309205</v>
      </c>
      <c r="AE23">
        <v>15.208000726486587</v>
      </c>
      <c r="AF23">
        <v>0</v>
      </c>
      <c r="AG23">
        <v>32.817963543918069</v>
      </c>
      <c r="AH23">
        <v>46.356719584461189</v>
      </c>
      <c r="AI23">
        <v>11.064453452441247</v>
      </c>
      <c r="AJ23">
        <v>20.449999999999875</v>
      </c>
      <c r="AK23">
        <v>25.709999999999994</v>
      </c>
      <c r="AL23">
        <v>45.239999999999839</v>
      </c>
      <c r="AM23">
        <v>3.3617859487848607</v>
      </c>
      <c r="AN23">
        <v>18.743736461477475</v>
      </c>
      <c r="AO23">
        <v>24.38430995320229</v>
      </c>
      <c r="AP23">
        <v>11.48654017640359</v>
      </c>
      <c r="AQ23">
        <v>14.898093864145615</v>
      </c>
      <c r="AS23">
        <v>15.127200437926758</v>
      </c>
      <c r="AT23">
        <v>27.466251298027</v>
      </c>
      <c r="AU23">
        <v>5.2929705636549356</v>
      </c>
      <c r="AV23">
        <v>363.01498127340824</v>
      </c>
      <c r="AW23">
        <v>-5.6989169150250785</v>
      </c>
      <c r="AX23">
        <v>-5.6922731692721964</v>
      </c>
      <c r="AY23">
        <v>-50.249158249158256</v>
      </c>
      <c r="AZ23">
        <v>166.59538066723695</v>
      </c>
      <c r="BA23">
        <v>-65.077511148863877</v>
      </c>
      <c r="BB23">
        <v>41.987255506538276</v>
      </c>
      <c r="BC23">
        <v>39.266844592753763</v>
      </c>
      <c r="BD23">
        <v>1.376936316695353</v>
      </c>
      <c r="BE23">
        <v>28.218031720901298</v>
      </c>
      <c r="BF23">
        <v>4.4191324455102112</v>
      </c>
      <c r="BG23">
        <v>2.5196481687858192</v>
      </c>
      <c r="BH23">
        <v>16.070377986096542</v>
      </c>
      <c r="BI23">
        <v>25.384657442009445</v>
      </c>
      <c r="BJ23">
        <v>5.7433969967517848</v>
      </c>
      <c r="BK23">
        <v>11.07638988991255</v>
      </c>
      <c r="BL23">
        <v>5.401727626424579</v>
      </c>
      <c r="BM23">
        <v>3.1782075473658709</v>
      </c>
      <c r="BN23">
        <v>2.2977887089399176</v>
      </c>
      <c r="BO23">
        <v>10.683687237894434</v>
      </c>
      <c r="BP23">
        <v>-3.6722606120434516</v>
      </c>
      <c r="BQ23">
        <v>19.829112372622184</v>
      </c>
      <c r="BR23">
        <v>5.4272651831569023</v>
      </c>
      <c r="BS23">
        <v>10.113677306819577</v>
      </c>
      <c r="BT23">
        <v>15.206773379944938</v>
      </c>
      <c r="BU23">
        <v>20.098000047002422</v>
      </c>
      <c r="BV23">
        <v>41.987255506538276</v>
      </c>
      <c r="BW23">
        <v>16.276944905277063</v>
      </c>
      <c r="BX23">
        <v>31.370206029424075</v>
      </c>
      <c r="BY23">
        <v>15.127200437926758</v>
      </c>
      <c r="BZ23">
        <v>38.909492076935081</v>
      </c>
      <c r="CA23">
        <v>19.162939116593471</v>
      </c>
      <c r="CB23">
        <v>21.672970713377737</v>
      </c>
      <c r="CC23">
        <v>15.208000726486587</v>
      </c>
      <c r="CD23">
        <v>20.064673177979824</v>
      </c>
      <c r="CE23">
        <v>18.667021103776232</v>
      </c>
      <c r="CF23">
        <v>9.0664626773741472E-2</v>
      </c>
      <c r="CG23">
        <v>13.100848256361921</v>
      </c>
      <c r="CH23">
        <v>11.979500243760215</v>
      </c>
      <c r="CI23">
        <v>19.174505164752727</v>
      </c>
      <c r="CJ23">
        <v>12.234544233864771</v>
      </c>
      <c r="CK23">
        <v>15.903146052677736</v>
      </c>
      <c r="CL23">
        <v>0</v>
      </c>
      <c r="CM23">
        <v>15.842243805718148</v>
      </c>
      <c r="CN23">
        <v>14.968703739143836</v>
      </c>
      <c r="CO23">
        <v>15.131261920713557</v>
      </c>
      <c r="CP23">
        <v>0</v>
      </c>
      <c r="CQ23">
        <v>-6.04</v>
      </c>
      <c r="CR23">
        <v>4.0599999999999996</v>
      </c>
      <c r="CS23">
        <v>37</v>
      </c>
      <c r="CT23">
        <v>-4.0066088393226034</v>
      </c>
      <c r="CU23">
        <v>-9.4292180035202406</v>
      </c>
      <c r="CV23">
        <v>-13.244650086755346</v>
      </c>
      <c r="CW23">
        <v>-9.6236221428721933</v>
      </c>
      <c r="CX23">
        <v>4.7397949313213319</v>
      </c>
      <c r="CY23">
        <v>-8.3506023440079371</v>
      </c>
      <c r="CZ23">
        <v>0.32454146225219671</v>
      </c>
      <c r="DA23">
        <v>6.8357221609702341</v>
      </c>
      <c r="DB23">
        <v>6.3604240282685414</v>
      </c>
      <c r="DC23">
        <v>7.4361820199778066</v>
      </c>
      <c r="DD23">
        <v>2.1566401816118113</v>
      </c>
      <c r="DE23">
        <v>3.9200614911607103</v>
      </c>
      <c r="DF23">
        <v>22.955484570778875</v>
      </c>
      <c r="DG23">
        <v>6.2730627306270801</v>
      </c>
      <c r="DH23">
        <v>6.6793893129769621</v>
      </c>
      <c r="DI23">
        <v>12.367346938775716</v>
      </c>
      <c r="DJ23">
        <v>2.1241830065362368</v>
      </c>
      <c r="DK23">
        <v>1.1054421768707487</v>
      </c>
      <c r="DL23">
        <v>14.475025484199694</v>
      </c>
      <c r="DM23">
        <v>14.874301675977797</v>
      </c>
      <c r="DN23">
        <v>-8.0192461908573542E-2</v>
      </c>
      <c r="DO23">
        <v>-2.0072992700729122</v>
      </c>
      <c r="DP23">
        <v>10.541516245487394</v>
      </c>
      <c r="DQ23">
        <v>2.1203830369357735</v>
      </c>
      <c r="DR23">
        <v>2.5934401220442829</v>
      </c>
      <c r="DS23">
        <v>16.321645939371439</v>
      </c>
      <c r="DT23">
        <v>23.711031534580094</v>
      </c>
      <c r="DU23">
        <v>21.035399012938392</v>
      </c>
      <c r="DV23">
        <v>38.44157600655965</v>
      </c>
      <c r="DW23">
        <v>17.425965848410137</v>
      </c>
      <c r="DX23">
        <v>17.425965848410137</v>
      </c>
      <c r="DY23">
        <v>23.185575610495981</v>
      </c>
      <c r="DZ23">
        <v>12.967294228438661</v>
      </c>
      <c r="EA23">
        <v>26.653328433574234</v>
      </c>
      <c r="EB23">
        <v>22.120058565153734</v>
      </c>
      <c r="EC23">
        <v>26.653328433574234</v>
      </c>
      <c r="ED23">
        <v>49.950018175209017</v>
      </c>
      <c r="EE23">
        <v>96.311742159438793</v>
      </c>
      <c r="EF23">
        <v>302.33861407479253</v>
      </c>
      <c r="EG23">
        <v>70.367907500644634</v>
      </c>
      <c r="EH23">
        <v>17.179351240509042</v>
      </c>
      <c r="EI23">
        <v>9.2326139088728869</v>
      </c>
      <c r="EJ23">
        <v>5.3409090909090944</v>
      </c>
      <c r="EK23">
        <v>12.309644670050766</v>
      </c>
      <c r="EL23">
        <v>10.265924551638888</v>
      </c>
      <c r="EM23">
        <v>10.265924551638852</v>
      </c>
      <c r="EN23">
        <v>15.470852017937217</v>
      </c>
      <c r="EO23">
        <v>16.158536585365869</v>
      </c>
      <c r="EP23">
        <v>27.757525257785638</v>
      </c>
      <c r="EQ23">
        <v>12.609970674486796</v>
      </c>
      <c r="ER23">
        <v>12.174707362054463</v>
      </c>
      <c r="ES23">
        <v>2.2985296854643589</v>
      </c>
      <c r="ET23">
        <v>6.0832801046324179E-2</v>
      </c>
      <c r="EU23">
        <v>11.743772241992882</v>
      </c>
      <c r="EV23">
        <v>3.4016775396085741</v>
      </c>
      <c r="EW23">
        <v>37.755437591017994</v>
      </c>
      <c r="EX23">
        <v>43.591253773098728</v>
      </c>
      <c r="EY23">
        <v>32.24712367379464</v>
      </c>
      <c r="EZ23">
        <v>30.835821798381609</v>
      </c>
      <c r="FB23">
        <v>20.933056832343915</v>
      </c>
      <c r="FC23">
        <v>11.48654017640359</v>
      </c>
      <c r="FD23">
        <v>26.830166237149893</v>
      </c>
      <c r="FE23">
        <v>2.6010542807038051</v>
      </c>
      <c r="FF23">
        <v>17.195496417604911</v>
      </c>
      <c r="FG23">
        <v>33.545941972038065</v>
      </c>
      <c r="FH23">
        <v>14.202657807308986</v>
      </c>
      <c r="FI23">
        <v>-0.38204393505253104</v>
      </c>
      <c r="FJ23">
        <v>25.729728530634414</v>
      </c>
      <c r="FK23">
        <v>-37.840507935123718</v>
      </c>
      <c r="FL23">
        <v>14.012335481028682</v>
      </c>
      <c r="FM23">
        <v>-28.733997155049785</v>
      </c>
      <c r="FO23">
        <v>19.304770611702125</v>
      </c>
      <c r="FP23">
        <v>10.344827586206886</v>
      </c>
      <c r="FQ23">
        <v>12.137559002022925</v>
      </c>
      <c r="FR23">
        <v>5.5118110236220188</v>
      </c>
      <c r="FS23">
        <v>21.084337349397696</v>
      </c>
      <c r="FT23">
        <v>11.283783783783747</v>
      </c>
      <c r="FU23">
        <v>4.7201618341199376</v>
      </c>
      <c r="FV23">
        <v>17.732366512854256</v>
      </c>
      <c r="FW23">
        <v>12.288980132864728</v>
      </c>
      <c r="FX23">
        <v>77.923874156308784</v>
      </c>
      <c r="FY23">
        <v>8.5595579918211087</v>
      </c>
      <c r="FZ23">
        <v>28.218031720901298</v>
      </c>
      <c r="GA23">
        <v>12.40982624325944</v>
      </c>
      <c r="GB23">
        <v>2.235352472221559</v>
      </c>
      <c r="GC23">
        <v>26.08764095762978</v>
      </c>
      <c r="GD23">
        <v>3.9910899049677759</v>
      </c>
      <c r="GE23">
        <v>-23.661634908850946</v>
      </c>
      <c r="GF23">
        <v>14.059932603670594</v>
      </c>
      <c r="GG23">
        <v>-9.8991082043683534</v>
      </c>
      <c r="GH23">
        <v>2.8816986855410875</v>
      </c>
      <c r="GI23">
        <v>-5.295309778762328</v>
      </c>
      <c r="GJ23">
        <v>27.758094140917695</v>
      </c>
      <c r="GK23">
        <v>-5.7875501465318093</v>
      </c>
      <c r="GL23">
        <v>0.58561134621983302</v>
      </c>
      <c r="GM23">
        <v>66.978193146417453</v>
      </c>
      <c r="GN23">
        <v>53.846153846153847</v>
      </c>
      <c r="GO23">
        <v>11.421993979103878</v>
      </c>
      <c r="GP23">
        <v>-22.52580201265242</v>
      </c>
      <c r="GQ23">
        <v>-47.713576745834871</v>
      </c>
      <c r="GR23">
        <v>-0.34312674244049551</v>
      </c>
      <c r="GS23">
        <v>10.064677181436673</v>
      </c>
      <c r="GT23">
        <v>7.175925925925605</v>
      </c>
      <c r="GU23">
        <v>-17.068440684650014</v>
      </c>
      <c r="GV23">
        <v>29.359150276973267</v>
      </c>
      <c r="GW23">
        <v>-13.384348513460214</v>
      </c>
      <c r="GX23">
        <v>-30.236938790408026</v>
      </c>
      <c r="GY23">
        <v>19.531211810138341</v>
      </c>
      <c r="GZ23">
        <v>9.1633484643424534</v>
      </c>
      <c r="HA23">
        <v>20.192906036092108</v>
      </c>
      <c r="HB23">
        <v>7.9897583885104257</v>
      </c>
      <c r="HC23">
        <v>5.3670365860541702</v>
      </c>
      <c r="HD23">
        <v>9.9399719085722822</v>
      </c>
      <c r="HE23">
        <v>7.75</v>
      </c>
      <c r="HF23">
        <v>4.75</v>
      </c>
      <c r="HG23">
        <v>7.84</v>
      </c>
      <c r="HH23">
        <v>3.2877999999999998</v>
      </c>
      <c r="HI23">
        <v>7.13</v>
      </c>
    </row>
    <row r="24" spans="1:217">
      <c r="A24" t="s">
        <v>319</v>
      </c>
      <c r="B24">
        <v>12.611084864609555</v>
      </c>
      <c r="C24">
        <v>7.4887249512911467</v>
      </c>
      <c r="D24">
        <v>10.690432531947037</v>
      </c>
      <c r="E24">
        <v>6.6153247128756076</v>
      </c>
      <c r="F24">
        <v>2.6891818357352242</v>
      </c>
      <c r="G24">
        <v>14.926467282868416</v>
      </c>
      <c r="H24">
        <v>26.743767848324136</v>
      </c>
      <c r="I24">
        <v>9.4861876401222034</v>
      </c>
      <c r="J24">
        <v>2.7149321266968327</v>
      </c>
      <c r="K24">
        <v>10.852629301017096</v>
      </c>
      <c r="L24">
        <v>-9.3529222864482975</v>
      </c>
      <c r="M24">
        <v>91.821112006446413</v>
      </c>
      <c r="N24">
        <v>7.4364305133535895</v>
      </c>
      <c r="O24">
        <v>25.041025785571673</v>
      </c>
      <c r="P24">
        <v>39.657210401891248</v>
      </c>
      <c r="Q24">
        <v>-32.965637379919841</v>
      </c>
      <c r="R24">
        <v>-31.350800030791632</v>
      </c>
      <c r="S24">
        <v>-64.616226364666005</v>
      </c>
      <c r="T24">
        <v>32.721355487438643</v>
      </c>
      <c r="U24">
        <v>-28.397506185111006</v>
      </c>
      <c r="V24">
        <v>26.583719146348422</v>
      </c>
      <c r="W24">
        <v>33.837475498753363</v>
      </c>
      <c r="X24">
        <v>45.329249617151604</v>
      </c>
      <c r="Y24">
        <v>321.14989733059548</v>
      </c>
      <c r="Z24">
        <v>-58.095028596568412</v>
      </c>
      <c r="AA24">
        <v>-1.3597033374536569</v>
      </c>
      <c r="AB24">
        <v>26.549786487881288</v>
      </c>
      <c r="AC24">
        <v>33.61811459769504</v>
      </c>
      <c r="AE24">
        <v>18.680829914249159</v>
      </c>
      <c r="AF24">
        <v>0</v>
      </c>
      <c r="AG24">
        <v>28.421148334652329</v>
      </c>
      <c r="AH24">
        <v>15.25936783074178</v>
      </c>
      <c r="AI24">
        <v>11.083576504132047</v>
      </c>
      <c r="AJ24">
        <v>18.979999999999812</v>
      </c>
      <c r="AK24">
        <v>20.510000000000055</v>
      </c>
      <c r="AL24">
        <v>19.049999999999791</v>
      </c>
      <c r="AM24">
        <v>2.8585131894485327</v>
      </c>
      <c r="AN24">
        <v>27.243131972858269</v>
      </c>
      <c r="AO24">
        <v>31.619456560479286</v>
      </c>
      <c r="AP24">
        <v>19.380873313078499</v>
      </c>
      <c r="AQ24">
        <v>27.170099276205445</v>
      </c>
      <c r="AS24">
        <v>4.9634511386376046</v>
      </c>
      <c r="AT24">
        <v>39.657210401891248</v>
      </c>
      <c r="AU24">
        <v>4.2129809560823936</v>
      </c>
      <c r="AV24">
        <v>91.821112006446413</v>
      </c>
      <c r="AW24">
        <v>7.4364305133535895</v>
      </c>
      <c r="AX24">
        <v>7.5951457112193506</v>
      </c>
      <c r="AY24">
        <v>-53.063418129702612</v>
      </c>
      <c r="AZ24">
        <v>16.429942418426105</v>
      </c>
      <c r="BA24">
        <v>125.7498585172609</v>
      </c>
      <c r="BB24">
        <v>21.755598909310784</v>
      </c>
      <c r="BC24">
        <v>16.936309719592586</v>
      </c>
      <c r="BD24">
        <v>1.3722126929674099</v>
      </c>
      <c r="BE24">
        <v>61.926181774368452</v>
      </c>
      <c r="BF24">
        <v>3.6537037843487927</v>
      </c>
      <c r="BG24">
        <v>2.9369474479217428</v>
      </c>
      <c r="BH24">
        <v>26.931649981185124</v>
      </c>
      <c r="BI24">
        <v>30.020523769671463</v>
      </c>
      <c r="BJ24">
        <v>1.824334792579229</v>
      </c>
      <c r="BK24">
        <v>11.022770316598031</v>
      </c>
      <c r="BL24">
        <v>3.2757738819339495</v>
      </c>
      <c r="BM24">
        <v>2.5694549994039173</v>
      </c>
      <c r="BN24">
        <v>2.4710198177883385</v>
      </c>
      <c r="BO24">
        <v>11.060489497374189</v>
      </c>
      <c r="BP24">
        <v>145.15938499563811</v>
      </c>
      <c r="BQ24">
        <v>14.232955439942362</v>
      </c>
      <c r="BR24">
        <v>5.151090043092613</v>
      </c>
      <c r="BS24">
        <v>11.232660753405858</v>
      </c>
      <c r="BT24">
        <v>21.169678067891848</v>
      </c>
      <c r="BU24">
        <v>42.405587628999797</v>
      </c>
      <c r="BV24">
        <v>21.755598909310784</v>
      </c>
      <c r="BW24">
        <v>47.236665100785793</v>
      </c>
      <c r="BX24">
        <v>17.196977637905047</v>
      </c>
      <c r="BY24">
        <v>4.9634511386376046</v>
      </c>
      <c r="BZ24">
        <v>22.577337020854124</v>
      </c>
      <c r="CA24">
        <v>26.402932230143978</v>
      </c>
      <c r="CB24">
        <v>22.096337613278941</v>
      </c>
      <c r="CC24">
        <v>18.680829914249159</v>
      </c>
      <c r="CD24">
        <v>19.372400695871203</v>
      </c>
      <c r="CE24">
        <v>27.209162990501401</v>
      </c>
      <c r="CF24">
        <v>0.5678133260576893</v>
      </c>
      <c r="CG24">
        <v>13.316237750709773</v>
      </c>
      <c r="CH24">
        <v>23.495304308469848</v>
      </c>
      <c r="CI24">
        <v>17.666197988204473</v>
      </c>
      <c r="CJ24">
        <v>22.000134973258422</v>
      </c>
      <c r="CK24">
        <v>19.596304908881219</v>
      </c>
      <c r="CL24">
        <v>0</v>
      </c>
      <c r="CM24">
        <v>19.522363839412694</v>
      </c>
      <c r="CN24">
        <v>18.369525730656214</v>
      </c>
      <c r="CO24">
        <v>18.588798702099414</v>
      </c>
      <c r="CP24">
        <v>16.666666666666664</v>
      </c>
      <c r="CQ24">
        <v>13.06</v>
      </c>
      <c r="CR24">
        <v>4.87</v>
      </c>
      <c r="CS24">
        <v>45.46</v>
      </c>
      <c r="CT24">
        <v>-3.8164665523156116</v>
      </c>
      <c r="CU24">
        <v>-7.091361908507027</v>
      </c>
      <c r="CV24">
        <v>-11.670049289649178</v>
      </c>
      <c r="CW24">
        <v>-8.1652050572722459</v>
      </c>
      <c r="CX24">
        <v>4.4974053430713008</v>
      </c>
      <c r="CY24">
        <v>-7.9560558160195587</v>
      </c>
      <c r="CZ24">
        <v>3.5698402447183302</v>
      </c>
      <c r="DA24">
        <v>8.5714285714285694</v>
      </c>
      <c r="DB24">
        <v>6.3424947145877386</v>
      </c>
      <c r="DC24">
        <v>9.1611479028697715</v>
      </c>
      <c r="DD24">
        <v>6.425233644859814</v>
      </c>
      <c r="DE24">
        <v>7.7669902912621342</v>
      </c>
      <c r="DF24">
        <v>16.967781746077907</v>
      </c>
      <c r="DG24">
        <v>7.3583517292130862</v>
      </c>
      <c r="DH24">
        <v>4.3896572459414145</v>
      </c>
      <c r="DI24">
        <v>9.7303634232124132</v>
      </c>
      <c r="DJ24">
        <v>0.30581039755371919</v>
      </c>
      <c r="DK24">
        <v>1.7955801104966342</v>
      </c>
      <c r="DL24">
        <v>15.392254220456511</v>
      </c>
      <c r="DM24">
        <v>3.8632045598477238</v>
      </c>
      <c r="DN24">
        <v>0</v>
      </c>
      <c r="DO24">
        <v>9.174311926513215E-2</v>
      </c>
      <c r="DP24">
        <v>12.418772563176821</v>
      </c>
      <c r="DQ24">
        <v>3.7883736120182516</v>
      </c>
      <c r="DR24">
        <v>5.7408844065166438</v>
      </c>
      <c r="DS24">
        <v>31.982087931970327</v>
      </c>
      <c r="DT24">
        <v>32.561286831773288</v>
      </c>
      <c r="DU24">
        <v>28.428853499577443</v>
      </c>
      <c r="DV24">
        <v>56.514025081571361</v>
      </c>
      <c r="DW24">
        <v>-3.7948602971873893</v>
      </c>
      <c r="DX24">
        <v>-3.7948602971873893</v>
      </c>
      <c r="DY24">
        <v>29.368249646978008</v>
      </c>
      <c r="DZ24">
        <v>-33.361117204065224</v>
      </c>
      <c r="EA24">
        <v>-66.136090192059186</v>
      </c>
      <c r="EB24">
        <v>0.43612700756876499</v>
      </c>
      <c r="EC24">
        <v>-66.136090192059186</v>
      </c>
      <c r="ED24">
        <v>-22.330835234061041</v>
      </c>
      <c r="EE24">
        <v>60.098778268780862</v>
      </c>
      <c r="EF24">
        <v>-70.037898491491418</v>
      </c>
      <c r="EG24">
        <v>93.814254360633001</v>
      </c>
      <c r="EH24">
        <v>17.430936838133359</v>
      </c>
      <c r="EI24">
        <v>8.9073634204275525</v>
      </c>
      <c r="EJ24">
        <v>5.1078320090805907</v>
      </c>
      <c r="EK24">
        <v>10.841836734693878</v>
      </c>
      <c r="EL24">
        <v>9.2050209205020419</v>
      </c>
      <c r="EM24">
        <v>9.2050209205020774</v>
      </c>
      <c r="EN24">
        <v>19.282511210762333</v>
      </c>
      <c r="EO24">
        <v>14.589665653495453</v>
      </c>
      <c r="EP24">
        <v>24.248205687289893</v>
      </c>
      <c r="EQ24">
        <v>15.951742627345853</v>
      </c>
      <c r="ER24">
        <v>13.298782750242378</v>
      </c>
      <c r="ES24">
        <v>4.7400543502472487</v>
      </c>
      <c r="ET24">
        <v>3.1425622204381236</v>
      </c>
      <c r="EU24">
        <v>10.856789359727808</v>
      </c>
      <c r="EV24">
        <v>5.8904486650151391</v>
      </c>
      <c r="EW24">
        <v>43.778991010221254</v>
      </c>
      <c r="EX24">
        <v>45.971951449594364</v>
      </c>
      <c r="EY24">
        <v>55.783411941589598</v>
      </c>
      <c r="EZ24">
        <v>54.157818331127508</v>
      </c>
      <c r="FB24">
        <v>30.019345618163147</v>
      </c>
      <c r="FC24">
        <v>19.380873313078499</v>
      </c>
      <c r="FD24">
        <v>29.305615706655118</v>
      </c>
      <c r="FE24">
        <v>5.7402240316722422</v>
      </c>
      <c r="FF24">
        <v>20.553359683794465</v>
      </c>
      <c r="FG24">
        <v>18.950451457272884</v>
      </c>
      <c r="FH24">
        <v>60.285268553599295</v>
      </c>
      <c r="FI24">
        <v>-69.458128078817737</v>
      </c>
      <c r="FJ24">
        <v>-9.6221409192101266</v>
      </c>
      <c r="FK24">
        <v>-38.493285155835963</v>
      </c>
      <c r="FL24">
        <v>17.276253553610974</v>
      </c>
      <c r="FM24">
        <v>-11.922753988245171</v>
      </c>
      <c r="FO24">
        <v>25.353346739442689</v>
      </c>
      <c r="FP24">
        <v>7.0156502968160215</v>
      </c>
      <c r="FQ24">
        <v>11.258278145695289</v>
      </c>
      <c r="FR24">
        <v>7.0477682067345269</v>
      </c>
      <c r="FS24">
        <v>21.084337349397696</v>
      </c>
      <c r="FT24">
        <v>10.816191108161993</v>
      </c>
      <c r="FU24">
        <v>5.344021376085613</v>
      </c>
      <c r="FV24">
        <v>17.031934877895992</v>
      </c>
      <c r="FW24">
        <v>9.063604316260534</v>
      </c>
      <c r="FX24">
        <v>45.291266623525836</v>
      </c>
      <c r="FY24">
        <v>6.7003579700989677</v>
      </c>
      <c r="FZ24">
        <v>61.926181774368452</v>
      </c>
      <c r="GA24">
        <v>22.183841872961057</v>
      </c>
      <c r="GB24">
        <v>-9.4766074573137704</v>
      </c>
      <c r="GC24">
        <v>5.0054066894171694</v>
      </c>
      <c r="GD24">
        <v>30.602139178661037</v>
      </c>
      <c r="GE24">
        <v>-16.340018231540565</v>
      </c>
      <c r="GF24">
        <v>19.16397071343436</v>
      </c>
      <c r="GG24">
        <v>-12.457637675964131</v>
      </c>
      <c r="GH24">
        <v>-3.2997834118994938</v>
      </c>
      <c r="GI24">
        <v>-3.985565712718353</v>
      </c>
      <c r="GJ24">
        <v>35.511590826681392</v>
      </c>
      <c r="GK24">
        <v>15.217529194405721</v>
      </c>
      <c r="GL24">
        <v>0.9823850588667884</v>
      </c>
      <c r="GM24">
        <v>104.68749999999997</v>
      </c>
      <c r="GN24">
        <v>61.53846153846154</v>
      </c>
      <c r="GO24">
        <v>-54.121583143508076</v>
      </c>
      <c r="GP24">
        <v>-28.118854835913627</v>
      </c>
      <c r="GQ24">
        <v>-76.349708171206217</v>
      </c>
      <c r="GR24">
        <v>37.184325108853322</v>
      </c>
      <c r="GS24">
        <v>6.8756679729249051</v>
      </c>
      <c r="GT24">
        <v>5.7647963105300954</v>
      </c>
      <c r="GU24">
        <v>23.091931596465486</v>
      </c>
      <c r="GV24">
        <v>-4.1057759220598529</v>
      </c>
      <c r="GW24">
        <v>-2.9075972475776592</v>
      </c>
      <c r="GX24">
        <v>-16.903985584199717</v>
      </c>
      <c r="GY24">
        <v>50.445439262334737</v>
      </c>
      <c r="GZ24">
        <v>8.8448923102696568</v>
      </c>
      <c r="HA24">
        <v>13.062730627306266</v>
      </c>
      <c r="HB24">
        <v>23.951609789784715</v>
      </c>
      <c r="HC24">
        <v>5.7198399999728942</v>
      </c>
      <c r="HD24">
        <v>11.295237126911342</v>
      </c>
      <c r="HE24">
        <v>7.5</v>
      </c>
      <c r="HF24">
        <v>4.75</v>
      </c>
      <c r="HG24">
        <v>7.84</v>
      </c>
      <c r="HH24">
        <v>3.3408000000000002</v>
      </c>
      <c r="HI24">
        <v>7.33</v>
      </c>
    </row>
    <row r="25" spans="1:217">
      <c r="A25" t="s">
        <v>320</v>
      </c>
      <c r="B25">
        <v>8.337194977225785</v>
      </c>
      <c r="C25">
        <v>10.702632324559206</v>
      </c>
      <c r="D25">
        <v>10.326075285086478</v>
      </c>
      <c r="E25">
        <v>11.572093365460665</v>
      </c>
      <c r="F25">
        <v>4.5957523857337446</v>
      </c>
      <c r="G25">
        <v>7.0324613395275906</v>
      </c>
      <c r="H25">
        <v>30.777847599792356</v>
      </c>
      <c r="I25">
        <v>12.226521892083117</v>
      </c>
      <c r="J25">
        <v>-6.4069512078678503</v>
      </c>
      <c r="K25">
        <v>24.438411583093796</v>
      </c>
      <c r="L25">
        <v>-52.267869864640225</v>
      </c>
      <c r="M25">
        <v>103.07152259763055</v>
      </c>
      <c r="N25">
        <v>8.0698967434471811</v>
      </c>
      <c r="O25">
        <v>21.247573382336004</v>
      </c>
      <c r="P25">
        <v>69.899705014749259</v>
      </c>
      <c r="Q25">
        <v>-35.59853517515986</v>
      </c>
      <c r="R25">
        <v>-4.0634568895061101</v>
      </c>
      <c r="S25">
        <v>-25.653701422542223</v>
      </c>
      <c r="T25">
        <v>27.193926545841151</v>
      </c>
      <c r="U25">
        <v>-41.984191645409837</v>
      </c>
      <c r="V25">
        <v>22.211077411188587</v>
      </c>
      <c r="W25">
        <v>28.146203840477586</v>
      </c>
      <c r="X25">
        <v>-11.918138041733556</v>
      </c>
      <c r="Y25">
        <v>17.801311144730214</v>
      </c>
      <c r="Z25">
        <v>-39.847009735744088</v>
      </c>
      <c r="AA25">
        <v>3.7406483790523692</v>
      </c>
      <c r="AB25">
        <v>22.388357621220024</v>
      </c>
      <c r="AC25">
        <v>27.817234742949022</v>
      </c>
      <c r="AE25">
        <v>16.088998550341284</v>
      </c>
      <c r="AF25">
        <v>0</v>
      </c>
      <c r="AG25">
        <v>21.326476100171945</v>
      </c>
      <c r="AH25">
        <v>12.11262837151563</v>
      </c>
      <c r="AI25">
        <v>9.3704742676618764</v>
      </c>
      <c r="AJ25">
        <v>21.949999999999587</v>
      </c>
      <c r="AK25">
        <v>23.359999999999996</v>
      </c>
      <c r="AL25">
        <v>8.6500000000000146</v>
      </c>
      <c r="AM25">
        <v>1.4946619217075188</v>
      </c>
      <c r="AN25">
        <v>20.636247907079252</v>
      </c>
      <c r="AO25">
        <v>22.351290556254526</v>
      </c>
      <c r="AP25">
        <v>17.470757987124976</v>
      </c>
      <c r="AQ25">
        <v>23.034301517632329</v>
      </c>
      <c r="AS25">
        <v>20.665127891092379</v>
      </c>
      <c r="AT25">
        <v>69.899705014749259</v>
      </c>
      <c r="AU25">
        <v>6.7333809864188705</v>
      </c>
      <c r="AV25">
        <v>103.07152259763055</v>
      </c>
      <c r="AW25">
        <v>8.0698967434471811</v>
      </c>
      <c r="AX25">
        <v>7.1358509073075034</v>
      </c>
      <c r="AY25">
        <v>14.604316546762591</v>
      </c>
      <c r="AZ25">
        <v>-100.15082956259427</v>
      </c>
      <c r="BA25">
        <v>-5.1377860812704341</v>
      </c>
      <c r="BB25">
        <v>52.181045238205257</v>
      </c>
      <c r="BC25">
        <v>-2.0496784408267072</v>
      </c>
      <c r="BD25">
        <v>1.3675213675213675</v>
      </c>
      <c r="BE25">
        <v>43.277240765134799</v>
      </c>
      <c r="BF25">
        <v>-4.3624161073825389</v>
      </c>
      <c r="BG25">
        <v>3.3364385010677724</v>
      </c>
      <c r="BH25">
        <v>36.66071772163464</v>
      </c>
      <c r="BI25">
        <v>28.177238275732019</v>
      </c>
      <c r="BJ25">
        <v>4.5355849213101075E-2</v>
      </c>
      <c r="BK25">
        <v>13.476557642657072</v>
      </c>
      <c r="BL25">
        <v>1.1185011996352223</v>
      </c>
      <c r="BM25">
        <v>1.9306273148714457</v>
      </c>
      <c r="BN25">
        <v>2.9048372499213211</v>
      </c>
      <c r="BO25">
        <v>10.89029858314237</v>
      </c>
      <c r="BP25">
        <v>17.972869494416738</v>
      </c>
      <c r="BQ25">
        <v>16.668496594441308</v>
      </c>
      <c r="BR25">
        <v>4.8214890801195889</v>
      </c>
      <c r="BS25">
        <v>5.8418863924585711</v>
      </c>
      <c r="BT25">
        <v>15.84989292295433</v>
      </c>
      <c r="BU25">
        <v>48.079385900232083</v>
      </c>
      <c r="BV25">
        <v>52.181045238205257</v>
      </c>
      <c r="BW25">
        <v>47.251347972909947</v>
      </c>
      <c r="BX25">
        <v>24.131650518023466</v>
      </c>
      <c r="BY25">
        <v>20.665127891092379</v>
      </c>
      <c r="BZ25">
        <v>25.720970412497312</v>
      </c>
      <c r="CA25">
        <v>21.321580349303908</v>
      </c>
      <c r="CB25">
        <v>19.138147362955912</v>
      </c>
      <c r="CC25">
        <v>16.088998550341284</v>
      </c>
      <c r="CD25">
        <v>18.854100142225015</v>
      </c>
      <c r="CE25">
        <v>21.345737494518687</v>
      </c>
      <c r="CF25">
        <v>8.7305612955182514</v>
      </c>
      <c r="CG25">
        <v>12.90150842945874</v>
      </c>
      <c r="CH25">
        <v>31.963721006783206</v>
      </c>
      <c r="CI25">
        <v>18.807231866911966</v>
      </c>
      <c r="CJ25">
        <v>0.65574361020593641</v>
      </c>
      <c r="CK25">
        <v>10.010085491664361</v>
      </c>
      <c r="CL25">
        <v>0</v>
      </c>
      <c r="CM25">
        <v>9.9763168126538755</v>
      </c>
      <c r="CN25">
        <v>18.28987001115857</v>
      </c>
      <c r="CO25">
        <v>16.014768683242409</v>
      </c>
      <c r="CP25">
        <v>26.666666666666668</v>
      </c>
      <c r="CQ25">
        <v>24.92</v>
      </c>
      <c r="CR25">
        <v>19.829999999999998</v>
      </c>
      <c r="CS25">
        <v>14.38</v>
      </c>
      <c r="CT25">
        <v>-1.4155052264808332</v>
      </c>
      <c r="CU25">
        <v>1.0733203233900339</v>
      </c>
      <c r="CV25">
        <v>-2.7027027027027009</v>
      </c>
      <c r="CW25">
        <v>-1.3056794368921498</v>
      </c>
      <c r="CX25">
        <v>8.774703557312252</v>
      </c>
      <c r="CY25">
        <v>-9.3681788601004321</v>
      </c>
      <c r="CZ25">
        <v>7.7134499479749499</v>
      </c>
      <c r="DA25">
        <v>7.926167209554845</v>
      </c>
      <c r="DB25">
        <v>1.0536398467432895</v>
      </c>
      <c r="DC25">
        <v>8.9617486338797843</v>
      </c>
      <c r="DD25">
        <v>8.1291759465478819</v>
      </c>
      <c r="DE25">
        <v>6.5688329839272779</v>
      </c>
      <c r="DF25">
        <v>11.936317984755625</v>
      </c>
      <c r="DG25">
        <v>5.4929577464785471</v>
      </c>
      <c r="DH25">
        <v>11.613623673925407</v>
      </c>
      <c r="DI25">
        <v>15.183436251362428</v>
      </c>
      <c r="DJ25">
        <v>8.8652482269495678</v>
      </c>
      <c r="DK25">
        <v>-2.633118782913848</v>
      </c>
      <c r="DL25">
        <v>11.741293532338288</v>
      </c>
      <c r="DM25">
        <v>-8.0908032596042823</v>
      </c>
      <c r="DN25">
        <v>6.8589243959471036</v>
      </c>
      <c r="DO25">
        <v>4.9214659685864115</v>
      </c>
      <c r="DP25">
        <v>15.710382513661122</v>
      </c>
      <c r="DQ25">
        <v>4.8837209302324958</v>
      </c>
      <c r="DR25">
        <v>8.128262490678539</v>
      </c>
      <c r="DS25">
        <v>20.132745140579676</v>
      </c>
      <c r="DT25">
        <v>19.417201936616323</v>
      </c>
      <c r="DU25">
        <v>18.12896936726456</v>
      </c>
      <c r="DV25">
        <v>24.757218084434907</v>
      </c>
      <c r="DW25">
        <v>29.50935014371488</v>
      </c>
      <c r="DX25">
        <v>29.50935014371488</v>
      </c>
      <c r="DY25">
        <v>27.27708878067503</v>
      </c>
      <c r="DZ25">
        <v>37.947762526636588</v>
      </c>
      <c r="EA25">
        <v>86.486885034377252</v>
      </c>
      <c r="EB25">
        <v>7.4475121879516895</v>
      </c>
      <c r="EC25">
        <v>86.486885034377252</v>
      </c>
      <c r="ED25">
        <v>54.019665812583497</v>
      </c>
      <c r="EE25">
        <v>-80.35898975744837</v>
      </c>
      <c r="EF25">
        <v>-47.579598546461312</v>
      </c>
      <c r="EG25">
        <v>-115.04795476915331</v>
      </c>
      <c r="EH25">
        <v>10.939497722756521</v>
      </c>
      <c r="EI25">
        <v>9.54063604240282</v>
      </c>
      <c r="EJ25">
        <v>6.3063063063063156</v>
      </c>
      <c r="EK25">
        <v>12.113402061855679</v>
      </c>
      <c r="EL25">
        <v>7.4518300952564456</v>
      </c>
      <c r="EM25">
        <v>8.963093145869955</v>
      </c>
      <c r="EN25">
        <v>27.192982456140346</v>
      </c>
      <c r="EO25">
        <v>11.538461538461556</v>
      </c>
      <c r="EP25">
        <v>24.84444043646857</v>
      </c>
      <c r="EQ25">
        <v>37.795275590551178</v>
      </c>
      <c r="ER25">
        <v>18.004126127361459</v>
      </c>
      <c r="ES25">
        <v>5.4512236573759347</v>
      </c>
      <c r="ET25">
        <v>3.6129215075092089</v>
      </c>
      <c r="EU25">
        <v>8.629130966952264</v>
      </c>
      <c r="EV25">
        <v>5.8164317634926093</v>
      </c>
      <c r="EW25">
        <v>27.325245522819181</v>
      </c>
      <c r="EX25">
        <v>8.5531449976588103</v>
      </c>
      <c r="EY25">
        <v>29.79301219568924</v>
      </c>
      <c r="EZ25">
        <v>29.173499400611835</v>
      </c>
      <c r="FB25">
        <v>22.594836721877698</v>
      </c>
      <c r="FC25">
        <v>17.470757987124976</v>
      </c>
      <c r="FD25">
        <v>45.947435499982774</v>
      </c>
      <c r="FE25">
        <v>8.1499923293950847</v>
      </c>
      <c r="FF25">
        <v>23.410404624277454</v>
      </c>
      <c r="FG25">
        <v>26.472084780854129</v>
      </c>
      <c r="FH25">
        <v>30.777767378427896</v>
      </c>
      <c r="FI25">
        <v>-261.52450090744105</v>
      </c>
      <c r="FJ25">
        <v>-15.892604832448368</v>
      </c>
      <c r="FK25">
        <v>-19.147817177208935</v>
      </c>
      <c r="FL25">
        <v>19.040425747079929</v>
      </c>
      <c r="FM25">
        <v>3.7110669317428764</v>
      </c>
      <c r="FO25">
        <v>15.500925191646841</v>
      </c>
      <c r="FP25">
        <v>8.9450766670794817</v>
      </c>
      <c r="FQ25">
        <v>13.386777809569864</v>
      </c>
      <c r="FR25">
        <v>9.9184403020755347</v>
      </c>
      <c r="FS25">
        <v>11.215111215111227</v>
      </c>
      <c r="FT25">
        <v>13.706918725912749</v>
      </c>
      <c r="FU25">
        <v>5.1856138657880813</v>
      </c>
      <c r="FV25">
        <v>15.898058252427285</v>
      </c>
      <c r="FW25">
        <v>7.9355945473027472</v>
      </c>
      <c r="FX25">
        <v>22.285530856271574</v>
      </c>
      <c r="FY25">
        <v>7.9181457506786384</v>
      </c>
      <c r="FZ25">
        <v>43.277240765134799</v>
      </c>
      <c r="GA25">
        <v>26.385764374455313</v>
      </c>
      <c r="GB25">
        <v>-12.431592901893051</v>
      </c>
      <c r="GC25">
        <v>10.439958544297506</v>
      </c>
      <c r="GD25">
        <v>62.072986396026785</v>
      </c>
      <c r="GE25">
        <v>-10.18362282878412</v>
      </c>
      <c r="GF25">
        <v>16.281194962283589</v>
      </c>
      <c r="GG25">
        <v>-13.429323308270686</v>
      </c>
      <c r="GH25">
        <v>6.4501001833141309</v>
      </c>
      <c r="GI25">
        <v>-9.2304326543573527</v>
      </c>
      <c r="GJ25">
        <v>71.013503931425134</v>
      </c>
      <c r="GK25">
        <v>-4.6259196651859869</v>
      </c>
      <c r="GL25">
        <v>2.3043551370438875</v>
      </c>
      <c r="GM25">
        <v>103.6144578313253</v>
      </c>
      <c r="GN25">
        <v>64.285714285714292</v>
      </c>
      <c r="GO25">
        <v>21.064856172949746</v>
      </c>
      <c r="GP25">
        <v>-6.9604862033717225</v>
      </c>
      <c r="GQ25">
        <v>-71.223411461861531</v>
      </c>
      <c r="GR25">
        <v>-6.7541816641964001</v>
      </c>
      <c r="GS25">
        <v>17.930102988350484</v>
      </c>
      <c r="GT25">
        <v>8.9815557337610272</v>
      </c>
      <c r="GU25">
        <v>-3.1453532988335966</v>
      </c>
      <c r="GV25">
        <v>-4.4800230318926957</v>
      </c>
      <c r="GW25">
        <v>-9.1665253226022756</v>
      </c>
      <c r="GX25">
        <v>10.948862454924187</v>
      </c>
      <c r="GY25">
        <v>43.167783158621191</v>
      </c>
      <c r="GZ25">
        <v>9.4701555709992373</v>
      </c>
      <c r="HA25">
        <v>48.648648648648653</v>
      </c>
      <c r="HB25">
        <v>17.499662205364441</v>
      </c>
      <c r="HC25">
        <v>7.3329519500357128</v>
      </c>
      <c r="HD25">
        <v>4.7161949972816464</v>
      </c>
      <c r="HE25">
        <v>7.5</v>
      </c>
      <c r="HF25">
        <v>5</v>
      </c>
      <c r="HG25">
        <v>7.84</v>
      </c>
      <c r="HH25">
        <v>3.9350000000000001</v>
      </c>
      <c r="HI25">
        <v>7.74</v>
      </c>
    </row>
    <row r="26" spans="1:217">
      <c r="A26" t="s">
        <v>321</v>
      </c>
      <c r="B26">
        <v>2.5767011984702455</v>
      </c>
      <c r="C26">
        <v>9.7891895278549654</v>
      </c>
      <c r="D26">
        <v>6.7886771362989515</v>
      </c>
      <c r="E26">
        <v>8.4159251700025646</v>
      </c>
      <c r="F26">
        <v>1.28689146752261</v>
      </c>
      <c r="G26">
        <v>27.124244230605466</v>
      </c>
      <c r="H26">
        <v>32.41951677296403</v>
      </c>
      <c r="I26">
        <v>21.082238575143183</v>
      </c>
      <c r="J26">
        <v>45.147938561034763</v>
      </c>
      <c r="K26">
        <v>56.476624857468636</v>
      </c>
      <c r="L26">
        <v>30.310048561822938</v>
      </c>
      <c r="M26">
        <v>0.35951327433628316</v>
      </c>
      <c r="N26">
        <v>12.73073989321129</v>
      </c>
      <c r="O26">
        <v>19.952211239197194</v>
      </c>
      <c r="P26">
        <v>102.53542132736764</v>
      </c>
      <c r="Q26">
        <v>-43.295516188270653</v>
      </c>
      <c r="R26">
        <v>-19.474563754807114</v>
      </c>
      <c r="S26">
        <v>323.50681506916987</v>
      </c>
      <c r="T26">
        <v>23.230750824780724</v>
      </c>
      <c r="U26">
        <v>44.024728157635359</v>
      </c>
      <c r="V26">
        <v>19.637036291274075</v>
      </c>
      <c r="W26">
        <v>21.171404895422747</v>
      </c>
      <c r="X26">
        <v>37.538940809968828</v>
      </c>
      <c r="Y26">
        <v>10.783699059561144</v>
      </c>
      <c r="Z26">
        <v>-137.19101123595505</v>
      </c>
      <c r="AA26">
        <v>2.2368421052631615</v>
      </c>
      <c r="AB26">
        <v>19.857124728611492</v>
      </c>
      <c r="AC26">
        <v>20.880627990744923</v>
      </c>
      <c r="AD26">
        <v>23.14225053078556</v>
      </c>
      <c r="AE26">
        <v>17.266669935453141</v>
      </c>
      <c r="AF26">
        <v>0</v>
      </c>
      <c r="AG26">
        <v>8.87229464624731</v>
      </c>
      <c r="AH26">
        <v>5.194259124292202</v>
      </c>
      <c r="AI26">
        <v>13.47763586344994</v>
      </c>
      <c r="AJ26">
        <v>26.490000000000013</v>
      </c>
      <c r="AK26">
        <v>17.669999999999757</v>
      </c>
      <c r="AL26">
        <v>3.3099999999998353</v>
      </c>
      <c r="AM26">
        <v>7.8269824922762545</v>
      </c>
      <c r="AN26">
        <v>20.117281999341984</v>
      </c>
      <c r="AO26">
        <v>21.263333479654097</v>
      </c>
      <c r="AP26">
        <v>19.688970600637575</v>
      </c>
      <c r="AQ26">
        <v>19.199198114485412</v>
      </c>
      <c r="AS26">
        <v>52.756238271738951</v>
      </c>
      <c r="AT26">
        <v>102.51025226792594</v>
      </c>
      <c r="AU26">
        <v>30.462278435913426</v>
      </c>
      <c r="AV26">
        <v>0.35951327433628316</v>
      </c>
      <c r="AW26">
        <v>12.73073989321129</v>
      </c>
      <c r="AX26">
        <v>12.204507971412864</v>
      </c>
      <c r="AY26">
        <v>154.00658616904502</v>
      </c>
      <c r="AZ26">
        <v>-35.176167287310228</v>
      </c>
      <c r="BA26">
        <v>45.469125902165196</v>
      </c>
      <c r="BB26">
        <v>74.960191538840462</v>
      </c>
      <c r="BC26">
        <v>105.44695586506718</v>
      </c>
      <c r="BD26">
        <v>1.746166950596252</v>
      </c>
      <c r="BE26">
        <v>57.63707725210935</v>
      </c>
      <c r="BF26">
        <v>-12.744175100023533</v>
      </c>
      <c r="BG26">
        <v>3.9105783891166581</v>
      </c>
      <c r="BH26">
        <v>40.728018948501465</v>
      </c>
      <c r="BI26">
        <v>22.677461912497872</v>
      </c>
      <c r="BJ26">
        <v>-7.405578230680268</v>
      </c>
      <c r="BK26">
        <v>27.013654565879747</v>
      </c>
      <c r="BL26">
        <v>-0.94748731082546522</v>
      </c>
      <c r="BM26">
        <v>1.721503062724141</v>
      </c>
      <c r="BN26">
        <v>1.9160774629778772</v>
      </c>
      <c r="BO26">
        <v>10.504328728896581</v>
      </c>
      <c r="BP26">
        <v>-71.553373228990822</v>
      </c>
      <c r="BQ26">
        <v>15.680839108447275</v>
      </c>
      <c r="BR26">
        <v>4.2248038619479447</v>
      </c>
      <c r="BS26">
        <v>11.24508383545578</v>
      </c>
      <c r="BT26">
        <v>19.679300291545189</v>
      </c>
      <c r="BU26">
        <v>41.434381528109007</v>
      </c>
      <c r="BV26">
        <v>74.960191538840462</v>
      </c>
      <c r="BW26">
        <v>34.982739541220084</v>
      </c>
      <c r="BX26">
        <v>47.085232427560783</v>
      </c>
      <c r="BY26">
        <v>52.756238271738951</v>
      </c>
      <c r="BZ26">
        <v>44.547717554404862</v>
      </c>
      <c r="CA26">
        <v>19.269514527381531</v>
      </c>
      <c r="CB26">
        <v>15.923162664366217</v>
      </c>
      <c r="CC26">
        <v>17.266669935453141</v>
      </c>
      <c r="CD26">
        <v>20.444538748176093</v>
      </c>
      <c r="CE26">
        <v>20.600591725912022</v>
      </c>
      <c r="CF26">
        <v>8.9819611032894091</v>
      </c>
      <c r="CG26">
        <v>5.3419354838709676</v>
      </c>
      <c r="CH26">
        <v>24.70383977675295</v>
      </c>
      <c r="CI26">
        <v>15.565996913268618</v>
      </c>
      <c r="CJ26">
        <v>-3.6327978225207809</v>
      </c>
      <c r="CK26">
        <v>7.111088689335082</v>
      </c>
      <c r="CL26">
        <v>0</v>
      </c>
      <c r="CM26">
        <v>7.0870575742563311</v>
      </c>
      <c r="CN26">
        <v>20.840994050564284</v>
      </c>
      <c r="CO26">
        <v>17.188504796176236</v>
      </c>
      <c r="CP26">
        <v>21.333333333333329</v>
      </c>
      <c r="CQ26">
        <v>19.260000000000002</v>
      </c>
      <c r="CR26">
        <v>15.95</v>
      </c>
      <c r="CS26">
        <v>-8.9</v>
      </c>
      <c r="CT26">
        <v>-2.03634771184585</v>
      </c>
      <c r="CU26">
        <v>7.2740631888317457</v>
      </c>
      <c r="CV26">
        <v>11.086206896551735</v>
      </c>
      <c r="CW26">
        <v>13.395330106516145</v>
      </c>
      <c r="CX26">
        <v>10.766129032258064</v>
      </c>
      <c r="CY26">
        <v>-11.558115153031602</v>
      </c>
      <c r="CZ26">
        <v>13.5521656224462</v>
      </c>
      <c r="DA26">
        <v>6.9518716577540109</v>
      </c>
      <c r="DB26">
        <v>0.70493454179255066</v>
      </c>
      <c r="DC26">
        <v>7.7586206896551753</v>
      </c>
      <c r="DD26">
        <v>8.2878953107960669</v>
      </c>
      <c r="DE26">
        <v>7.467057101024797</v>
      </c>
      <c r="DF26">
        <v>6.8459126148202136</v>
      </c>
      <c r="DG26">
        <v>1.837455830389221</v>
      </c>
      <c r="DH26">
        <v>4.4160371876817424</v>
      </c>
      <c r="DI26">
        <v>2.7036770007214672</v>
      </c>
      <c r="DJ26">
        <v>5.9094397544123058</v>
      </c>
      <c r="DK26">
        <v>0.31720856463128216</v>
      </c>
      <c r="DL26">
        <v>9.514563106796091</v>
      </c>
      <c r="DM26">
        <v>-10.157618213660266</v>
      </c>
      <c r="DN26">
        <v>5.1927616050353649</v>
      </c>
      <c r="DO26">
        <v>1.1351909184726034</v>
      </c>
      <c r="DP26">
        <v>10.615989515072039</v>
      </c>
      <c r="DQ26">
        <v>0.11897679952406395</v>
      </c>
      <c r="DR26">
        <v>8.2783882783883307</v>
      </c>
      <c r="DS26">
        <v>13.255474005648118</v>
      </c>
      <c r="DT26">
        <v>16.779145614677741</v>
      </c>
      <c r="DU26">
        <v>17.272513345140634</v>
      </c>
      <c r="DV26">
        <v>13.164782500536864</v>
      </c>
      <c r="DW26">
        <v>7.8482131060906335</v>
      </c>
      <c r="DX26">
        <v>7.8482131060906335</v>
      </c>
      <c r="DY26">
        <v>5.0386938321568149</v>
      </c>
      <c r="DZ26">
        <v>15.361472436067606</v>
      </c>
      <c r="EA26">
        <v>304.64971638969047</v>
      </c>
      <c r="EB26">
        <v>24.771896676031126</v>
      </c>
      <c r="EC26">
        <v>304.64971638969047</v>
      </c>
      <c r="ED26">
        <v>12.114641274629962</v>
      </c>
      <c r="EE26">
        <v>-52.700950734658591</v>
      </c>
      <c r="EF26">
        <v>-56.260482753591475</v>
      </c>
      <c r="EG26">
        <v>-50.604838709677423</v>
      </c>
      <c r="EH26">
        <v>6.4684281590201484</v>
      </c>
      <c r="EI26">
        <v>9.649122807017541</v>
      </c>
      <c r="EJ26">
        <v>7.4113856068743349</v>
      </c>
      <c r="EK26">
        <v>12.739571589627957</v>
      </c>
      <c r="EL26">
        <v>9.5680152914941523</v>
      </c>
      <c r="EM26">
        <v>8.8953488372093084</v>
      </c>
      <c r="EN26">
        <v>26.611226611226606</v>
      </c>
      <c r="EO26">
        <v>0.26178010471202701</v>
      </c>
      <c r="EP26">
        <v>25.809149452203723</v>
      </c>
      <c r="EQ26">
        <v>49.554140127388543</v>
      </c>
      <c r="ER26">
        <v>14.588139926420157</v>
      </c>
      <c r="ES26">
        <v>7.011678497824593</v>
      </c>
      <c r="ET26">
        <v>3.6869785499903629</v>
      </c>
      <c r="EU26">
        <v>5.2019922523519648</v>
      </c>
      <c r="EV26">
        <v>4.9301892255977089</v>
      </c>
      <c r="EW26">
        <v>34.773399408520497</v>
      </c>
      <c r="EX26">
        <v>2.6627393225331373</v>
      </c>
      <c r="EY26">
        <v>18.055280001173809</v>
      </c>
      <c r="EZ26">
        <v>16.98563636704424</v>
      </c>
      <c r="FB26">
        <v>20.5394466823744</v>
      </c>
      <c r="FC26">
        <v>19.688970600637575</v>
      </c>
      <c r="FD26">
        <v>26.061831840508525</v>
      </c>
      <c r="FE26">
        <v>8.2374068787770884</v>
      </c>
      <c r="FF26">
        <v>24.137931034482751</v>
      </c>
      <c r="FG26">
        <v>30.739652278433983</v>
      </c>
      <c r="FH26">
        <v>59.601712971752832</v>
      </c>
      <c r="FI26">
        <v>2.9464285714285712</v>
      </c>
      <c r="FJ26">
        <v>-43.839030189730842</v>
      </c>
      <c r="FK26">
        <v>-69.701402074635311</v>
      </c>
      <c r="FL26">
        <v>26.826367030232053</v>
      </c>
      <c r="FM26">
        <v>-6.1762664816099928</v>
      </c>
      <c r="FO26">
        <v>18.542091392770129</v>
      </c>
      <c r="FP26">
        <v>7.5192922713907064</v>
      </c>
      <c r="FQ26">
        <v>13.91302556637743</v>
      </c>
      <c r="FR26">
        <v>12.725206946924256</v>
      </c>
      <c r="FS26">
        <v>13.979780646447329</v>
      </c>
      <c r="FT26">
        <v>15.211456073898974</v>
      </c>
      <c r="FU26">
        <v>6.5208402044123428</v>
      </c>
      <c r="FV26">
        <v>13.106235565819935</v>
      </c>
      <c r="FW26">
        <v>8.3812775679348821</v>
      </c>
      <c r="FX26">
        <v>158.47106774928591</v>
      </c>
      <c r="FY26">
        <v>9.9546852914276212</v>
      </c>
      <c r="FZ26">
        <v>57.63707725210935</v>
      </c>
      <c r="GA26">
        <v>27.017696187877299</v>
      </c>
      <c r="GB26">
        <v>2.1410962890248424</v>
      </c>
      <c r="GC26">
        <v>16.98786231515302</v>
      </c>
      <c r="GD26">
        <v>64.765298392300991</v>
      </c>
      <c r="GE26">
        <v>-5.9740259740259738</v>
      </c>
      <c r="GF26">
        <v>21.374095560915194</v>
      </c>
      <c r="GG26">
        <v>-23.383261241547075</v>
      </c>
      <c r="GH26">
        <v>-9.2532833020638741</v>
      </c>
      <c r="GI26">
        <v>-9.5230330463575825</v>
      </c>
      <c r="GJ26">
        <v>-18.444661102049523</v>
      </c>
      <c r="GK26">
        <v>-8.4912809296710954</v>
      </c>
      <c r="GL26">
        <v>5.1561177803594225</v>
      </c>
      <c r="GM26">
        <v>70.487804878048792</v>
      </c>
      <c r="GN26">
        <v>73.333333333333329</v>
      </c>
      <c r="GO26">
        <v>-4.7787941011760102</v>
      </c>
      <c r="GP26">
        <v>-0.57090550086738201</v>
      </c>
      <c r="GQ26">
        <v>-45.734619346380612</v>
      </c>
      <c r="GR26">
        <v>-27.928509905254085</v>
      </c>
      <c r="GS26">
        <v>-10.000000000000083</v>
      </c>
      <c r="GT26">
        <v>-2.2900763358778446</v>
      </c>
      <c r="GU26">
        <v>6.3724286723947952</v>
      </c>
      <c r="GV26">
        <v>-6.7086085771207751</v>
      </c>
      <c r="GW26">
        <v>-7.8352565377190597</v>
      </c>
      <c r="GX26">
        <v>-6.5978511277411727</v>
      </c>
      <c r="GY26">
        <v>29.430764603575209</v>
      </c>
      <c r="GZ26">
        <v>11.549926421806491</v>
      </c>
      <c r="HA26">
        <v>10.765550239234448</v>
      </c>
      <c r="HB26">
        <v>16.178883972393741</v>
      </c>
      <c r="HC26">
        <v>7.3132913421427119</v>
      </c>
      <c r="HD26">
        <v>10.675510242674127</v>
      </c>
      <c r="HE26">
        <v>7.5</v>
      </c>
      <c r="HF26">
        <v>5.25</v>
      </c>
      <c r="HG26">
        <v>7.84</v>
      </c>
      <c r="HH26">
        <v>4.5407999999999999</v>
      </c>
      <c r="HI26">
        <v>7.53</v>
      </c>
    </row>
    <row r="27" spans="1:217">
      <c r="A27" t="s">
        <v>322</v>
      </c>
      <c r="B27">
        <v>-0.66539953669684215</v>
      </c>
      <c r="C27">
        <v>8.8373065246603204</v>
      </c>
      <c r="D27">
        <v>3.502529085882411</v>
      </c>
      <c r="E27">
        <v>1.3430328171403006E-2</v>
      </c>
      <c r="F27">
        <v>2.800409367479272</v>
      </c>
      <c r="G27">
        <v>16.23996876898811</v>
      </c>
      <c r="H27">
        <v>1.8298156929139078</v>
      </c>
      <c r="I27">
        <v>11.933171305315648</v>
      </c>
      <c r="J27">
        <v>26.985621362547075</v>
      </c>
      <c r="K27">
        <v>43.629538323621695</v>
      </c>
      <c r="L27">
        <v>9.7186700767263421</v>
      </c>
      <c r="M27">
        <v>-19.959555106167844</v>
      </c>
      <c r="N27">
        <v>20.388499190626685</v>
      </c>
      <c r="O27">
        <v>16.713483264010783</v>
      </c>
      <c r="P27">
        <v>42.311608961303463</v>
      </c>
      <c r="Q27">
        <v>-41.745020255213916</v>
      </c>
      <c r="R27">
        <v>16.357749382972369</v>
      </c>
      <c r="S27">
        <v>-52.21538808604376</v>
      </c>
      <c r="T27">
        <v>17.172509124227904</v>
      </c>
      <c r="U27">
        <v>664.08921953401023</v>
      </c>
      <c r="V27">
        <v>17.428658375466377</v>
      </c>
      <c r="W27">
        <v>16.148811722089491</v>
      </c>
      <c r="X27">
        <v>-6.6992665036674861</v>
      </c>
      <c r="Y27">
        <v>-47.841306884480751</v>
      </c>
      <c r="Z27">
        <v>-179.7524314765694</v>
      </c>
      <c r="AA27">
        <v>0.12936610608021801</v>
      </c>
      <c r="AB27">
        <v>17.515947425252339</v>
      </c>
      <c r="AC27">
        <v>15.962770355029551</v>
      </c>
      <c r="AD27">
        <v>19.639278557114238</v>
      </c>
      <c r="AE27">
        <v>16.603980902030862</v>
      </c>
      <c r="AF27">
        <v>360.63768339173635</v>
      </c>
      <c r="AG27">
        <v>-4.3891915232308776</v>
      </c>
      <c r="AH27">
        <v>7.1280397890580094</v>
      </c>
      <c r="AI27">
        <v>4.9894773136602666</v>
      </c>
      <c r="AJ27">
        <v>19.080000000000329</v>
      </c>
      <c r="AK27">
        <v>13.41000000000014</v>
      </c>
      <c r="AL27">
        <v>-36.080000000000027</v>
      </c>
      <c r="AM27">
        <v>10.087663575149644</v>
      </c>
      <c r="AN27">
        <v>18.684613511522276</v>
      </c>
      <c r="AO27">
        <v>21.627152130962461</v>
      </c>
      <c r="AP27">
        <v>14.719694629889208</v>
      </c>
      <c r="AQ27">
        <v>19.98883327790044</v>
      </c>
      <c r="AS27">
        <v>50.812697856579788</v>
      </c>
      <c r="AT27">
        <v>42.311608961303463</v>
      </c>
      <c r="AU27">
        <v>20.231060940118176</v>
      </c>
      <c r="AV27">
        <v>-19.959555106167844</v>
      </c>
      <c r="AW27">
        <v>20.388499190626685</v>
      </c>
      <c r="AX27">
        <v>19.915926395939088</v>
      </c>
      <c r="AY27">
        <v>75.554953979426102</v>
      </c>
      <c r="AZ27">
        <v>-107.49237927161882</v>
      </c>
      <c r="BA27">
        <v>-91.608391608391599</v>
      </c>
      <c r="BB27">
        <v>55.216766707128286</v>
      </c>
      <c r="BC27">
        <v>-3.4180624675447122</v>
      </c>
      <c r="BD27">
        <v>2.1222410865874362</v>
      </c>
      <c r="BE27">
        <v>77.412242017992597</v>
      </c>
      <c r="BF27">
        <v>-6.7910600779167494</v>
      </c>
      <c r="BG27">
        <v>4.1191134040543309</v>
      </c>
      <c r="BH27">
        <v>23.254831199237628</v>
      </c>
      <c r="BI27">
        <v>19.975326791800725</v>
      </c>
      <c r="BJ27">
        <v>-5.5207053420759173</v>
      </c>
      <c r="BK27">
        <v>1.1617484160714859</v>
      </c>
      <c r="BL27">
        <v>-0.34968875494851254</v>
      </c>
      <c r="BM27">
        <v>0.94903849740967794</v>
      </c>
      <c r="BN27">
        <v>1.6003412747588868</v>
      </c>
      <c r="BO27">
        <v>9.689126727948695</v>
      </c>
      <c r="BP27">
        <v>-86.584434217145883</v>
      </c>
      <c r="BQ27">
        <v>13.12091280432764</v>
      </c>
      <c r="BR27">
        <v>3.7654714492679209</v>
      </c>
      <c r="BS27">
        <v>10.672555023438342</v>
      </c>
      <c r="BT27">
        <v>14.77075464390995</v>
      </c>
      <c r="BU27">
        <v>52.256916926436645</v>
      </c>
      <c r="BV27">
        <v>55.216766707128286</v>
      </c>
      <c r="BW27">
        <v>51.625584890072695</v>
      </c>
      <c r="BX27">
        <v>40.027345515219636</v>
      </c>
      <c r="BY27">
        <v>50.812697856579788</v>
      </c>
      <c r="BZ27">
        <v>35.878499469734756</v>
      </c>
      <c r="CA27">
        <v>23.081192597032889</v>
      </c>
      <c r="CB27">
        <v>15.344943854665836</v>
      </c>
      <c r="CC27">
        <v>16.603980902030862</v>
      </c>
      <c r="CD27">
        <v>21.958688171226555</v>
      </c>
      <c r="CE27">
        <v>19.491899601703135</v>
      </c>
      <c r="CF27">
        <v>13.968041613674071</v>
      </c>
      <c r="CG27">
        <v>4.0083333333333329</v>
      </c>
      <c r="CH27">
        <v>34.081778341192326</v>
      </c>
      <c r="CI27">
        <v>13.936954495381748</v>
      </c>
      <c r="CJ27">
        <v>-7.51685378682284</v>
      </c>
      <c r="CK27">
        <v>4.1439475836458133</v>
      </c>
      <c r="CL27">
        <v>503.90795477087875</v>
      </c>
      <c r="CM27">
        <v>5.7960930491214997</v>
      </c>
      <c r="CN27">
        <v>20.928110589608021</v>
      </c>
      <c r="CO27">
        <v>18.111804848246528</v>
      </c>
      <c r="CP27">
        <v>19.35483870967742</v>
      </c>
      <c r="CQ27">
        <v>20.45</v>
      </c>
      <c r="CR27">
        <v>25.71</v>
      </c>
      <c r="CS27">
        <v>45.24</v>
      </c>
      <c r="CT27">
        <v>-1.5490533562822695</v>
      </c>
      <c r="CU27">
        <v>2.1515824541921114</v>
      </c>
      <c r="CV27">
        <v>7.6833333333333327</v>
      </c>
      <c r="CW27">
        <v>9.3776515151519195</v>
      </c>
      <c r="CX27">
        <v>8.6996675286294849</v>
      </c>
      <c r="CY27">
        <v>-9.4284749143435675</v>
      </c>
      <c r="CZ27">
        <v>3.9467483061934692</v>
      </c>
      <c r="DA27">
        <v>3.1991744066047412</v>
      </c>
      <c r="DB27">
        <v>-4.0974529346622397</v>
      </c>
      <c r="DC27">
        <v>3.3057851239669449</v>
      </c>
      <c r="DD27">
        <v>10.555555555555555</v>
      </c>
      <c r="DE27">
        <v>7.0266272189348582</v>
      </c>
      <c r="DF27">
        <v>7.4648659901316625</v>
      </c>
      <c r="DG27">
        <v>-0.83333333333363346</v>
      </c>
      <c r="DH27">
        <v>4.7704233750738689</v>
      </c>
      <c r="DI27">
        <v>7.8823102070467055</v>
      </c>
      <c r="DJ27">
        <v>2.079999999999484</v>
      </c>
      <c r="DK27">
        <v>-10.131512796538134</v>
      </c>
      <c r="DL27">
        <v>1.0437180166263105</v>
      </c>
      <c r="DM27">
        <v>-6.7165276879315723</v>
      </c>
      <c r="DN27">
        <v>4.0938980810377519</v>
      </c>
      <c r="DO27">
        <v>0.49903710284235425</v>
      </c>
      <c r="DP27">
        <v>12.300699630320425</v>
      </c>
      <c r="DQ27">
        <v>8.2453121540690422</v>
      </c>
      <c r="DR27">
        <v>10.332469678194595</v>
      </c>
      <c r="DS27">
        <v>25.949877380992376</v>
      </c>
      <c r="DT27">
        <v>17.361769696894154</v>
      </c>
      <c r="DU27">
        <v>14.975813371808163</v>
      </c>
      <c r="DV27">
        <v>31.939144151020198</v>
      </c>
      <c r="DW27">
        <v>14.236448038841123</v>
      </c>
      <c r="DX27">
        <v>14.236448038841123</v>
      </c>
      <c r="DY27">
        <v>19.71690804898445</v>
      </c>
      <c r="DZ27">
        <v>10.588460382102932</v>
      </c>
      <c r="EA27">
        <v>26.974080123796423</v>
      </c>
      <c r="EB27">
        <v>15.59562631881834</v>
      </c>
      <c r="EC27">
        <v>26.974080123796423</v>
      </c>
      <c r="ED27">
        <v>9.4178964273809882</v>
      </c>
      <c r="EE27">
        <v>-97.674247261653321</v>
      </c>
      <c r="EF27">
        <v>-72.606005410762592</v>
      </c>
      <c r="EG27">
        <v>-105.12908339241191</v>
      </c>
      <c r="EH27">
        <v>-18.014541743733663</v>
      </c>
      <c r="EI27">
        <v>9.769484083424814</v>
      </c>
      <c r="EJ27">
        <v>7.8748651564185508</v>
      </c>
      <c r="EK27">
        <v>12.994350282485875</v>
      </c>
      <c r="EL27">
        <v>9.2276369670941083</v>
      </c>
      <c r="EM27">
        <v>9.197980931015131</v>
      </c>
      <c r="EN27">
        <v>25.631067961165055</v>
      </c>
      <c r="EO27">
        <v>7.8740157480314963</v>
      </c>
      <c r="EP27">
        <v>38.61079406489484</v>
      </c>
      <c r="EQ27">
        <v>47.526041666666671</v>
      </c>
      <c r="ER27">
        <v>17.243017319822943</v>
      </c>
      <c r="ES27">
        <v>2.6198489948148822</v>
      </c>
      <c r="ET27">
        <v>3.8027783688482231</v>
      </c>
      <c r="EU27">
        <v>5.1244933410538502</v>
      </c>
      <c r="EV27">
        <v>7.0001502178158326</v>
      </c>
      <c r="EW27">
        <v>10.131632792252081</v>
      </c>
      <c r="EX27">
        <v>-6.0705496308449547</v>
      </c>
      <c r="EY27">
        <v>13.628129855384246</v>
      </c>
      <c r="EZ27">
        <v>17.538701266893632</v>
      </c>
      <c r="FB27">
        <v>21.060847619852314</v>
      </c>
      <c r="FC27">
        <v>14.719694629889208</v>
      </c>
      <c r="FD27">
        <v>26.057831863347104</v>
      </c>
      <c r="FE27">
        <v>10.381955642456338</v>
      </c>
      <c r="FF27">
        <v>25.152838427947611</v>
      </c>
      <c r="FG27">
        <v>36.245804795820739</v>
      </c>
      <c r="FH27">
        <v>105.85050505050506</v>
      </c>
      <c r="FI27">
        <v>167.20997123681687</v>
      </c>
      <c r="FJ27">
        <v>-8.7741406692969779</v>
      </c>
      <c r="FK27">
        <v>-71.295243672119042</v>
      </c>
      <c r="FL27">
        <v>35.152268940034297</v>
      </c>
      <c r="FM27">
        <v>4.39121756487026</v>
      </c>
      <c r="FO27">
        <v>12.108236944963464</v>
      </c>
      <c r="FP27">
        <v>7.3561683451278972</v>
      </c>
      <c r="FQ27">
        <v>15.433135887200253</v>
      </c>
      <c r="FR27">
        <v>14.135674088573502</v>
      </c>
      <c r="FS27">
        <v>8.7111534872728384</v>
      </c>
      <c r="FT27">
        <v>12.100552061936781</v>
      </c>
      <c r="FU27">
        <v>7.9482450259051403</v>
      </c>
      <c r="FV27">
        <v>12.094064949607944</v>
      </c>
      <c r="FW27">
        <v>7.9168349968635932</v>
      </c>
      <c r="FX27">
        <v>33.872990536996923</v>
      </c>
      <c r="FY27">
        <v>4.802933456228585</v>
      </c>
      <c r="FZ27">
        <v>77.412242017992597</v>
      </c>
      <c r="GA27">
        <v>43.419397479905335</v>
      </c>
      <c r="GB27">
        <v>2.2278481499145135</v>
      </c>
      <c r="GC27">
        <v>5.2131304775586802</v>
      </c>
      <c r="GD27">
        <v>49.600111537827807</v>
      </c>
      <c r="GE27">
        <v>2.112485817710303</v>
      </c>
      <c r="GF27">
        <v>15.582766661376372</v>
      </c>
      <c r="GG27">
        <v>-3.4528645468553019</v>
      </c>
      <c r="GH27">
        <v>-13.828099094824617</v>
      </c>
      <c r="GI27">
        <v>-5.6147773345452912</v>
      </c>
      <c r="GJ27">
        <v>-51.686132286510023</v>
      </c>
      <c r="GK27">
        <v>-5.9995824272807283</v>
      </c>
      <c r="GL27">
        <v>1.009756430374565</v>
      </c>
      <c r="GM27">
        <v>45.335820895522374</v>
      </c>
      <c r="GN27">
        <v>45</v>
      </c>
      <c r="GO27">
        <v>-5.99271852408034</v>
      </c>
      <c r="GP27">
        <v>3.9136369513469953</v>
      </c>
      <c r="GQ27">
        <v>-22.074509803921583</v>
      </c>
      <c r="GR27">
        <v>-0.30027671008908502</v>
      </c>
      <c r="GS27">
        <v>12.558793678287833</v>
      </c>
      <c r="GT27">
        <v>-0.28797696184295857</v>
      </c>
      <c r="GU27">
        <v>2.7757858020652364</v>
      </c>
      <c r="GV27">
        <v>5.0587131495642872</v>
      </c>
      <c r="GW27">
        <v>-0.81290056396158483</v>
      </c>
      <c r="GX27">
        <v>41.641197195765159</v>
      </c>
      <c r="GY27">
        <v>52.092833043656064</v>
      </c>
      <c r="GZ27">
        <v>9.7830540529624379</v>
      </c>
      <c r="HA27">
        <v>-7.1058762619725577</v>
      </c>
      <c r="HB27">
        <v>13.621880525542847</v>
      </c>
      <c r="HC27">
        <v>7.8029744285468272</v>
      </c>
      <c r="HD27">
        <v>10.457973906878353</v>
      </c>
      <c r="HE27">
        <v>7.75</v>
      </c>
      <c r="HF27">
        <v>6</v>
      </c>
      <c r="HG27">
        <v>7.84</v>
      </c>
      <c r="HH27">
        <v>5.9001999999999999</v>
      </c>
      <c r="HI27">
        <v>7.81</v>
      </c>
    </row>
    <row r="28" spans="1:217">
      <c r="A28" t="s">
        <v>323</v>
      </c>
      <c r="B28">
        <v>10.758066560801272</v>
      </c>
      <c r="C28">
        <v>-0.40888710139805656</v>
      </c>
      <c r="D28">
        <v>5.6960729401380261</v>
      </c>
      <c r="E28">
        <v>5.2822698386684843</v>
      </c>
      <c r="F28">
        <v>25.567654114174687</v>
      </c>
      <c r="G28">
        <v>9.9435245835050861</v>
      </c>
      <c r="H28">
        <v>17.446482306179021</v>
      </c>
      <c r="I28">
        <v>27.753646862653735</v>
      </c>
      <c r="J28">
        <v>53.067967275015739</v>
      </c>
      <c r="K28">
        <v>39.038555392874571</v>
      </c>
      <c r="L28">
        <v>78.513860596935615</v>
      </c>
      <c r="M28">
        <v>-19.617727368199958</v>
      </c>
      <c r="N28">
        <v>20.631140220303664</v>
      </c>
      <c r="O28">
        <v>0.45593560040239656</v>
      </c>
      <c r="P28">
        <v>36.335167160389339</v>
      </c>
      <c r="Q28">
        <v>-34.515107060331786</v>
      </c>
      <c r="R28">
        <v>-1.1104372706350727</v>
      </c>
      <c r="S28">
        <v>437.87366827590591</v>
      </c>
      <c r="T28">
        <v>13.157004921345486</v>
      </c>
      <c r="U28">
        <v>309.28549638426745</v>
      </c>
      <c r="V28">
        <v>7.3124404071573359</v>
      </c>
      <c r="W28">
        <v>14.40676123229712</v>
      </c>
      <c r="X28">
        <v>20.231822971549001</v>
      </c>
      <c r="Y28">
        <v>-34.714773281326181</v>
      </c>
      <c r="Z28">
        <v>-144.46194225721786</v>
      </c>
      <c r="AA28">
        <v>-2.8822055137844576</v>
      </c>
      <c r="AB28">
        <v>7.3589205893409657</v>
      </c>
      <c r="AC28">
        <v>14.332593884563979</v>
      </c>
      <c r="AD28">
        <v>26.257545271629773</v>
      </c>
      <c r="AE28">
        <v>16.002121062825321</v>
      </c>
      <c r="AF28">
        <v>367.23400978089262</v>
      </c>
      <c r="AG28">
        <v>-1.3827880379341526</v>
      </c>
      <c r="AH28">
        <v>16.303596605202774</v>
      </c>
      <c r="AI28">
        <v>9.5236662906797012</v>
      </c>
      <c r="AJ28">
        <v>22.819999999999961</v>
      </c>
      <c r="AK28">
        <v>13.389999999999999</v>
      </c>
      <c r="AL28">
        <v>-8.4699999999998354</v>
      </c>
      <c r="AM28">
        <v>9.9972022754824721</v>
      </c>
      <c r="AN28">
        <v>15.435215986656104</v>
      </c>
      <c r="AO28">
        <v>18.360057510170659</v>
      </c>
      <c r="AP28">
        <v>12.216075130319499</v>
      </c>
      <c r="AQ28">
        <v>15.268673085400531</v>
      </c>
      <c r="AS28">
        <v>39.077018824372828</v>
      </c>
      <c r="AT28">
        <v>36.335167160389339</v>
      </c>
      <c r="AU28">
        <v>17.893637651972849</v>
      </c>
      <c r="AV28">
        <v>-19.617727368199958</v>
      </c>
      <c r="AW28">
        <v>20.631140220303664</v>
      </c>
      <c r="AX28">
        <v>19.864958183073735</v>
      </c>
      <c r="AY28">
        <v>278.85496183206106</v>
      </c>
      <c r="AZ28">
        <v>-70.095614902736571</v>
      </c>
      <c r="BA28">
        <v>-421.18325394835796</v>
      </c>
      <c r="BB28">
        <v>21.92934782608695</v>
      </c>
      <c r="BC28">
        <v>-6.6658384263097048</v>
      </c>
      <c r="BD28">
        <v>2.4957698815566838</v>
      </c>
      <c r="BE28">
        <v>29.867552954015569</v>
      </c>
      <c r="BF28">
        <v>-1.1343584572725052</v>
      </c>
      <c r="BG28">
        <v>3.7518240046003482</v>
      </c>
      <c r="BH28">
        <v>0.10646081685373604</v>
      </c>
      <c r="BI28">
        <v>-12.918434374380888</v>
      </c>
      <c r="BJ28">
        <v>1.5902017617212307</v>
      </c>
      <c r="BK28">
        <v>5.5283908197876679</v>
      </c>
      <c r="BL28">
        <v>0.33601437460157219</v>
      </c>
      <c r="BM28">
        <v>1.6093456615269415</v>
      </c>
      <c r="BN28">
        <v>0.59847019670492696</v>
      </c>
      <c r="BO28">
        <v>8.4525393874998489</v>
      </c>
      <c r="BP28">
        <v>-91.695878521111197</v>
      </c>
      <c r="BQ28">
        <v>10.769330544611444</v>
      </c>
      <c r="BR28">
        <v>3.4950495350658031</v>
      </c>
      <c r="BS28">
        <v>11.621912957207771</v>
      </c>
      <c r="BT28">
        <v>10.912099927249832</v>
      </c>
      <c r="BU28">
        <v>9.6899678135219567</v>
      </c>
      <c r="BV28">
        <v>21.92934782608695</v>
      </c>
      <c r="BW28">
        <v>7.3221048128187114</v>
      </c>
      <c r="BX28">
        <v>29.415777121170006</v>
      </c>
      <c r="BY28">
        <v>39.077018824372828</v>
      </c>
      <c r="BZ28">
        <v>25.77722397757109</v>
      </c>
      <c r="CA28">
        <v>15.756657220108911</v>
      </c>
      <c r="CB28">
        <v>12.210219970301271</v>
      </c>
      <c r="CC28">
        <v>16.002121062825321</v>
      </c>
      <c r="CD28">
        <v>24.698387896452772</v>
      </c>
      <c r="CE28">
        <v>16.197542609415972</v>
      </c>
      <c r="CF28">
        <v>18.29766826108775</v>
      </c>
      <c r="CG28">
        <v>5.4069344540531805</v>
      </c>
      <c r="CH28">
        <v>35.736551378711468</v>
      </c>
      <c r="CI28">
        <v>12.426410150736878</v>
      </c>
      <c r="CJ28">
        <v>-0.26303161219570548</v>
      </c>
      <c r="CK28">
        <v>6.6618795519210332</v>
      </c>
      <c r="CL28">
        <v>531.58103550882765</v>
      </c>
      <c r="CM28">
        <v>8.3190027141545606</v>
      </c>
      <c r="CN28">
        <v>19.210917581813987</v>
      </c>
      <c r="CO28">
        <v>17.461235132735577</v>
      </c>
      <c r="CP28">
        <v>5.7142857142857144</v>
      </c>
      <c r="CQ28">
        <v>18.98</v>
      </c>
      <c r="CR28">
        <v>20.51</v>
      </c>
      <c r="CS28">
        <v>19.05</v>
      </c>
      <c r="CT28">
        <v>13.709317877842173</v>
      </c>
      <c r="CU28">
        <v>12.979683972911968</v>
      </c>
      <c r="CV28">
        <v>12.604628261939933</v>
      </c>
      <c r="CW28">
        <v>-0.97150315956497191</v>
      </c>
      <c r="CX28">
        <v>21.188155232665089</v>
      </c>
      <c r="CY28">
        <v>-6.1712609953213331</v>
      </c>
      <c r="CZ28">
        <v>-1.8225335494036907</v>
      </c>
      <c r="DA28">
        <v>1.2145748987854281</v>
      </c>
      <c r="DB28">
        <v>-4.2743538767395606</v>
      </c>
      <c r="DC28">
        <v>1.1122345803842206</v>
      </c>
      <c r="DD28">
        <v>9.6597145993413953</v>
      </c>
      <c r="DE28">
        <v>4.3659043659043775</v>
      </c>
      <c r="DF28">
        <v>7.582012107036916</v>
      </c>
      <c r="DG28">
        <v>-2.9472241261138641</v>
      </c>
      <c r="DH28">
        <v>7.7188940092162444</v>
      </c>
      <c r="DI28">
        <v>4.9145299145296288</v>
      </c>
      <c r="DJ28">
        <v>10.060975609756611</v>
      </c>
      <c r="DK28">
        <v>0.6837321771034357</v>
      </c>
      <c r="DL28">
        <v>-4.0827802627730767</v>
      </c>
      <c r="DM28">
        <v>-9.6240133684134719</v>
      </c>
      <c r="DN28">
        <v>3.7462669727537818</v>
      </c>
      <c r="DO28">
        <v>1.1379610219252541</v>
      </c>
      <c r="DP28">
        <v>12.43721404498481</v>
      </c>
      <c r="DQ28">
        <v>10.56886913429409</v>
      </c>
      <c r="DR28">
        <v>9.4230640965784609</v>
      </c>
      <c r="DS28">
        <v>13.256976002961075</v>
      </c>
      <c r="DT28">
        <v>10.9358460993967</v>
      </c>
      <c r="DU28">
        <v>9.1548487749408753</v>
      </c>
      <c r="DV28">
        <v>21.397618165497132</v>
      </c>
      <c r="DW28">
        <v>19.444701155198395</v>
      </c>
      <c r="DX28">
        <v>19.444701155198395</v>
      </c>
      <c r="DY28">
        <v>9.6413206480320568</v>
      </c>
      <c r="DZ28">
        <v>44.373614798885257</v>
      </c>
      <c r="EA28">
        <v>163.71029291786195</v>
      </c>
      <c r="EB28">
        <v>30.798391728891445</v>
      </c>
      <c r="EC28">
        <v>163.71029291786195</v>
      </c>
      <c r="ED28">
        <v>86.365543280660049</v>
      </c>
      <c r="EE28">
        <v>-61.931367773607249</v>
      </c>
      <c r="EF28">
        <v>978.34821428571422</v>
      </c>
      <c r="EG28">
        <v>-103.59487836616306</v>
      </c>
      <c r="EH28">
        <v>-24.643560489519526</v>
      </c>
      <c r="EI28">
        <v>9.0512540894220255</v>
      </c>
      <c r="EJ28">
        <v>7.991360691144715</v>
      </c>
      <c r="EK28">
        <v>15.074798619102408</v>
      </c>
      <c r="EL28">
        <v>9.0093048713738977</v>
      </c>
      <c r="EM28">
        <v>8.3743842364532082</v>
      </c>
      <c r="EN28">
        <v>25.187969924812016</v>
      </c>
      <c r="EO28">
        <v>9.0185676392572898</v>
      </c>
      <c r="EP28">
        <v>23.098859315589362</v>
      </c>
      <c r="EQ28">
        <v>26.473988439306368</v>
      </c>
      <c r="ER28">
        <v>13.105588421719846</v>
      </c>
      <c r="ES28">
        <v>4.4702479690357704</v>
      </c>
      <c r="ET28">
        <v>5.7572556432781052</v>
      </c>
      <c r="EU28">
        <v>4.7712053571428568</v>
      </c>
      <c r="EV28">
        <v>9.8778268780868199</v>
      </c>
      <c r="EW28">
        <v>6.3552789356478039</v>
      </c>
      <c r="EX28">
        <v>-8.9052604368618322</v>
      </c>
      <c r="EY28">
        <v>-21.718374690233102</v>
      </c>
      <c r="EZ28">
        <v>-20.205395446769312</v>
      </c>
      <c r="FB28">
        <v>17.272673699098355</v>
      </c>
      <c r="FC28">
        <v>12.216075130319499</v>
      </c>
      <c r="FD28">
        <v>26.057831863347104</v>
      </c>
      <c r="FE28">
        <v>9.3402454849411587</v>
      </c>
      <c r="FF28">
        <v>20.737704918032797</v>
      </c>
      <c r="FG28">
        <v>27.900083848448809</v>
      </c>
      <c r="FH28">
        <v>61.524709995232804</v>
      </c>
      <c r="FI28">
        <v>1686.5591397849464</v>
      </c>
      <c r="FJ28">
        <v>30.870673363883817</v>
      </c>
      <c r="FK28">
        <v>-86.252799563772825</v>
      </c>
      <c r="FL28">
        <v>22.433666011126647</v>
      </c>
      <c r="FM28">
        <v>15.72926596758818</v>
      </c>
      <c r="FO28">
        <v>10.345933929942364</v>
      </c>
      <c r="FP28">
        <v>5.8455362689556649</v>
      </c>
      <c r="FQ28">
        <v>16.63518933034883</v>
      </c>
      <c r="FR28">
        <v>15.863776831169025</v>
      </c>
      <c r="FS28">
        <v>12.37424670260485</v>
      </c>
      <c r="FT28">
        <v>13.535010331565751</v>
      </c>
      <c r="FU28">
        <v>8.6955698970310298</v>
      </c>
      <c r="FV28">
        <v>7.7581594435521799</v>
      </c>
      <c r="FW28">
        <v>5.3257437056685477</v>
      </c>
      <c r="FX28">
        <v>14.893288248981964</v>
      </c>
      <c r="FY28">
        <v>3.6015945689927373</v>
      </c>
      <c r="FZ28">
        <v>29.867552954015569</v>
      </c>
      <c r="GA28">
        <v>14.630996631938983</v>
      </c>
      <c r="GB28">
        <v>9.9649189059255203</v>
      </c>
      <c r="GC28">
        <v>-3.5933401557902291</v>
      </c>
      <c r="GD28">
        <v>28.638592588847882</v>
      </c>
      <c r="GE28">
        <v>6.2380822664124214</v>
      </c>
      <c r="GF28">
        <v>11.080945916982209</v>
      </c>
      <c r="GG28">
        <v>0.33891610737279632</v>
      </c>
      <c r="GH28">
        <v>-0.20816917878394006</v>
      </c>
      <c r="GI28">
        <v>-16.697754524386557</v>
      </c>
      <c r="GJ28">
        <v>-47.785713148974175</v>
      </c>
      <c r="GK28">
        <v>-7.9135547433656157</v>
      </c>
      <c r="GL28">
        <v>-4.9555150973858684</v>
      </c>
      <c r="GM28">
        <v>30.076335877862594</v>
      </c>
      <c r="GN28">
        <v>42.857142857142854</v>
      </c>
      <c r="GO28">
        <v>9.4788628097392547</v>
      </c>
      <c r="GP28">
        <v>49.695267651918471</v>
      </c>
      <c r="GQ28">
        <v>45.562284867761861</v>
      </c>
      <c r="GR28">
        <v>4.1638248020946422</v>
      </c>
      <c r="GS28">
        <v>-8.7847327930225561</v>
      </c>
      <c r="GT28">
        <v>-4.6511627906974455</v>
      </c>
      <c r="GU28">
        <v>268.35902368582572</v>
      </c>
      <c r="GV28">
        <v>2.4434056779296593</v>
      </c>
      <c r="GW28">
        <v>6.990400952087156</v>
      </c>
      <c r="GX28">
        <v>22.938028544663297</v>
      </c>
      <c r="GY28">
        <v>3.7525369994518729</v>
      </c>
      <c r="GZ28">
        <v>7.6621786399308531</v>
      </c>
      <c r="HA28">
        <v>-57.049608355091387</v>
      </c>
      <c r="HB28">
        <v>3.1413789489224442</v>
      </c>
      <c r="HC28">
        <v>8.0758699794916744</v>
      </c>
      <c r="HD28">
        <v>11.335699036281985</v>
      </c>
      <c r="HE28">
        <v>8.75</v>
      </c>
      <c r="HF28">
        <v>6.25</v>
      </c>
      <c r="HG28">
        <v>8.57</v>
      </c>
      <c r="HH28">
        <v>6.8438999999999997</v>
      </c>
      <c r="HI28">
        <v>8.02</v>
      </c>
    </row>
    <row r="29" spans="1:217">
      <c r="A29" t="s">
        <v>324</v>
      </c>
      <c r="B29">
        <v>3.3636010744065823</v>
      </c>
      <c r="C29">
        <v>1.5379545464262205</v>
      </c>
      <c r="D29">
        <v>4.6180396723083961</v>
      </c>
      <c r="E29">
        <v>5.6036756656951052</v>
      </c>
      <c r="F29">
        <v>12.791580603914626</v>
      </c>
      <c r="G29">
        <v>6.8668249237072594</v>
      </c>
      <c r="H29">
        <v>9.6122508670037181</v>
      </c>
      <c r="I29">
        <v>26.463160786551281</v>
      </c>
      <c r="J29">
        <v>75.634224307964359</v>
      </c>
      <c r="K29">
        <v>28.083158660221585</v>
      </c>
      <c r="L29">
        <v>259.96683250414594</v>
      </c>
      <c r="M29">
        <v>-1.2100259291270528</v>
      </c>
      <c r="N29">
        <v>23.94531824195208</v>
      </c>
      <c r="O29">
        <v>0.86900383355427868</v>
      </c>
      <c r="P29">
        <v>22.577956802555732</v>
      </c>
      <c r="Q29">
        <v>-33.471132617982519</v>
      </c>
      <c r="R29">
        <v>54.701839488179324</v>
      </c>
      <c r="S29">
        <v>62.958608479854405</v>
      </c>
      <c r="T29">
        <v>9.2997795084853205</v>
      </c>
      <c r="U29">
        <v>155.57610415593842</v>
      </c>
      <c r="V29">
        <v>11.422273861285907</v>
      </c>
      <c r="W29">
        <v>5.8631195522867632</v>
      </c>
      <c r="X29">
        <v>-21.412300683371296</v>
      </c>
      <c r="Y29">
        <v>-84.460616438356169</v>
      </c>
      <c r="Z29">
        <v>121.50289017341041</v>
      </c>
      <c r="AA29">
        <v>-5.7692307692307656</v>
      </c>
      <c r="AB29">
        <v>11.325238454476166</v>
      </c>
      <c r="AC29">
        <v>5.8439019495853932</v>
      </c>
      <c r="AD29">
        <v>25.797373358348967</v>
      </c>
      <c r="AE29">
        <v>13.540887032150103</v>
      </c>
      <c r="AF29">
        <v>378.07000654626671</v>
      </c>
      <c r="AG29">
        <v>16.290653010775678</v>
      </c>
      <c r="AH29">
        <v>4.9847498062269109</v>
      </c>
      <c r="AI29">
        <v>10.224042507327642</v>
      </c>
      <c r="AJ29">
        <v>17.250000000000359</v>
      </c>
      <c r="AK29">
        <v>3.6300000000000567</v>
      </c>
      <c r="AL29">
        <v>19.159999999999876</v>
      </c>
      <c r="AM29">
        <v>9.7475455820477652</v>
      </c>
      <c r="AN29">
        <v>16.971118686660734</v>
      </c>
      <c r="AO29">
        <v>20.73750324073151</v>
      </c>
      <c r="AP29">
        <v>13.793419231797937</v>
      </c>
      <c r="AQ29">
        <v>14.399335272494662</v>
      </c>
      <c r="AS29">
        <v>43.056423068915265</v>
      </c>
      <c r="AT29">
        <v>22.571011875824709</v>
      </c>
      <c r="AU29">
        <v>12.978837396196088</v>
      </c>
      <c r="AV29">
        <v>-1.2100259291270528</v>
      </c>
      <c r="AW29">
        <v>23.94531824195208</v>
      </c>
      <c r="AX29">
        <v>25.406271457999541</v>
      </c>
      <c r="AY29">
        <v>-57.438794726930318</v>
      </c>
      <c r="AZ29">
        <v>-106992.30769230769</v>
      </c>
      <c r="BA29">
        <v>-382.52092565238797</v>
      </c>
      <c r="BB29">
        <v>4.1280155464800368</v>
      </c>
      <c r="BC29">
        <v>-0.86657795204184451</v>
      </c>
      <c r="BD29">
        <v>2.8667790893760539</v>
      </c>
      <c r="BE29">
        <v>52.740692780835218</v>
      </c>
      <c r="BF29">
        <v>2.8156811782543207</v>
      </c>
      <c r="BG29">
        <v>3.4123204769452546</v>
      </c>
      <c r="BH29">
        <v>-7.9000748957047273</v>
      </c>
      <c r="BI29">
        <v>-16.289873637106609</v>
      </c>
      <c r="BJ29">
        <v>-1.7486646754206352</v>
      </c>
      <c r="BK29">
        <v>7.2429347071729762</v>
      </c>
      <c r="BL29">
        <v>2.8174939071692084</v>
      </c>
      <c r="BM29">
        <v>2.651756656541632</v>
      </c>
      <c r="BN29">
        <v>-0.48832120264827228</v>
      </c>
      <c r="BO29">
        <v>7.8176952545001326</v>
      </c>
      <c r="BP29">
        <v>-44.205774428553582</v>
      </c>
      <c r="BQ29">
        <v>7.9772061281246653</v>
      </c>
      <c r="BR29">
        <v>3.3418317503520076</v>
      </c>
      <c r="BS29">
        <v>13.694540565159569</v>
      </c>
      <c r="BT29">
        <v>15.220428605206028</v>
      </c>
      <c r="BU29">
        <v>3.9999423431734313</v>
      </c>
      <c r="BV29">
        <v>4.1280155464800368</v>
      </c>
      <c r="BW29">
        <v>3.9732214975562279</v>
      </c>
      <c r="BX29">
        <v>24.686862541602544</v>
      </c>
      <c r="BY29">
        <v>43.056423068915265</v>
      </c>
      <c r="BZ29">
        <v>16.603679590469469</v>
      </c>
      <c r="CA29">
        <v>16.832948420564644</v>
      </c>
      <c r="CB29">
        <v>3.5966938307113492</v>
      </c>
      <c r="CC29">
        <v>13.540887032150103</v>
      </c>
      <c r="CD29">
        <v>19.649971571090418</v>
      </c>
      <c r="CE29">
        <v>17.836199888780733</v>
      </c>
      <c r="CF29">
        <v>10.796838969299017</v>
      </c>
      <c r="CG29">
        <v>5.6585979251807608</v>
      </c>
      <c r="CH29">
        <v>37.053940097441213</v>
      </c>
      <c r="CI29">
        <v>12.264705495286433</v>
      </c>
      <c r="CJ29">
        <v>-1.7495997984883875</v>
      </c>
      <c r="CK29">
        <v>6.045674140672447</v>
      </c>
      <c r="CL29">
        <v>575.85796468954572</v>
      </c>
      <c r="CM29">
        <v>7.7360401025687215</v>
      </c>
      <c r="CN29">
        <v>16.064586681124123</v>
      </c>
      <c r="CO29">
        <v>14.684372408628679</v>
      </c>
      <c r="CP29">
        <v>-2.6315789473684208</v>
      </c>
      <c r="CQ29">
        <v>21.95</v>
      </c>
      <c r="CR29">
        <v>23.36</v>
      </c>
      <c r="CS29">
        <v>8.65</v>
      </c>
      <c r="CT29">
        <v>11.133200795228626</v>
      </c>
      <c r="CU29">
        <v>8.9504895876430766</v>
      </c>
      <c r="CV29">
        <v>6.5245478036175584</v>
      </c>
      <c r="CW29">
        <v>-4.1469632464761634</v>
      </c>
      <c r="CX29">
        <v>15.534156976744191</v>
      </c>
      <c r="CY29">
        <v>-3.8092251648155884</v>
      </c>
      <c r="CZ29">
        <v>-5.198483578172274</v>
      </c>
      <c r="DA29">
        <v>0.60362173038228795</v>
      </c>
      <c r="DB29">
        <v>-0.37914691943128503</v>
      </c>
      <c r="DC29">
        <v>0.30090270812437026</v>
      </c>
      <c r="DD29">
        <v>4.5314109165808505</v>
      </c>
      <c r="DE29">
        <v>3.409836065573618</v>
      </c>
      <c r="DF29">
        <v>2.2643269748658499</v>
      </c>
      <c r="DG29">
        <v>-0.53404539385808536</v>
      </c>
      <c r="DH29">
        <v>1.0505252626317416</v>
      </c>
      <c r="DI29">
        <v>-4.1311888994010681</v>
      </c>
      <c r="DJ29">
        <v>5.2768729641698924</v>
      </c>
      <c r="DK29">
        <v>10.252605285775404</v>
      </c>
      <c r="DL29">
        <v>-1.649451170391373</v>
      </c>
      <c r="DM29">
        <v>-9.6372394972647086</v>
      </c>
      <c r="DN29">
        <v>-1.4104295428813209</v>
      </c>
      <c r="DO29">
        <v>1.7708446500808428</v>
      </c>
      <c r="DP29">
        <v>6.4258328363295707</v>
      </c>
      <c r="DQ29">
        <v>10.175145423002437</v>
      </c>
      <c r="DR29">
        <v>4.7109717868339169</v>
      </c>
      <c r="DS29">
        <v>-3.3637895976027399</v>
      </c>
      <c r="DT29">
        <v>11.135648736073614</v>
      </c>
      <c r="DU29">
        <v>6.3094636879731398</v>
      </c>
      <c r="DV29">
        <v>30.075546633467827</v>
      </c>
      <c r="DW29">
        <v>-0.60222765764624486</v>
      </c>
      <c r="DX29">
        <v>-0.60222765764624486</v>
      </c>
      <c r="DY29">
        <v>11.783708394587055</v>
      </c>
      <c r="DZ29">
        <v>-14.162801234061833</v>
      </c>
      <c r="EA29">
        <v>-33.154263573553692</v>
      </c>
      <c r="EB29">
        <v>6.8435212841150044</v>
      </c>
      <c r="EC29">
        <v>-33.154263573553692</v>
      </c>
      <c r="ED29">
        <v>-33.4366557656761</v>
      </c>
      <c r="EE29">
        <v>625.15712587056225</v>
      </c>
      <c r="EF29">
        <v>62.616051165669461</v>
      </c>
      <c r="EG29">
        <v>-1448.6461819288102</v>
      </c>
      <c r="EH29">
        <v>-10.496255635060958</v>
      </c>
      <c r="EI29">
        <v>7.5268817204301079</v>
      </c>
      <c r="EJ29">
        <v>5.9322033898305024</v>
      </c>
      <c r="EK29">
        <v>14.942528735632186</v>
      </c>
      <c r="EL29">
        <v>9.4965675057208188</v>
      </c>
      <c r="EM29">
        <v>7.1505376344086091</v>
      </c>
      <c r="EN29">
        <v>13.103448275862059</v>
      </c>
      <c r="EO29">
        <v>9.0185676392572898</v>
      </c>
      <c r="EP29">
        <v>22.132331696041597</v>
      </c>
      <c r="EQ29">
        <v>12.857142857142856</v>
      </c>
      <c r="ER29">
        <v>8.3873404215986138</v>
      </c>
      <c r="ES29">
        <v>6.6279866231516174</v>
      </c>
      <c r="ET29">
        <v>4.5890879256119241</v>
      </c>
      <c r="EU29">
        <v>7.183098591549296</v>
      </c>
      <c r="EV29">
        <v>9.9798583587811063</v>
      </c>
      <c r="EW29">
        <v>6.8086433756805818</v>
      </c>
      <c r="EX29">
        <v>-4.0690150970524801</v>
      </c>
      <c r="EY29">
        <v>-13.523685777951982</v>
      </c>
      <c r="EZ29">
        <v>-12.259989767376865</v>
      </c>
      <c r="FB29">
        <v>18.469355208568032</v>
      </c>
      <c r="FC29">
        <v>13.793419231797937</v>
      </c>
      <c r="FD29">
        <v>1.2331838565022422</v>
      </c>
      <c r="FE29">
        <v>4.7065018123608819</v>
      </c>
      <c r="FF29">
        <v>18.579234972677604</v>
      </c>
      <c r="FG29">
        <v>15.658490736180575</v>
      </c>
      <c r="FH29">
        <v>-7.8560474389121744</v>
      </c>
      <c r="FI29">
        <v>423.35955056179773</v>
      </c>
      <c r="FJ29">
        <v>26.343048126885815</v>
      </c>
      <c r="FK29">
        <v>-38.632646201713136</v>
      </c>
      <c r="FL29">
        <v>28.30982101613564</v>
      </c>
      <c r="FM29">
        <v>-1.8530351437699679</v>
      </c>
      <c r="FN29">
        <v>281.68654173764907</v>
      </c>
      <c r="FO29">
        <v>13.730198030101906</v>
      </c>
      <c r="FP29">
        <v>4.7724750277469603</v>
      </c>
      <c r="FQ29">
        <v>14.575866188769417</v>
      </c>
      <c r="FR29">
        <v>14.558472553699289</v>
      </c>
      <c r="FS29">
        <v>8.9265536723163912</v>
      </c>
      <c r="FT29">
        <v>11.649365628604375</v>
      </c>
      <c r="FU29">
        <v>9.2238470191225961</v>
      </c>
      <c r="FV29">
        <v>6.7015706806279791</v>
      </c>
      <c r="FW29">
        <v>3.8130017580298747</v>
      </c>
      <c r="FX29">
        <v>21.073959837248985</v>
      </c>
      <c r="FY29">
        <v>13.401184164699508</v>
      </c>
      <c r="FZ29">
        <v>52.740692780835218</v>
      </c>
      <c r="GA29">
        <v>19.943874278383579</v>
      </c>
      <c r="GB29">
        <v>26.758855883849002</v>
      </c>
      <c r="GC29">
        <v>-7.7346697689418153</v>
      </c>
      <c r="GD29">
        <v>-22.644425495629932</v>
      </c>
      <c r="GE29">
        <v>12.913029063984972</v>
      </c>
      <c r="GF29">
        <v>13.468028863327856</v>
      </c>
      <c r="GG29">
        <v>0.68989076970734775</v>
      </c>
      <c r="GH29">
        <v>-2.4420487395149109</v>
      </c>
      <c r="GI29">
        <v>-18.584464418557623</v>
      </c>
      <c r="GJ29">
        <v>-55.692187684228522</v>
      </c>
      <c r="GK29">
        <v>5.3447432830429955</v>
      </c>
      <c r="GL29">
        <v>-6.7737884695038169</v>
      </c>
      <c r="GM29">
        <v>31.213017751479281</v>
      </c>
      <c r="GN29">
        <v>30.434782608695656</v>
      </c>
      <c r="GO29">
        <v>23.046031834903779</v>
      </c>
      <c r="GP29">
        <v>84.076297986973842</v>
      </c>
      <c r="GQ29">
        <v>-16.898148148148014</v>
      </c>
      <c r="GR29">
        <v>62.270008444752513</v>
      </c>
      <c r="GS29">
        <v>-12.851451984147261</v>
      </c>
      <c r="GT29">
        <v>1.8395879323027144</v>
      </c>
      <c r="GU29">
        <v>521.12259240799028</v>
      </c>
      <c r="GV29">
        <v>8.7235942207204573</v>
      </c>
      <c r="GW29">
        <v>18.645064592337164</v>
      </c>
      <c r="GX29">
        <v>9.711572944468422</v>
      </c>
      <c r="GY29">
        <v>12.275135573147169</v>
      </c>
      <c r="GZ29">
        <v>4.5162535779541573</v>
      </c>
      <c r="HA29">
        <v>-8.1818181818181817</v>
      </c>
      <c r="HB29">
        <v>13.30340059436794</v>
      </c>
      <c r="HC29">
        <v>5.9202126825924486</v>
      </c>
      <c r="HD29">
        <v>14.012390651452655</v>
      </c>
      <c r="HE29">
        <v>9.5</v>
      </c>
      <c r="HF29">
        <v>6.75</v>
      </c>
      <c r="HG29">
        <v>9.1199999999999992</v>
      </c>
      <c r="HH29">
        <v>7.1041999999999996</v>
      </c>
      <c r="HI29">
        <v>8.1300000000000008</v>
      </c>
    </row>
    <row r="30" spans="1:217">
      <c r="A30" t="s">
        <v>325</v>
      </c>
      <c r="B30">
        <v>1.5320711376126588</v>
      </c>
      <c r="C30">
        <v>9.208052486858028</v>
      </c>
      <c r="D30">
        <v>4.9106763352245872</v>
      </c>
      <c r="E30">
        <v>-1.7322280598835929</v>
      </c>
      <c r="F30">
        <v>12.343447701613892</v>
      </c>
      <c r="G30">
        <v>-1.3582347503382859</v>
      </c>
      <c r="H30">
        <v>7.1184796595070763</v>
      </c>
      <c r="I30">
        <v>7.4422891577538852</v>
      </c>
      <c r="J30">
        <v>-2.3115824180720441</v>
      </c>
      <c r="K30">
        <v>-1.92523500692269</v>
      </c>
      <c r="L30">
        <v>-2.9256965944272402</v>
      </c>
      <c r="M30">
        <v>34.725819785064751</v>
      </c>
      <c r="N30">
        <v>13.843967792137493</v>
      </c>
      <c r="O30">
        <v>-7.7230789969334248</v>
      </c>
      <c r="P30">
        <v>-8.0645557191948996</v>
      </c>
      <c r="Q30">
        <v>-28.623724888652252</v>
      </c>
      <c r="R30">
        <v>32.732452246454137</v>
      </c>
      <c r="S30">
        <v>-80.897930078707986</v>
      </c>
      <c r="T30">
        <v>7.7842463829815438</v>
      </c>
      <c r="U30">
        <v>83.968700123230477</v>
      </c>
      <c r="V30">
        <v>10.575801555299707</v>
      </c>
      <c r="W30">
        <v>4.2907019340229091</v>
      </c>
      <c r="X30">
        <v>-54.85088712721781</v>
      </c>
      <c r="Y30">
        <v>-17.657045840407473</v>
      </c>
      <c r="Z30">
        <v>-1343.5045317220545</v>
      </c>
      <c r="AA30">
        <v>-5.9202059202059312</v>
      </c>
      <c r="AB30">
        <v>10.488938687266511</v>
      </c>
      <c r="AC30">
        <v>4.252344737336065</v>
      </c>
      <c r="AD30">
        <v>22.931034482758616</v>
      </c>
      <c r="AE30">
        <v>15.823251984176464</v>
      </c>
      <c r="AF30">
        <v>392.64507682236513</v>
      </c>
      <c r="AG30">
        <v>8.7551067857973237</v>
      </c>
      <c r="AH30">
        <v>-11.770192128334266</v>
      </c>
      <c r="AI30">
        <v>1.6215616789189697</v>
      </c>
      <c r="AJ30">
        <v>11.959999999999939</v>
      </c>
      <c r="AK30">
        <v>14.55000000000004</v>
      </c>
      <c r="AL30">
        <v>-41.160000000000096</v>
      </c>
      <c r="AM30">
        <v>12.181991838152136</v>
      </c>
      <c r="AN30">
        <v>18.126158060098284</v>
      </c>
      <c r="AO30">
        <v>20.609351432880846</v>
      </c>
      <c r="AP30">
        <v>12.866403607666291</v>
      </c>
      <c r="AQ30">
        <v>19.147727272727273</v>
      </c>
      <c r="AS30">
        <v>-0.51066637901495471</v>
      </c>
      <c r="AT30">
        <v>-8.0645557191948996</v>
      </c>
      <c r="AU30">
        <v>2.4032225029016181</v>
      </c>
      <c r="AV30">
        <v>34.725819785064751</v>
      </c>
      <c r="AW30">
        <v>13.843967792137493</v>
      </c>
      <c r="AX30">
        <v>12.600265976062158</v>
      </c>
      <c r="AY30">
        <v>-58.71866897147796</v>
      </c>
      <c r="AZ30">
        <v>-189.10296067167477</v>
      </c>
      <c r="BA30">
        <v>-90.411613377434762</v>
      </c>
      <c r="BB30">
        <v>-14.986773872505369</v>
      </c>
      <c r="BC30">
        <v>-47.376923694399501</v>
      </c>
      <c r="BD30">
        <v>2.4487233151946421</v>
      </c>
      <c r="BE30">
        <v>61.219864923292533</v>
      </c>
      <c r="BF30">
        <v>9.5661946504831974</v>
      </c>
      <c r="BG30">
        <v>2.9074176881675173</v>
      </c>
      <c r="BH30">
        <v>-11.622105832105669</v>
      </c>
      <c r="BI30">
        <v>-19.608161090238568</v>
      </c>
      <c r="BJ30">
        <v>-1.1505885983595305</v>
      </c>
      <c r="BK30">
        <v>3.7517097163441635</v>
      </c>
      <c r="BL30">
        <v>2.7553885465910701</v>
      </c>
      <c r="BM30">
        <v>2.3615085812746681</v>
      </c>
      <c r="BN30">
        <v>-0.763515833340913</v>
      </c>
      <c r="BO30">
        <v>7.6069079715000658</v>
      </c>
      <c r="BP30">
        <v>106.62586306098956</v>
      </c>
      <c r="BQ30">
        <v>3.4674159751067886</v>
      </c>
      <c r="BR30">
        <v>3.1088438583612712</v>
      </c>
      <c r="BS30">
        <v>9.7052065245287853</v>
      </c>
      <c r="BT30">
        <v>12.119366626065773</v>
      </c>
      <c r="BU30">
        <v>-4.1303896029205509</v>
      </c>
      <c r="BV30">
        <v>-14.986773872505369</v>
      </c>
      <c r="BW30">
        <v>-1.4225919556842532</v>
      </c>
      <c r="BX30">
        <v>-6.1928861213937054</v>
      </c>
      <c r="BY30">
        <v>-0.51066637901495471</v>
      </c>
      <c r="BZ30">
        <v>-8.8793867991892093</v>
      </c>
      <c r="CA30">
        <v>18.266261578307681</v>
      </c>
      <c r="CB30">
        <v>7.7951770211116767</v>
      </c>
      <c r="CC30">
        <v>15.823251984176464</v>
      </c>
      <c r="CD30">
        <v>22.425417455194484</v>
      </c>
      <c r="CE30">
        <v>19.188971437270038</v>
      </c>
      <c r="CF30">
        <v>17.2718305897099</v>
      </c>
      <c r="CG30">
        <v>13.539114813000165</v>
      </c>
      <c r="CH30">
        <v>43.240683138148846</v>
      </c>
      <c r="CI30">
        <v>11.260815706293313</v>
      </c>
      <c r="CJ30">
        <v>17.011243933443016</v>
      </c>
      <c r="CK30">
        <v>13.539215520040294</v>
      </c>
      <c r="CL30">
        <v>592.1245784566554</v>
      </c>
      <c r="CM30">
        <v>15.365078927863138</v>
      </c>
      <c r="CN30">
        <v>16.535844030814388</v>
      </c>
      <c r="CO30">
        <v>17.278897256051849</v>
      </c>
      <c r="CP30">
        <v>1.6483516483516523</v>
      </c>
      <c r="CQ30">
        <v>26.49</v>
      </c>
      <c r="CR30">
        <v>17.670000000000002</v>
      </c>
      <c r="CS30">
        <v>3.31</v>
      </c>
      <c r="CT30">
        <v>21.189092534644605</v>
      </c>
      <c r="CU30">
        <v>17.465753424657535</v>
      </c>
      <c r="CV30">
        <v>7.7914015210305694</v>
      </c>
      <c r="CW30">
        <v>-11.055195425103168</v>
      </c>
      <c r="CX30">
        <v>23.407353476519848</v>
      </c>
      <c r="CY30">
        <v>-1.797511152604983</v>
      </c>
      <c r="CZ30">
        <v>-9.438788109702319</v>
      </c>
      <c r="DA30">
        <v>2.2000000000000028</v>
      </c>
      <c r="DB30">
        <v>-1.5999999999999945</v>
      </c>
      <c r="DC30">
        <v>2.5999999999999943</v>
      </c>
      <c r="DD30">
        <v>6.3444108761329279</v>
      </c>
      <c r="DE30">
        <v>5.5599642312050293</v>
      </c>
      <c r="DF30">
        <v>4.0164184629771142</v>
      </c>
      <c r="DG30">
        <v>-4.3862513777201206</v>
      </c>
      <c r="DH30">
        <v>-16.718715880194278</v>
      </c>
      <c r="DI30">
        <v>-24.008663622473055</v>
      </c>
      <c r="DJ30">
        <v>-10.851075862908845</v>
      </c>
      <c r="DK30">
        <v>6.4804469273742988</v>
      </c>
      <c r="DL30">
        <v>-0.59582919563059433</v>
      </c>
      <c r="DM30">
        <v>-11.27308066083577</v>
      </c>
      <c r="DN30">
        <v>1.8943170488534455</v>
      </c>
      <c r="DO30">
        <v>-11.419423692636075</v>
      </c>
      <c r="DP30">
        <v>13.195876288659791</v>
      </c>
      <c r="DQ30">
        <v>10.564853556485366</v>
      </c>
      <c r="DR30">
        <v>6.6666666666666607</v>
      </c>
      <c r="DS30">
        <v>2.7780217998013286</v>
      </c>
      <c r="DT30">
        <v>10.511923295028156</v>
      </c>
      <c r="DU30">
        <v>6.7880734176001738</v>
      </c>
      <c r="DV30">
        <v>29.139673831354273</v>
      </c>
      <c r="DW30">
        <v>19.280904382180335</v>
      </c>
      <c r="DX30">
        <v>19.280904382180335</v>
      </c>
      <c r="DY30">
        <v>24.993750091910414</v>
      </c>
      <c r="DZ30">
        <v>13.455659167862896</v>
      </c>
      <c r="EA30">
        <v>17.095903549273608</v>
      </c>
      <c r="EB30">
        <v>20.808177416462431</v>
      </c>
      <c r="EC30">
        <v>17.095903549273608</v>
      </c>
      <c r="ED30">
        <v>12.540643569906941</v>
      </c>
      <c r="EE30">
        <v>-106.86386477843766</v>
      </c>
      <c r="EF30">
        <v>-61.753917972657554</v>
      </c>
      <c r="EG30">
        <v>-130.36908380373424</v>
      </c>
      <c r="EH30">
        <v>-7.512998869248273</v>
      </c>
      <c r="EI30">
        <v>5.0999999999999943</v>
      </c>
      <c r="EJ30">
        <v>4</v>
      </c>
      <c r="EK30">
        <v>6.2000000000000028</v>
      </c>
      <c r="EL30">
        <v>9.9109131403118109</v>
      </c>
      <c r="EM30">
        <v>10.144153764014948</v>
      </c>
      <c r="EN30">
        <v>12.643678160919533</v>
      </c>
      <c r="EO30">
        <v>7.3107049608355208</v>
      </c>
      <c r="EP30">
        <v>7.0797048461078242</v>
      </c>
      <c r="EQ30">
        <v>-7.7512776831345898</v>
      </c>
      <c r="ER30">
        <v>2.5991693937167666</v>
      </c>
      <c r="ES30">
        <v>4.7718907814773601</v>
      </c>
      <c r="ET30">
        <v>5.9592096876991709</v>
      </c>
      <c r="EU30">
        <v>2.0515518148342977</v>
      </c>
      <c r="EV30">
        <v>10.108584798128263</v>
      </c>
      <c r="EW30">
        <v>6.0792337573762669</v>
      </c>
      <c r="EX30">
        <v>19.305101279623567</v>
      </c>
      <c r="EY30">
        <v>-18.572635920137127</v>
      </c>
      <c r="EZ30">
        <v>-16.712658423220645</v>
      </c>
      <c r="FB30">
        <v>20.10246305418719</v>
      </c>
      <c r="FC30">
        <v>12.866403607666291</v>
      </c>
      <c r="FD30">
        <v>14.065833318641019</v>
      </c>
      <c r="FE30">
        <v>6.6630973614018281</v>
      </c>
      <c r="FF30">
        <v>17.342342342342363</v>
      </c>
      <c r="FG30">
        <v>-0.54746100084201887</v>
      </c>
      <c r="FH30">
        <v>3.5965422438405414</v>
      </c>
      <c r="FI30">
        <v>468.30875975715526</v>
      </c>
      <c r="FJ30">
        <v>52.304643261608149</v>
      </c>
      <c r="FK30">
        <v>-22.731949431252449</v>
      </c>
      <c r="FL30">
        <v>1.4323574256044675</v>
      </c>
      <c r="FM30">
        <v>-4.2159763313609471</v>
      </c>
      <c r="FN30">
        <v>-51.400640762342888</v>
      </c>
      <c r="FO30">
        <v>15.436241610738255</v>
      </c>
      <c r="FP30">
        <v>10.044642857142858</v>
      </c>
      <c r="FQ30">
        <v>11.851015801354404</v>
      </c>
      <c r="FR30">
        <v>13.103448275862076</v>
      </c>
      <c r="FS30">
        <v>9.2613009922822407</v>
      </c>
      <c r="FT30">
        <v>11.399548532731387</v>
      </c>
      <c r="FU30">
        <v>8.9207048458149885</v>
      </c>
      <c r="FV30">
        <v>8.3216712175546519</v>
      </c>
      <c r="FW30">
        <v>8.2809005718570514</v>
      </c>
      <c r="FX30">
        <v>-43.651365211021023</v>
      </c>
      <c r="FY30">
        <v>15.080250297748455</v>
      </c>
      <c r="FZ30">
        <v>61.219864923292533</v>
      </c>
      <c r="GA30">
        <v>12.841587864780845</v>
      </c>
      <c r="GB30">
        <v>7.8490098532193269</v>
      </c>
      <c r="GC30">
        <v>-7.8434649365845779</v>
      </c>
      <c r="GD30">
        <v>-6.39772495061644</v>
      </c>
      <c r="GE30">
        <v>18.784530386740332</v>
      </c>
      <c r="GF30">
        <v>9.4790547798066598</v>
      </c>
      <c r="GG30">
        <v>1.8602522434839157</v>
      </c>
      <c r="GH30">
        <v>21.978580627668951</v>
      </c>
      <c r="GI30">
        <v>-9.9831776785196435</v>
      </c>
      <c r="GJ30">
        <v>-38.563680244980581</v>
      </c>
      <c r="GK30">
        <v>45.541022592152181</v>
      </c>
      <c r="GL30">
        <v>-5.5122889331405656</v>
      </c>
      <c r="GM30">
        <v>18.454935622317585</v>
      </c>
      <c r="GN30">
        <v>7.6923076923076925</v>
      </c>
      <c r="GO30">
        <v>45.183201547237609</v>
      </c>
      <c r="GP30">
        <v>19.051510745615065</v>
      </c>
      <c r="GQ30">
        <v>-29.458893134475716</v>
      </c>
      <c r="GR30">
        <v>35.565536953858718</v>
      </c>
      <c r="GS30">
        <v>5.8007981239972031</v>
      </c>
      <c r="GT30">
        <v>8.9843749999999627</v>
      </c>
      <c r="GU30">
        <v>12.60327623944106</v>
      </c>
      <c r="GV30">
        <v>-1.0352240852302739</v>
      </c>
      <c r="GW30">
        <v>15.975478564635662</v>
      </c>
      <c r="GX30">
        <v>20.458238743437146</v>
      </c>
      <c r="GY30">
        <v>-0.24187437485475835</v>
      </c>
      <c r="GZ30">
        <v>5.0204846726144687</v>
      </c>
      <c r="HA30">
        <v>-29.15766738660907</v>
      </c>
      <c r="HB30">
        <v>23.470941087632578</v>
      </c>
      <c r="HC30">
        <v>5.4704586417809695</v>
      </c>
      <c r="HD30">
        <v>9.4519261223092332</v>
      </c>
      <c r="HE30">
        <v>9.1</v>
      </c>
      <c r="HF30">
        <v>7.5</v>
      </c>
      <c r="HG30">
        <v>10</v>
      </c>
      <c r="HH30">
        <v>7.82</v>
      </c>
      <c r="HI30">
        <v>8.26</v>
      </c>
    </row>
    <row r="31" spans="1:217">
      <c r="A31" t="s">
        <v>326</v>
      </c>
      <c r="B31">
        <v>1.9726301313857795</v>
      </c>
      <c r="C31">
        <v>9.209807019931942</v>
      </c>
      <c r="D31">
        <v>7.6064798730251484</v>
      </c>
      <c r="E31">
        <v>8.9363567967899673</v>
      </c>
      <c r="F31">
        <v>11.280022710745213</v>
      </c>
      <c r="G31">
        <v>3.9004242768132005</v>
      </c>
      <c r="H31">
        <v>28.641536003786754</v>
      </c>
      <c r="I31">
        <v>16.357085101135457</v>
      </c>
      <c r="J31">
        <v>7.3736829098425076</v>
      </c>
      <c r="K31">
        <v>4.6097132826214189</v>
      </c>
      <c r="L31">
        <v>11.127357490993862</v>
      </c>
      <c r="M31">
        <v>41.013137948458819</v>
      </c>
      <c r="N31">
        <v>2.895377128953776</v>
      </c>
      <c r="O31">
        <v>-3.7509799000087494</v>
      </c>
      <c r="P31">
        <v>16.835778175313052</v>
      </c>
      <c r="Q31">
        <v>-8.1537675514613905</v>
      </c>
      <c r="R31">
        <v>-32.081716658693495</v>
      </c>
      <c r="S31">
        <v>65.871496193318052</v>
      </c>
      <c r="T31">
        <v>15.018017392027652</v>
      </c>
      <c r="U31">
        <v>-78.595397326879237</v>
      </c>
      <c r="V31">
        <v>13.487261263185324</v>
      </c>
      <c r="W31">
        <v>2.8343813853605986</v>
      </c>
      <c r="X31">
        <v>-31.708595387840667</v>
      </c>
      <c r="Y31">
        <v>-2.9828486204325158</v>
      </c>
      <c r="Z31">
        <v>-272.00665188470066</v>
      </c>
      <c r="AA31">
        <v>-5.2971576227390287</v>
      </c>
      <c r="AB31">
        <v>13.366634195758257</v>
      </c>
      <c r="AC31">
        <v>2.9008033141075731</v>
      </c>
      <c r="AD31">
        <v>23.199329983249569</v>
      </c>
      <c r="AE31">
        <v>13.633422443139981</v>
      </c>
      <c r="AF31">
        <v>10.675204601121859</v>
      </c>
      <c r="AG31">
        <v>2.9955225565746968</v>
      </c>
      <c r="AH31">
        <v>-12.68459977136458</v>
      </c>
      <c r="AI31">
        <v>1.6261676019589684</v>
      </c>
      <c r="AJ31">
        <v>13.029999999999806</v>
      </c>
      <c r="AK31">
        <v>13.009999999999838</v>
      </c>
      <c r="AL31">
        <v>62.06000000000035</v>
      </c>
      <c r="AM31">
        <v>12.983266012694497</v>
      </c>
      <c r="AN31">
        <v>15.936685190550184</v>
      </c>
      <c r="AO31">
        <v>16.975111678366307</v>
      </c>
      <c r="AP31">
        <v>13.04707993925169</v>
      </c>
      <c r="AQ31">
        <v>14.427251475008349</v>
      </c>
      <c r="AS31">
        <v>12.363378910571269</v>
      </c>
      <c r="AT31">
        <v>16.836493738819318</v>
      </c>
      <c r="AU31">
        <v>13.685175676666915</v>
      </c>
      <c r="AV31">
        <v>41.013137948458819</v>
      </c>
      <c r="AW31">
        <v>2.895377128953776</v>
      </c>
      <c r="AX31">
        <v>2.819630927971422</v>
      </c>
      <c r="AY31">
        <v>25.816499614494987</v>
      </c>
      <c r="AZ31">
        <v>-644.81084939329048</v>
      </c>
      <c r="BA31">
        <v>-157.21014492753622</v>
      </c>
      <c r="BB31">
        <v>1.8130291289998619</v>
      </c>
      <c r="BC31">
        <v>-11.927977321631024</v>
      </c>
      <c r="BD31">
        <v>2.0365752285951788</v>
      </c>
      <c r="BE31">
        <v>3.5744469301516326</v>
      </c>
      <c r="BF31">
        <v>7.3342425975626142</v>
      </c>
      <c r="BG31">
        <v>2.710802201094042</v>
      </c>
      <c r="BH31">
        <v>-6.5257126535214871</v>
      </c>
      <c r="BI31">
        <v>-20.998696445959258</v>
      </c>
      <c r="BJ31">
        <v>-5.034622268110132</v>
      </c>
      <c r="BK31">
        <v>23.12528290960271</v>
      </c>
      <c r="BL31">
        <v>-6.1020424897326231E-2</v>
      </c>
      <c r="BM31">
        <v>2.5281245449827927</v>
      </c>
      <c r="BN31">
        <v>-0.99272579475962286</v>
      </c>
      <c r="BO31">
        <v>7.6069079715000489</v>
      </c>
      <c r="BP31">
        <v>382.27100271002871</v>
      </c>
      <c r="BQ31">
        <v>0.13777939796143898</v>
      </c>
      <c r="BR31">
        <v>3.0150534011533479</v>
      </c>
      <c r="BS31">
        <v>8.9434422928272834</v>
      </c>
      <c r="BT31">
        <v>13.378324732036523</v>
      </c>
      <c r="BU31">
        <v>-8.632693165329389</v>
      </c>
      <c r="BV31">
        <v>1.8130291289998619</v>
      </c>
      <c r="BW31">
        <v>-10.912060022201452</v>
      </c>
      <c r="BX31">
        <v>-0.78553353888114041</v>
      </c>
      <c r="BY31">
        <v>12.363378910571269</v>
      </c>
      <c r="BZ31">
        <v>-6.3996202594421359</v>
      </c>
      <c r="CA31">
        <v>15.368365005511714</v>
      </c>
      <c r="CB31">
        <v>6.9008637521582736</v>
      </c>
      <c r="CC31">
        <v>13.633422443139981</v>
      </c>
      <c r="CD31">
        <v>20.33992567929846</v>
      </c>
      <c r="CE31">
        <v>16.496324748879537</v>
      </c>
      <c r="CF31">
        <v>3.1685413794745654</v>
      </c>
      <c r="CG31">
        <v>15.14301738642737</v>
      </c>
      <c r="CH31">
        <v>22.25806143546793</v>
      </c>
      <c r="CI31">
        <v>13.016588415414807</v>
      </c>
      <c r="CJ31">
        <v>6.475564671483701</v>
      </c>
      <c r="CK31">
        <v>10.365033876417414</v>
      </c>
      <c r="CL31">
        <v>19.219525013960517</v>
      </c>
      <c r="CM31">
        <v>10.532122943985916</v>
      </c>
      <c r="CN31">
        <v>14.610228007419984</v>
      </c>
      <c r="CO31">
        <v>13.582857915278373</v>
      </c>
      <c r="CP31">
        <v>0</v>
      </c>
      <c r="CQ31">
        <v>19.079999999999998</v>
      </c>
      <c r="CR31">
        <v>13.41</v>
      </c>
      <c r="CS31">
        <v>-36.08</v>
      </c>
      <c r="CT31">
        <v>20.716783216783227</v>
      </c>
      <c r="CU31">
        <v>18.467183041174078</v>
      </c>
      <c r="CV31">
        <v>6.8565237579322185</v>
      </c>
      <c r="CW31">
        <v>-11.481634193284679</v>
      </c>
      <c r="CX31">
        <v>19.456244689889537</v>
      </c>
      <c r="CY31">
        <v>1.0552303315461575</v>
      </c>
      <c r="CZ31">
        <v>-5.7094875208107396</v>
      </c>
      <c r="DA31">
        <v>9.9999999999994316E-2</v>
      </c>
      <c r="DB31">
        <v>-0.69284064665126366</v>
      </c>
      <c r="DC31">
        <v>2.5</v>
      </c>
      <c r="DD31">
        <v>2.8140703517587911</v>
      </c>
      <c r="DE31">
        <v>2.0886322454088395</v>
      </c>
      <c r="DF31">
        <v>-3.5249445629287299</v>
      </c>
      <c r="DG31">
        <v>-4.1646070192780016</v>
      </c>
      <c r="DH31">
        <v>-14.322175583380456</v>
      </c>
      <c r="DI31">
        <v>-27.384973852693701</v>
      </c>
      <c r="DJ31">
        <v>-2.2419250923593004</v>
      </c>
      <c r="DK31">
        <v>9.7883597883597968</v>
      </c>
      <c r="DL31">
        <v>-0.98716683119447179</v>
      </c>
      <c r="DM31">
        <v>-14.03508771929824</v>
      </c>
      <c r="DN31">
        <v>7.8108941418294027</v>
      </c>
      <c r="DO31">
        <v>1.744186046511625</v>
      </c>
      <c r="DP31">
        <v>5.7692307692307727</v>
      </c>
      <c r="DQ31">
        <v>6.2091503267973893</v>
      </c>
      <c r="DR31">
        <v>2.9175050301810779</v>
      </c>
      <c r="DS31">
        <v>-10.933811663977169</v>
      </c>
      <c r="DT31">
        <v>-3.8315842391528818</v>
      </c>
      <c r="DU31">
        <v>-8.1152698399618597</v>
      </c>
      <c r="DV31">
        <v>13.338064018511378</v>
      </c>
      <c r="DW31">
        <v>13.188566219559839</v>
      </c>
      <c r="DX31">
        <v>13.188566219559839</v>
      </c>
      <c r="DY31">
        <v>9.2358721411093168</v>
      </c>
      <c r="DZ31">
        <v>19.330960678183931</v>
      </c>
      <c r="EA31">
        <v>23.940181284223534</v>
      </c>
      <c r="EB31">
        <v>-2.5956964265958624</v>
      </c>
      <c r="EC31">
        <v>37.699069881598206</v>
      </c>
      <c r="ED31">
        <v>9.9365809078069169</v>
      </c>
      <c r="EE31">
        <v>2147.5184794086585</v>
      </c>
      <c r="EF31">
        <v>-12.339884619145398</v>
      </c>
      <c r="EG31">
        <v>-1282.9631930423977</v>
      </c>
      <c r="EH31">
        <v>14.033145007584913</v>
      </c>
      <c r="EI31">
        <v>6.9000000000000057</v>
      </c>
      <c r="EJ31">
        <v>5.4000000000000057</v>
      </c>
      <c r="EK31">
        <v>5.5</v>
      </c>
      <c r="EL31">
        <v>10.021551724137929</v>
      </c>
      <c r="EM31">
        <v>9.7586029789419637</v>
      </c>
      <c r="EN31">
        <v>5.7187017001545639</v>
      </c>
      <c r="EO31">
        <v>2.6763990267639937</v>
      </c>
      <c r="EP31">
        <v>-2.6702740854017226</v>
      </c>
      <c r="EQ31">
        <v>-3.2656663724624919</v>
      </c>
      <c r="ER31">
        <v>-7.0611108772520668</v>
      </c>
      <c r="ES31">
        <v>4.8399964542150515</v>
      </c>
      <c r="ET31">
        <v>9.4090429893405165</v>
      </c>
      <c r="EU31">
        <v>6.114018176810796</v>
      </c>
      <c r="EV31">
        <v>10.452056717675138</v>
      </c>
      <c r="EW31">
        <v>8.4458894565722193</v>
      </c>
      <c r="EX31">
        <v>2.0453056768558993</v>
      </c>
      <c r="EY31">
        <v>-15.743715743715745</v>
      </c>
      <c r="EZ31">
        <v>-18.126864128519419</v>
      </c>
      <c r="FB31">
        <v>16.102212051868804</v>
      </c>
      <c r="FC31">
        <v>13.04707993925169</v>
      </c>
      <c r="FD31">
        <v>14.601009653706493</v>
      </c>
      <c r="FE31">
        <v>2.8501462454345603</v>
      </c>
      <c r="FF31">
        <v>18.841591067690157</v>
      </c>
      <c r="FG31">
        <v>-4.981385809745146</v>
      </c>
      <c r="FH31">
        <v>-42.242089974091236</v>
      </c>
      <c r="FI31">
        <v>2.1097954790096947</v>
      </c>
      <c r="FJ31">
        <v>66.182527016738959</v>
      </c>
      <c r="FK31">
        <v>-34.74773124801613</v>
      </c>
      <c r="FL31">
        <v>-8.4315389769935294</v>
      </c>
      <c r="FM31">
        <v>-6.8833652007648185</v>
      </c>
      <c r="FN31">
        <v>2.2439338630019323</v>
      </c>
      <c r="FO31">
        <v>19.596094096759874</v>
      </c>
      <c r="FP31">
        <v>11.182795698924737</v>
      </c>
      <c r="FQ31">
        <v>11.026200873362455</v>
      </c>
      <c r="FR31">
        <v>12.569521690767516</v>
      </c>
      <c r="FS31">
        <v>9.456521739130439</v>
      </c>
      <c r="FT31">
        <v>8.9439655172413772</v>
      </c>
      <c r="FU31">
        <v>8.1370449678800796</v>
      </c>
      <c r="FV31">
        <v>10.432085303074896</v>
      </c>
      <c r="FW31">
        <v>9.7240247041472685</v>
      </c>
      <c r="FX31">
        <v>-14.27974171970085</v>
      </c>
      <c r="FY31">
        <v>28.133603548485773</v>
      </c>
      <c r="FZ31">
        <v>3.5744469301516326</v>
      </c>
      <c r="GA31">
        <v>4.878991496699765</v>
      </c>
      <c r="GB31">
        <v>16.156668162114315</v>
      </c>
      <c r="GC31">
        <v>5.2501478130994483</v>
      </c>
      <c r="GD31">
        <v>-5.8383461831737726</v>
      </c>
      <c r="GE31">
        <v>21.693121693121693</v>
      </c>
      <c r="GF31">
        <v>11.249009770266701</v>
      </c>
      <c r="GG31">
        <v>2.7252811026477972</v>
      </c>
      <c r="GH31">
        <v>15.760691750408965</v>
      </c>
      <c r="GI31">
        <v>10.668872118267348</v>
      </c>
      <c r="GJ31">
        <v>45.459646497708782</v>
      </c>
      <c r="GK31">
        <v>15.318899941486247</v>
      </c>
      <c r="GL31">
        <v>-0.86832526548838618</v>
      </c>
      <c r="GM31">
        <v>1.412066752246474</v>
      </c>
      <c r="GN31">
        <v>-3.4482758620689653</v>
      </c>
      <c r="GO31">
        <v>34.550210547077732</v>
      </c>
      <c r="GP31">
        <v>6.8166427492810824</v>
      </c>
      <c r="GQ31">
        <v>0.50893839032293375</v>
      </c>
      <c r="GR31">
        <v>-8.5545722713864301</v>
      </c>
      <c r="GS31">
        <v>-26.283792124429091</v>
      </c>
      <c r="GT31">
        <v>8.8700994363167069</v>
      </c>
      <c r="GU31">
        <v>29.379058636458222</v>
      </c>
      <c r="GV31">
        <v>4.5983543631030859</v>
      </c>
      <c r="GW31">
        <v>14.280149145751009</v>
      </c>
      <c r="GX31">
        <v>13.488725527863865</v>
      </c>
      <c r="GY31">
        <v>-12.062412251976792</v>
      </c>
      <c r="GZ31">
        <v>6.8253854734013757</v>
      </c>
      <c r="HA31">
        <v>-1.6302076076355083</v>
      </c>
      <c r="HB31">
        <v>30.752419570190991</v>
      </c>
      <c r="HC31">
        <v>5.7090217432170443</v>
      </c>
      <c r="HD31">
        <v>8.9433625001801875</v>
      </c>
      <c r="HE31">
        <v>9.25</v>
      </c>
      <c r="HF31">
        <v>8.25</v>
      </c>
      <c r="HG31">
        <v>10.75</v>
      </c>
      <c r="HH31">
        <v>8.3000000000000007</v>
      </c>
      <c r="HI31">
        <v>8.3000000000000007</v>
      </c>
    </row>
    <row r="32" spans="1:217">
      <c r="A32" t="s">
        <v>327</v>
      </c>
      <c r="B32">
        <v>1.0244731163046896</v>
      </c>
      <c r="C32">
        <v>8.2301227009017044</v>
      </c>
      <c r="D32">
        <v>5.3894745689502184</v>
      </c>
      <c r="E32">
        <v>8.8356017715547726</v>
      </c>
      <c r="F32">
        <v>-13.944440158820198</v>
      </c>
      <c r="G32">
        <v>5.2720857678466331</v>
      </c>
      <c r="H32">
        <v>-4.6874871532272833</v>
      </c>
      <c r="I32">
        <v>2.8554579526493926</v>
      </c>
      <c r="J32">
        <v>20.007606126015002</v>
      </c>
      <c r="K32">
        <v>-6.9093334269367173</v>
      </c>
      <c r="L32">
        <v>58.053185155784881</v>
      </c>
      <c r="M32">
        <v>51.549516592631306</v>
      </c>
      <c r="N32">
        <v>-3.2878825271470853</v>
      </c>
      <c r="O32">
        <v>7.1422538404209339</v>
      </c>
      <c r="P32">
        <v>3.3356096349639888</v>
      </c>
      <c r="Q32">
        <v>-17.133178525548836</v>
      </c>
      <c r="R32">
        <v>51.755872462260989</v>
      </c>
      <c r="S32">
        <v>-74.560373088628694</v>
      </c>
      <c r="T32">
        <v>11.517444820091704</v>
      </c>
      <c r="U32">
        <v>-30.186820812950447</v>
      </c>
      <c r="V32">
        <v>15.898734634445066</v>
      </c>
      <c r="W32">
        <v>-2.9740244076672586</v>
      </c>
      <c r="X32">
        <v>-63.891323400525856</v>
      </c>
      <c r="Y32">
        <v>-11.949215832710989</v>
      </c>
      <c r="Z32">
        <v>-342.50295159386064</v>
      </c>
      <c r="AA32">
        <v>-3.7419354838709751</v>
      </c>
      <c r="AB32">
        <v>15.805435116364167</v>
      </c>
      <c r="AC32">
        <v>-2.9079773713770662</v>
      </c>
      <c r="AD32">
        <v>25.099601593625497</v>
      </c>
      <c r="AE32">
        <v>11.248878671028182</v>
      </c>
      <c r="AF32">
        <v>12.477747741807873</v>
      </c>
      <c r="AG32">
        <v>9.8116507642306132</v>
      </c>
      <c r="AH32">
        <v>-31.779988352883848</v>
      </c>
      <c r="AI32">
        <v>2.2577992331599575</v>
      </c>
      <c r="AJ32">
        <v>8.2400000000001423</v>
      </c>
      <c r="AK32">
        <v>11.789999999999914</v>
      </c>
      <c r="AL32">
        <v>20.539999999999925</v>
      </c>
      <c r="AM32">
        <v>18.041543026706464</v>
      </c>
      <c r="AN32">
        <v>14.269118592120222</v>
      </c>
      <c r="AO32">
        <v>15.181392308530341</v>
      </c>
      <c r="AP32">
        <v>13.779008438818567</v>
      </c>
      <c r="AQ32">
        <v>10.906092155447892</v>
      </c>
      <c r="AS32">
        <v>18.372658810068003</v>
      </c>
      <c r="AT32">
        <v>3.3356096349639888</v>
      </c>
      <c r="AU32">
        <v>0.60103758066557011</v>
      </c>
      <c r="AV32">
        <v>51.549516592631306</v>
      </c>
      <c r="AW32">
        <v>-3.2878825271470853</v>
      </c>
      <c r="AX32">
        <v>-3.4265779029573631</v>
      </c>
      <c r="AY32">
        <v>-57.572033044529526</v>
      </c>
      <c r="AZ32">
        <v>438.77618522601989</v>
      </c>
      <c r="BA32">
        <v>-106.09896971589134</v>
      </c>
      <c r="BB32">
        <v>32.702904175280324</v>
      </c>
      <c r="BC32">
        <v>37.680562403266279</v>
      </c>
      <c r="BD32">
        <v>1.6302104828724722</v>
      </c>
      <c r="BE32">
        <v>-7.8619174942704291</v>
      </c>
      <c r="BF32">
        <v>1.9972802991671412</v>
      </c>
      <c r="BG32">
        <v>2.7619013542092343</v>
      </c>
      <c r="BH32">
        <v>-0.89712681567225838</v>
      </c>
      <c r="BI32">
        <v>-1.8890741324759839</v>
      </c>
      <c r="BJ32">
        <v>-9.326381900528661</v>
      </c>
      <c r="BK32">
        <v>7.2566044283801343</v>
      </c>
      <c r="BL32">
        <v>2.136227641790241E-2</v>
      </c>
      <c r="BM32">
        <v>1.4685667871768564</v>
      </c>
      <c r="BN32">
        <v>-1.049720200336467</v>
      </c>
      <c r="BO32">
        <v>8.0309746038998391</v>
      </c>
      <c r="BP32">
        <v>673.65021697446753</v>
      </c>
      <c r="BQ32">
        <v>0.94190213000152223</v>
      </c>
      <c r="BR32">
        <v>2.7185112925949473</v>
      </c>
      <c r="BS32">
        <v>8.8836128051256935</v>
      </c>
      <c r="BT32">
        <v>15.036440352896049</v>
      </c>
      <c r="BU32">
        <v>0.75234198118106876</v>
      </c>
      <c r="BV32">
        <v>32.702904175280324</v>
      </c>
      <c r="BW32">
        <v>-6.2702061747705304</v>
      </c>
      <c r="BX32">
        <v>6.3423151573588594</v>
      </c>
      <c r="BY32">
        <v>18.372658810068003</v>
      </c>
      <c r="BZ32">
        <v>1.3327011848067349</v>
      </c>
      <c r="CA32">
        <v>14.851332051083061</v>
      </c>
      <c r="CB32">
        <v>4.6341010067954569</v>
      </c>
      <c r="CC32">
        <v>11.248878671028182</v>
      </c>
      <c r="CD32">
        <v>15.922427403426944</v>
      </c>
      <c r="CE32">
        <v>15.144802408456465</v>
      </c>
      <c r="CF32">
        <v>2.3896426470099859</v>
      </c>
      <c r="CG32">
        <v>13.824566784235548</v>
      </c>
      <c r="CH32">
        <v>22.271872271872272</v>
      </c>
      <c r="CI32">
        <v>11.757200929746778</v>
      </c>
      <c r="CJ32">
        <v>3.2861669012278064E-2</v>
      </c>
      <c r="CK32">
        <v>6.7768867632810412</v>
      </c>
      <c r="CL32">
        <v>16.982850681575474</v>
      </c>
      <c r="CM32">
        <v>6.9647495769382646</v>
      </c>
      <c r="CN32">
        <v>12.623455991072371</v>
      </c>
      <c r="CO32">
        <v>11.269185438882108</v>
      </c>
      <c r="CP32">
        <v>-2.7027027027027026</v>
      </c>
      <c r="CQ32">
        <v>22.82</v>
      </c>
      <c r="CR32">
        <v>13.39</v>
      </c>
      <c r="CS32">
        <v>-8.4700000000000006</v>
      </c>
      <c r="CT32">
        <v>6.1360517545579345</v>
      </c>
      <c r="CU32">
        <v>8.6038961038961048</v>
      </c>
      <c r="CV32">
        <v>2.404897245299527</v>
      </c>
      <c r="CW32">
        <v>-3.5154449855419081</v>
      </c>
      <c r="CX32">
        <v>1.2141447867658228</v>
      </c>
      <c r="CY32">
        <v>4.8628647489551691</v>
      </c>
      <c r="CZ32">
        <v>-0.3496327961876175</v>
      </c>
      <c r="DA32">
        <v>3</v>
      </c>
      <c r="DB32">
        <v>-3.011422637590853</v>
      </c>
      <c r="DC32">
        <v>4.7000000000000028</v>
      </c>
      <c r="DD32">
        <v>4.4044044044043957</v>
      </c>
      <c r="DE32">
        <v>4.1238254313787408</v>
      </c>
      <c r="DF32">
        <v>-9.1490093705549675</v>
      </c>
      <c r="DG32">
        <v>-2.6046859421737856</v>
      </c>
      <c r="DH32">
        <v>-16.834438248832058</v>
      </c>
      <c r="DI32">
        <v>-26.228103522861229</v>
      </c>
      <c r="DJ32">
        <v>-8.868104796396139</v>
      </c>
      <c r="DK32">
        <v>1.7142857142857115</v>
      </c>
      <c r="DL32">
        <v>0.40201005025126196</v>
      </c>
      <c r="DM32">
        <v>-14.93440968718466</v>
      </c>
      <c r="DN32">
        <v>10.385756676557865</v>
      </c>
      <c r="DO32">
        <v>-0.37914691943128503</v>
      </c>
      <c r="DP32">
        <v>5.268389662027845</v>
      </c>
      <c r="DQ32">
        <v>5.711422845691386</v>
      </c>
      <c r="DR32">
        <v>4.4044044044043957</v>
      </c>
      <c r="DS32">
        <v>0.21605722793129742</v>
      </c>
      <c r="DT32">
        <v>5.9770437967170587</v>
      </c>
      <c r="DU32">
        <v>3.8485132313234147</v>
      </c>
      <c r="DV32">
        <v>14.815140978727928</v>
      </c>
      <c r="DW32">
        <v>-5.5169073025014462E-2</v>
      </c>
      <c r="DX32">
        <v>-6.0746531749122465E-2</v>
      </c>
      <c r="DY32">
        <v>15.002197368539063</v>
      </c>
      <c r="DZ32">
        <v>-18.878732378310602</v>
      </c>
      <c r="EA32">
        <v>-32.341669826949563</v>
      </c>
      <c r="EB32">
        <v>24.352713859125242</v>
      </c>
      <c r="EC32">
        <v>-17.799624757988866</v>
      </c>
      <c r="ED32">
        <v>6.8082339111077763</v>
      </c>
      <c r="EE32">
        <v>156.13537720464637</v>
      </c>
      <c r="EF32">
        <v>-58.715701833068849</v>
      </c>
      <c r="EG32">
        <v>-2425.0345399281573</v>
      </c>
      <c r="EH32">
        <v>25.699194819513782</v>
      </c>
      <c r="EI32">
        <v>7.2999999999999972</v>
      </c>
      <c r="EJ32">
        <v>5.7000000000000028</v>
      </c>
      <c r="EK32">
        <v>7.0999999999999934</v>
      </c>
      <c r="EL32">
        <v>9.799789251844043</v>
      </c>
      <c r="EM32">
        <v>10.1010101010101</v>
      </c>
      <c r="EN32">
        <v>1.6516516516516648</v>
      </c>
      <c r="EO32">
        <v>14.355231143552308</v>
      </c>
      <c r="EP32">
        <v>2.0493020493020495</v>
      </c>
      <c r="EQ32">
        <v>0.63985374771479753</v>
      </c>
      <c r="ER32">
        <v>-5.0314876606197654</v>
      </c>
      <c r="ES32">
        <v>3.3669896588225714</v>
      </c>
      <c r="ET32">
        <v>4.5238282995557659</v>
      </c>
      <c r="EU32">
        <v>6.4447403462050596</v>
      </c>
      <c r="EV32">
        <v>4.1696238466997864</v>
      </c>
      <c r="EW32">
        <v>-0.50789219370771266</v>
      </c>
      <c r="EX32">
        <v>-3.4359629209231932</v>
      </c>
      <c r="EY32">
        <v>-1.3222028336971214</v>
      </c>
      <c r="EZ32">
        <v>-3.9319927857942951</v>
      </c>
      <c r="FB32">
        <v>13.703268113617733</v>
      </c>
      <c r="FC32">
        <v>13.779008438818567</v>
      </c>
      <c r="FD32">
        <v>15.130635019041714</v>
      </c>
      <c r="FE32">
        <v>4.4319592229967206</v>
      </c>
      <c r="FF32">
        <v>18.805159538357085</v>
      </c>
      <c r="FG32">
        <v>-5.5294448656342814</v>
      </c>
      <c r="FH32">
        <v>-23.238397402789055</v>
      </c>
      <c r="FI32">
        <v>-20.216671682214869</v>
      </c>
      <c r="FJ32">
        <v>31.708776502529634</v>
      </c>
      <c r="FK32">
        <v>925.85013330838672</v>
      </c>
      <c r="FL32">
        <v>-3.1296572280178867</v>
      </c>
      <c r="FM32">
        <v>3.3772652388797364</v>
      </c>
      <c r="FN32">
        <v>-37.839771101573675</v>
      </c>
      <c r="FO32">
        <v>18.317757009345794</v>
      </c>
      <c r="FP32">
        <v>10.77085533262936</v>
      </c>
      <c r="FQ32">
        <v>11.122994652406422</v>
      </c>
      <c r="FR32">
        <v>12.137486573576812</v>
      </c>
      <c r="FS32">
        <v>9.0431125131440684</v>
      </c>
      <c r="FT32">
        <v>9.1290661070304342</v>
      </c>
      <c r="FU32">
        <v>7.8534031413612562</v>
      </c>
      <c r="FV32">
        <v>9.4800609331276053</v>
      </c>
      <c r="FW32">
        <v>8.8906679025885769</v>
      </c>
      <c r="FX32">
        <v>40.502052990087087</v>
      </c>
      <c r="FY32">
        <v>28.755928910223442</v>
      </c>
      <c r="FZ32">
        <v>-7.8619174942704291</v>
      </c>
      <c r="GA32">
        <v>8.9865574619026631</v>
      </c>
      <c r="GB32">
        <v>17.620062432529107</v>
      </c>
      <c r="GC32">
        <v>31.859198154183936</v>
      </c>
      <c r="GD32">
        <v>-9.8483062170871616</v>
      </c>
      <c r="GE32">
        <v>27.179487179487179</v>
      </c>
      <c r="GF32">
        <v>13.377926421404682</v>
      </c>
      <c r="GG32">
        <v>3.8544138929088194</v>
      </c>
      <c r="GH32">
        <v>5.5080618980629774</v>
      </c>
      <c r="GI32">
        <v>8.9889916931181126</v>
      </c>
      <c r="GJ32">
        <v>-2.6323639075316931</v>
      </c>
      <c r="GK32">
        <v>4.209150326797392</v>
      </c>
      <c r="GL32">
        <v>-2.5957409897211257</v>
      </c>
      <c r="GM32">
        <v>-6.8075117370891931</v>
      </c>
      <c r="GN32">
        <v>-6.666666666666667</v>
      </c>
      <c r="GO32">
        <v>31.010010530641587</v>
      </c>
      <c r="GP32">
        <v>13.253626880254398</v>
      </c>
      <c r="GQ32">
        <v>16.283524904214026</v>
      </c>
      <c r="GR32">
        <v>-0.52748473070516377</v>
      </c>
      <c r="GS32">
        <v>-16.911900510989351</v>
      </c>
      <c r="GT32">
        <v>13.580445014976505</v>
      </c>
      <c r="GU32">
        <v>22.509298674096982</v>
      </c>
      <c r="GV32">
        <v>-1.612726045391595</v>
      </c>
      <c r="GW32">
        <v>7.6561543530831981</v>
      </c>
      <c r="GX32">
        <v>14.539981244356733</v>
      </c>
      <c r="GY32">
        <v>-5.527315303995211</v>
      </c>
      <c r="GZ32">
        <v>7.2579500161431652</v>
      </c>
      <c r="HA32">
        <v>53.495440729483292</v>
      </c>
      <c r="HB32">
        <v>23.441566556167587</v>
      </c>
      <c r="HC32">
        <v>4.8629949429231356</v>
      </c>
      <c r="HD32">
        <v>8.8461657284568247</v>
      </c>
      <c r="HE32">
        <v>9.25</v>
      </c>
      <c r="HF32">
        <v>8.5</v>
      </c>
      <c r="HG32">
        <v>10.75</v>
      </c>
      <c r="HH32">
        <v>8.5299999999999994</v>
      </c>
      <c r="HI32">
        <v>8.59</v>
      </c>
    </row>
    <row r="33" spans="1:217">
      <c r="A33" t="s">
        <v>328</v>
      </c>
      <c r="B33">
        <v>1.7472830961964609</v>
      </c>
      <c r="C33">
        <v>6.7565756454120924</v>
      </c>
      <c r="D33">
        <v>4.3249599861299313</v>
      </c>
      <c r="E33">
        <v>5.4990984662217537</v>
      </c>
      <c r="F33">
        <v>-5.9457703147672767</v>
      </c>
      <c r="G33">
        <v>8.1282790706001613</v>
      </c>
      <c r="H33">
        <v>-0.16371329511017316</v>
      </c>
      <c r="I33">
        <v>0.25040661954335547</v>
      </c>
      <c r="J33">
        <v>-11.639979088814446</v>
      </c>
      <c r="K33">
        <v>-7.9640638567897879</v>
      </c>
      <c r="L33">
        <v>-16.714733253478293</v>
      </c>
      <c r="M33">
        <v>13.409886264216981</v>
      </c>
      <c r="N33">
        <v>-6.4106973434535126</v>
      </c>
      <c r="O33">
        <v>4.8017379757018706</v>
      </c>
      <c r="P33">
        <v>-3.9116147308781954</v>
      </c>
      <c r="Q33">
        <v>8.3455365279030663E-2</v>
      </c>
      <c r="R33">
        <v>-33.407078682842936</v>
      </c>
      <c r="S33">
        <v>-37.940564309347877</v>
      </c>
      <c r="T33">
        <v>12.717823853163567</v>
      </c>
      <c r="U33">
        <v>118.85801185778384</v>
      </c>
      <c r="V33">
        <v>13.185194451824152</v>
      </c>
      <c r="W33">
        <v>-0.56054557957273443</v>
      </c>
      <c r="X33">
        <v>-66.028985507246389</v>
      </c>
      <c r="Y33">
        <v>382.92011019283751</v>
      </c>
      <c r="Z33">
        <v>-132.88100208768267</v>
      </c>
      <c r="AA33">
        <v>-0.51020408163266029</v>
      </c>
      <c r="AB33">
        <v>13.14717848724978</v>
      </c>
      <c r="AC33">
        <v>-0.44742750586732816</v>
      </c>
      <c r="AD33">
        <v>19.910514541387041</v>
      </c>
      <c r="AE33">
        <v>13.60881515094929</v>
      </c>
      <c r="AF33">
        <v>11.834877164720096</v>
      </c>
      <c r="AG33">
        <v>-11.621230715287517</v>
      </c>
      <c r="AH33">
        <v>-32.67558368090512</v>
      </c>
      <c r="AI33">
        <v>4.0519624859865964</v>
      </c>
      <c r="AJ33">
        <v>5.8599999999998635</v>
      </c>
      <c r="AK33">
        <v>17.530000000000076</v>
      </c>
      <c r="AL33">
        <v>-6.299999999999641</v>
      </c>
      <c r="AM33">
        <v>32.04472843450484</v>
      </c>
      <c r="AN33">
        <v>13.517237038565231</v>
      </c>
      <c r="AO33">
        <v>15.117494483372692</v>
      </c>
      <c r="AP33">
        <v>14.660177432025906</v>
      </c>
      <c r="AQ33">
        <v>12.604598420270587</v>
      </c>
      <c r="AS33">
        <v>-4.0280253965943889</v>
      </c>
      <c r="AT33">
        <v>-3.906170321264669</v>
      </c>
      <c r="AU33">
        <v>1.3965619442797779</v>
      </c>
      <c r="AV33">
        <v>13.409886264216981</v>
      </c>
      <c r="AW33">
        <v>-6.4106973434535126</v>
      </c>
      <c r="AX33">
        <v>-6.903936241406579</v>
      </c>
      <c r="AY33">
        <v>322.82448377581119</v>
      </c>
      <c r="AZ33">
        <v>-18.579447322970633</v>
      </c>
      <c r="BA33">
        <v>-146.71836876960614</v>
      </c>
      <c r="BB33">
        <v>17.397136441839439</v>
      </c>
      <c r="BC33">
        <v>11.055084986052629</v>
      </c>
      <c r="BD33">
        <v>1.2295081967213115</v>
      </c>
      <c r="BE33">
        <v>2.9901487020363935</v>
      </c>
      <c r="BF33">
        <v>2.9702970297029618</v>
      </c>
      <c r="BG33">
        <v>2.6102692809771715</v>
      </c>
      <c r="BH33">
        <v>-1.0749215435642989</v>
      </c>
      <c r="BI33">
        <v>-3.8555440425796594</v>
      </c>
      <c r="BJ33">
        <v>-12.913941050205727</v>
      </c>
      <c r="BK33">
        <v>10.342838804605496</v>
      </c>
      <c r="BL33">
        <v>8.2288583797285354E-3</v>
      </c>
      <c r="BM33">
        <v>1.571947604348757</v>
      </c>
      <c r="BN33">
        <v>-1.183759206322029</v>
      </c>
      <c r="BO33">
        <v>7.9249579457999628</v>
      </c>
      <c r="BP33">
        <v>22.321198373226459</v>
      </c>
      <c r="BQ33">
        <v>-2.0816866274963557</v>
      </c>
      <c r="BR33">
        <v>2.8957607306510433</v>
      </c>
      <c r="BS33">
        <v>8.5009817311425291</v>
      </c>
      <c r="BT33">
        <v>16.185359301544661</v>
      </c>
      <c r="BU33">
        <v>4.5690792416409369</v>
      </c>
      <c r="BV33">
        <v>17.397136441839439</v>
      </c>
      <c r="BW33">
        <v>1.8886835879961565</v>
      </c>
      <c r="BX33">
        <v>0.84996631547057144</v>
      </c>
      <c r="BY33">
        <v>-4.0280253965943889</v>
      </c>
      <c r="BZ33">
        <v>3.4833071836688627</v>
      </c>
      <c r="CA33">
        <v>13.982604686079464</v>
      </c>
      <c r="CB33">
        <v>6.2079167659884744</v>
      </c>
      <c r="CC33">
        <v>13.60881515094929</v>
      </c>
      <c r="CD33">
        <v>14.124599628180279</v>
      </c>
      <c r="CE33">
        <v>13.531315387700113</v>
      </c>
      <c r="CF33">
        <v>6.0163365246343394</v>
      </c>
      <c r="CG33">
        <v>14.102945551919072</v>
      </c>
      <c r="CH33">
        <v>6.5387380383785887</v>
      </c>
      <c r="CI33">
        <v>11.467660476520754</v>
      </c>
      <c r="CJ33">
        <v>5.977461410651193</v>
      </c>
      <c r="CK33">
        <v>9.2167925064780931</v>
      </c>
      <c r="CL33">
        <v>11.094804813619019</v>
      </c>
      <c r="CM33">
        <v>9.311224561837518</v>
      </c>
      <c r="CN33">
        <v>14.959989814848754</v>
      </c>
      <c r="CO33">
        <v>13.882718717498108</v>
      </c>
      <c r="CP33">
        <v>-2.7027027027027026</v>
      </c>
      <c r="CQ33">
        <v>17.25</v>
      </c>
      <c r="CR33">
        <v>3.63</v>
      </c>
      <c r="CS33">
        <v>19.16</v>
      </c>
      <c r="CT33">
        <v>7.6724309282448804</v>
      </c>
      <c r="CU33">
        <v>6.620253164556968</v>
      </c>
      <c r="CV33">
        <v>8.4899939357186316</v>
      </c>
      <c r="CW33">
        <v>0.75930579483045724</v>
      </c>
      <c r="CX33">
        <v>-7.3281962572731523</v>
      </c>
      <c r="CY33">
        <v>16.186829844342398</v>
      </c>
      <c r="CZ33">
        <v>-0.13192652719086312</v>
      </c>
      <c r="DA33">
        <v>7.9000000000000057</v>
      </c>
      <c r="DB33">
        <v>-3.8058991436726926</v>
      </c>
      <c r="DC33">
        <v>9.5</v>
      </c>
      <c r="DD33">
        <v>2.364532019704439</v>
      </c>
      <c r="DE33">
        <v>1.2918194754058552</v>
      </c>
      <c r="DF33">
        <v>-10.173510078772189</v>
      </c>
      <c r="DG33">
        <v>-3.7110146071853376</v>
      </c>
      <c r="DH33">
        <v>-19.091668363830294</v>
      </c>
      <c r="DI33">
        <v>-26.112486269799735</v>
      </c>
      <c r="DJ33">
        <v>-13.340974881959003</v>
      </c>
      <c r="DK33">
        <v>-1.6178736517719634</v>
      </c>
      <c r="DL33">
        <v>-1.3184584178498957</v>
      </c>
      <c r="DM33">
        <v>-17.714884696016778</v>
      </c>
      <c r="DN33">
        <v>8.4812623274161663</v>
      </c>
      <c r="DO33">
        <v>-3.8974358974358947</v>
      </c>
      <c r="DP33">
        <v>7.6254826254826309</v>
      </c>
      <c r="DQ33">
        <v>7.2630646589902463</v>
      </c>
      <c r="DR33">
        <v>2.1632251720747324</v>
      </c>
      <c r="DS33">
        <v>-3.5002595604775912</v>
      </c>
      <c r="DT33">
        <v>-0.57470930249458307</v>
      </c>
      <c r="DU33">
        <v>-1.8588940213174823</v>
      </c>
      <c r="DV33">
        <v>3.5161366948148371</v>
      </c>
      <c r="DW33">
        <v>2.7558553347516201</v>
      </c>
      <c r="DX33">
        <v>2.7599190204017563</v>
      </c>
      <c r="DY33">
        <v>19.672164315750074</v>
      </c>
      <c r="DZ33">
        <v>-18.794573019926407</v>
      </c>
      <c r="EA33">
        <v>-36.793659477882848</v>
      </c>
      <c r="EB33">
        <v>18.949861823924198</v>
      </c>
      <c r="EC33">
        <v>-36.781401332278548</v>
      </c>
      <c r="ED33">
        <v>-5.3530995001495283</v>
      </c>
      <c r="EE33">
        <v>-2.8312641524166509</v>
      </c>
      <c r="EF33">
        <v>-41.804110631819334</v>
      </c>
      <c r="EG33">
        <v>14.493570945183851</v>
      </c>
      <c r="EH33">
        <v>8.2254283448822676</v>
      </c>
      <c r="EI33">
        <v>8.2999999999999972</v>
      </c>
      <c r="EJ33">
        <v>5.9000000000000057</v>
      </c>
      <c r="EK33">
        <v>9.5</v>
      </c>
      <c r="EL33">
        <v>10.449320794148379</v>
      </c>
      <c r="EM33">
        <v>11.741093828399386</v>
      </c>
      <c r="EN33">
        <v>4.1158536585365901</v>
      </c>
      <c r="EO33">
        <v>16.545012165450114</v>
      </c>
      <c r="EP33">
        <v>-3.5663591199432196</v>
      </c>
      <c r="EQ33">
        <v>-5.0632911392405067</v>
      </c>
      <c r="ER33">
        <v>2.1531969016575911</v>
      </c>
      <c r="ES33">
        <v>3.7560459492140263</v>
      </c>
      <c r="ET33">
        <v>4.6805951415945399</v>
      </c>
      <c r="EU33">
        <v>5.4927726675427069</v>
      </c>
      <c r="EV33">
        <v>2.6761977905121994</v>
      </c>
      <c r="EW33">
        <v>0.40886764901101819</v>
      </c>
      <c r="EX33">
        <v>4.2136290967226291</v>
      </c>
      <c r="EY33">
        <v>4.5364659260155884</v>
      </c>
      <c r="EZ33">
        <v>4.557533831341642</v>
      </c>
      <c r="FB33">
        <v>14.24913479614294</v>
      </c>
      <c r="FC33">
        <v>14.660177432025906</v>
      </c>
      <c r="FD33">
        <v>13.25406539604826</v>
      </c>
      <c r="FE33">
        <v>2.1501064062673829</v>
      </c>
      <c r="FF33">
        <v>17.709019091507574</v>
      </c>
      <c r="FG33">
        <v>2.6843212429173575</v>
      </c>
      <c r="FH33">
        <v>18.21560925814968</v>
      </c>
      <c r="FI33">
        <v>-40.013740097468812</v>
      </c>
      <c r="FJ33">
        <v>40.491587922315716</v>
      </c>
      <c r="FK33">
        <v>57.897107991785468</v>
      </c>
      <c r="FL33">
        <v>-9.1839774890341861</v>
      </c>
      <c r="FM33">
        <v>6.770833333333333</v>
      </c>
      <c r="FN33">
        <v>60.031243026110246</v>
      </c>
      <c r="FO33">
        <v>7.9165645249219763</v>
      </c>
      <c r="FP33">
        <v>12.711864406779661</v>
      </c>
      <c r="FQ33">
        <v>10.32325338894681</v>
      </c>
      <c r="FR33">
        <v>11.249999999999998</v>
      </c>
      <c r="FS33">
        <v>10.062240663900402</v>
      </c>
      <c r="FT33">
        <v>9.4008264462810001</v>
      </c>
      <c r="FU33">
        <v>7.4150360453141122</v>
      </c>
      <c r="FV33">
        <v>10.902830514591439</v>
      </c>
      <c r="FW33">
        <v>10.814390517629215</v>
      </c>
      <c r="FX33">
        <v>7.094461834491919</v>
      </c>
      <c r="FY33">
        <v>20.840158340158339</v>
      </c>
      <c r="FZ33">
        <v>2.9901487020363935</v>
      </c>
      <c r="GA33">
        <v>4.5884193216305444</v>
      </c>
      <c r="GB33">
        <v>1.0904799155873179</v>
      </c>
      <c r="GC33">
        <v>23.658317052071066</v>
      </c>
      <c r="GD33">
        <v>4.1035136066138476</v>
      </c>
      <c r="GE33">
        <v>21.8497675556643</v>
      </c>
      <c r="GF33">
        <v>15.02242773634754</v>
      </c>
      <c r="GG33">
        <v>2.6834387579068513</v>
      </c>
      <c r="GH33">
        <v>4.024090710272195</v>
      </c>
      <c r="GI33">
        <v>-3.9715335169880523</v>
      </c>
      <c r="GJ33">
        <v>15.309593761735405</v>
      </c>
      <c r="GK33">
        <v>8.552428085369618</v>
      </c>
      <c r="GL33">
        <v>-1.1925415027010253</v>
      </c>
      <c r="GM33">
        <v>-12.401352874859073</v>
      </c>
      <c r="GN33">
        <v>-13.333333333333334</v>
      </c>
      <c r="GO33">
        <v>2.1328623828280244E-2</v>
      </c>
      <c r="GP33">
        <v>4.8758698481139646</v>
      </c>
      <c r="GQ33">
        <v>72.144846796657106</v>
      </c>
      <c r="GR33">
        <v>-27.11799579269459</v>
      </c>
      <c r="GS33">
        <v>-6.0498713087759208</v>
      </c>
      <c r="GT33">
        <v>6.8857113882978309</v>
      </c>
      <c r="GU33">
        <v>8.148529739061642</v>
      </c>
      <c r="GV33">
        <v>8.5269762399439077</v>
      </c>
      <c r="GW33">
        <v>15.47130568327429</v>
      </c>
      <c r="GX33">
        <v>12.10676577869439</v>
      </c>
      <c r="GY33">
        <v>1.4127383325098246</v>
      </c>
      <c r="GZ33">
        <v>8.2362458004021875</v>
      </c>
      <c r="HA33">
        <v>32.871287128712865</v>
      </c>
      <c r="HB33">
        <v>23.401578897011476</v>
      </c>
      <c r="HC33">
        <v>3.8234548259171892</v>
      </c>
      <c r="HD33">
        <v>8.3640312224310858</v>
      </c>
      <c r="HE33">
        <v>9.25</v>
      </c>
      <c r="HF33">
        <v>8.5</v>
      </c>
      <c r="HG33">
        <v>10.75</v>
      </c>
      <c r="HH33">
        <v>8.86</v>
      </c>
      <c r="HI33">
        <v>8.26</v>
      </c>
    </row>
    <row r="34" spans="1:217">
      <c r="A34" t="s">
        <v>329</v>
      </c>
      <c r="B34">
        <v>3.8740790669050256</v>
      </c>
      <c r="C34">
        <v>8.1117628219059146</v>
      </c>
      <c r="D34">
        <v>6.2622759283477683</v>
      </c>
      <c r="E34">
        <v>8.5050336507352604</v>
      </c>
      <c r="F34">
        <v>18.666493726184346</v>
      </c>
      <c r="G34">
        <v>6.6894951865614853</v>
      </c>
      <c r="H34">
        <v>1.7040614737511264</v>
      </c>
      <c r="I34">
        <v>-4.5826703535166624</v>
      </c>
      <c r="J34">
        <v>15.129967570821954</v>
      </c>
      <c r="K34">
        <v>6.6666418997236008</v>
      </c>
      <c r="L34">
        <v>28.585434421824154</v>
      </c>
      <c r="M34">
        <v>-1.2067413891843248</v>
      </c>
      <c r="N34">
        <v>-0.89271916790490768</v>
      </c>
      <c r="O34">
        <v>8.3791027075416391</v>
      </c>
      <c r="P34">
        <v>12.586605080831415</v>
      </c>
      <c r="Q34">
        <v>51.973767592701094</v>
      </c>
      <c r="R34">
        <v>-35.424075851295015</v>
      </c>
      <c r="S34">
        <v>39.61264165689721</v>
      </c>
      <c r="T34">
        <v>8.6986841847965337</v>
      </c>
      <c r="U34">
        <v>-38.958356255291548</v>
      </c>
      <c r="V34">
        <v>10.829663466078701</v>
      </c>
      <c r="W34">
        <v>-3.8372841749214284</v>
      </c>
      <c r="X34">
        <v>-49.247491638795985</v>
      </c>
      <c r="Y34">
        <v>7.9725085910652931</v>
      </c>
      <c r="Z34">
        <v>-269.77648202137999</v>
      </c>
      <c r="AA34">
        <v>-2.0519835841313272</v>
      </c>
      <c r="AB34">
        <v>10.714366538645736</v>
      </c>
      <c r="AC34">
        <v>-3.7637263835933998</v>
      </c>
      <c r="AD34">
        <v>13.814866760168314</v>
      </c>
      <c r="AE34">
        <v>12.691001347562242</v>
      </c>
      <c r="AF34">
        <v>11.103294641810296</v>
      </c>
      <c r="AG34">
        <v>-7.2432496816103642</v>
      </c>
      <c r="AH34">
        <v>-15.527031108426456</v>
      </c>
      <c r="AI34">
        <v>5.0825721834533839</v>
      </c>
      <c r="AJ34">
        <v>6.0700000000001371</v>
      </c>
      <c r="AK34">
        <v>15.710000000000122</v>
      </c>
      <c r="AL34">
        <v>69.880000000000166</v>
      </c>
      <c r="AM34">
        <v>29.017027863776956</v>
      </c>
      <c r="AN34">
        <v>12.723635454318124</v>
      </c>
      <c r="AO34">
        <v>13.881246560952428</v>
      </c>
      <c r="AP34">
        <v>12.261206143089025</v>
      </c>
      <c r="AQ34">
        <v>12.637100619933239</v>
      </c>
      <c r="AR34">
        <v>5.0847457627118562</v>
      </c>
      <c r="AS34">
        <v>-0.20383537041147562</v>
      </c>
      <c r="AT34">
        <v>12.586605080831415</v>
      </c>
      <c r="AU34">
        <v>7.5691712780852001</v>
      </c>
      <c r="AV34">
        <v>-1.2067413891843248</v>
      </c>
      <c r="AW34">
        <v>-0.89271916790490768</v>
      </c>
      <c r="AX34">
        <v>0.77950171564970672</v>
      </c>
      <c r="AY34">
        <v>69.79324784087936</v>
      </c>
      <c r="AZ34">
        <v>-87.869470343185881</v>
      </c>
      <c r="BA34">
        <v>-166.30893062476045</v>
      </c>
      <c r="BB34">
        <v>7.2073876108103203</v>
      </c>
      <c r="BC34">
        <v>101.53427658983638</v>
      </c>
      <c r="BD34">
        <v>1.2461695607763024</v>
      </c>
      <c r="BE34">
        <v>-9.1367272390992742</v>
      </c>
      <c r="BF34">
        <v>1.9940097649037936</v>
      </c>
      <c r="BG34">
        <v>2.4428889753041498</v>
      </c>
      <c r="BH34">
        <v>1.8361558656339168</v>
      </c>
      <c r="BI34">
        <v>-8.5587933703869794</v>
      </c>
      <c r="BJ34">
        <v>-13.382711375673406</v>
      </c>
      <c r="BK34">
        <v>15.756955114444077</v>
      </c>
      <c r="BL34">
        <v>1.8281981209129174</v>
      </c>
      <c r="BM34">
        <v>1.2616546389613097</v>
      </c>
      <c r="BN34">
        <v>-0.38411205918691443</v>
      </c>
      <c r="BO34">
        <v>7.6078424963999716</v>
      </c>
      <c r="BP34">
        <v>-40.810946000036608</v>
      </c>
      <c r="BQ34">
        <v>-0.91288148758284848</v>
      </c>
      <c r="BR34">
        <v>3.148298800452932</v>
      </c>
      <c r="BS34">
        <v>7.405249957651538</v>
      </c>
      <c r="BT34">
        <v>12.963968857504979</v>
      </c>
      <c r="BU34">
        <v>-1.4516109240982296</v>
      </c>
      <c r="BV34">
        <v>7.2073876108103203</v>
      </c>
      <c r="BW34">
        <v>-3.3141601863417836</v>
      </c>
      <c r="BX34">
        <v>4.0068273022601275</v>
      </c>
      <c r="BY34">
        <v>-0.20383537041147562</v>
      </c>
      <c r="BZ34">
        <v>6.1806084201043658</v>
      </c>
      <c r="CA34">
        <v>13.675984904234111</v>
      </c>
      <c r="CB34">
        <v>7.0843768455128062</v>
      </c>
      <c r="CC34">
        <v>12.691001347562242</v>
      </c>
      <c r="CD34">
        <v>15.444006006628738</v>
      </c>
      <c r="CE34">
        <v>13.431873403526259</v>
      </c>
      <c r="CF34">
        <v>1.9904778677225221</v>
      </c>
      <c r="CG34">
        <v>14.254890678941312</v>
      </c>
      <c r="CH34">
        <v>8.3731714616133743</v>
      </c>
      <c r="CI34">
        <v>9.0488503490646117</v>
      </c>
      <c r="CJ34">
        <v>9.0325027599238723</v>
      </c>
      <c r="CK34">
        <v>9.0421751354149791</v>
      </c>
      <c r="CL34">
        <v>8.4092863284608779</v>
      </c>
      <c r="CM34">
        <v>9.0301928913406453</v>
      </c>
      <c r="CN34">
        <v>13.800017080602286</v>
      </c>
      <c r="CO34">
        <v>12.665237895259141</v>
      </c>
      <c r="CP34">
        <v>-2.7027027027027026</v>
      </c>
      <c r="CQ34">
        <v>11.96</v>
      </c>
      <c r="CR34">
        <v>14.55</v>
      </c>
      <c r="CS34">
        <v>-41.16</v>
      </c>
      <c r="CT34">
        <v>3.1907045370711993</v>
      </c>
      <c r="CU34">
        <v>0.24489795918366616</v>
      </c>
      <c r="CV34">
        <v>5.2267818574513969</v>
      </c>
      <c r="CW34">
        <v>1.9731208634672412</v>
      </c>
      <c r="CX34">
        <v>-16.371681415929217</v>
      </c>
      <c r="CY34">
        <v>23.392059393534829</v>
      </c>
      <c r="CZ34">
        <v>-0.55503831275831927</v>
      </c>
      <c r="DA34">
        <v>1.0763209393346322</v>
      </c>
      <c r="DB34">
        <v>-7.6219512195121952</v>
      </c>
      <c r="DC34">
        <v>2.3391812865497132</v>
      </c>
      <c r="DD34">
        <v>3.2196969696969751</v>
      </c>
      <c r="DE34">
        <v>-0.99403578528827041</v>
      </c>
      <c r="DF34">
        <v>-3.292181069958851</v>
      </c>
      <c r="DG34">
        <v>0.96061479346781953</v>
      </c>
      <c r="DH34">
        <v>3.5259549461312525</v>
      </c>
      <c r="DI34">
        <v>0.67307692307692579</v>
      </c>
      <c r="DJ34">
        <v>5.9701492537313428</v>
      </c>
      <c r="DK34">
        <v>-2.0986358866736623</v>
      </c>
      <c r="DL34">
        <v>-1.3986013986013901</v>
      </c>
      <c r="DM34">
        <v>-17.305585980284775</v>
      </c>
      <c r="DN34">
        <v>4.1095890410958926</v>
      </c>
      <c r="DO34">
        <v>-0.12048192771083653</v>
      </c>
      <c r="DP34">
        <v>2.8233151183970935</v>
      </c>
      <c r="DQ34">
        <v>6.2440870387890204</v>
      </c>
      <c r="DR34">
        <v>3.2196969696969751</v>
      </c>
      <c r="DS34">
        <v>22.922666245874261</v>
      </c>
      <c r="DT34">
        <v>-0.81669415593732742</v>
      </c>
      <c r="DU34">
        <v>-3.9758460997156684</v>
      </c>
      <c r="DV34">
        <v>14.295399755286011</v>
      </c>
      <c r="DW34">
        <v>22.673646102791562</v>
      </c>
      <c r="DX34">
        <v>22.672692902670878</v>
      </c>
      <c r="DY34">
        <v>4.1601468287116017</v>
      </c>
      <c r="DZ34">
        <v>35.368017693901294</v>
      </c>
      <c r="EA34">
        <v>37.993804473380237</v>
      </c>
      <c r="EB34">
        <v>1.4035955797460002</v>
      </c>
      <c r="EC34">
        <v>4.0423343484196188</v>
      </c>
      <c r="ED34">
        <v>35.790784557907848</v>
      </c>
      <c r="EE34">
        <v>205.82362728785358</v>
      </c>
      <c r="EF34">
        <v>-1651.1769834350478</v>
      </c>
      <c r="EG34">
        <v>-1012.4392336288246</v>
      </c>
      <c r="EH34">
        <v>11.278440939117553</v>
      </c>
      <c r="EI34">
        <v>3.8058991436726926</v>
      </c>
      <c r="EJ34">
        <v>2.4999999999999947</v>
      </c>
      <c r="EK34">
        <v>0.75329566854990315</v>
      </c>
      <c r="EL34">
        <v>9.2198581560283621</v>
      </c>
      <c r="EM34">
        <v>10.664081434803684</v>
      </c>
      <c r="EN34">
        <v>-5.1020408163265305</v>
      </c>
      <c r="EO34">
        <v>20.194647201946463</v>
      </c>
      <c r="EP34">
        <v>-12.242364042711699</v>
      </c>
      <c r="EQ34">
        <v>-5.2631578947368443</v>
      </c>
      <c r="ER34">
        <v>3.4771728412622336</v>
      </c>
      <c r="ES34">
        <v>4.8935909480821858</v>
      </c>
      <c r="ET34">
        <v>1.3533834586466165</v>
      </c>
      <c r="EU34">
        <v>12.912371134020621</v>
      </c>
      <c r="EV34">
        <v>0.75187969924812026</v>
      </c>
      <c r="EW34">
        <v>2.0929133902289832</v>
      </c>
      <c r="EX34">
        <v>-5.4686335149798229</v>
      </c>
      <c r="EY34">
        <v>8.1717624323764717</v>
      </c>
      <c r="EZ34">
        <v>7.9198308691935821</v>
      </c>
      <c r="FB34">
        <v>13.453209082556766</v>
      </c>
      <c r="FC34">
        <v>12.261206143089025</v>
      </c>
      <c r="FD34">
        <v>14.928049214028471</v>
      </c>
      <c r="FE34">
        <v>3.2615109483060207</v>
      </c>
      <c r="FF34">
        <v>16.826615483045412</v>
      </c>
      <c r="FG34">
        <v>-3.4156352746539254</v>
      </c>
      <c r="FH34">
        <v>-30.016458910139455</v>
      </c>
      <c r="FI34">
        <v>-15.421359460366876</v>
      </c>
      <c r="FJ34">
        <v>48.587519742667162</v>
      </c>
      <c r="FK34">
        <v>390.79540551252592</v>
      </c>
      <c r="FL34">
        <v>-14.799869124222933</v>
      </c>
      <c r="FM34">
        <v>16.988416988416986</v>
      </c>
      <c r="FN34">
        <v>9.4827586206896548</v>
      </c>
      <c r="FO34">
        <v>9.3568313953488378</v>
      </c>
      <c r="FP34">
        <v>11.25760649087222</v>
      </c>
      <c r="FQ34">
        <v>9.485368314833508</v>
      </c>
      <c r="FR34">
        <v>10.365853658536574</v>
      </c>
      <c r="FS34">
        <v>7.467204843592337</v>
      </c>
      <c r="FT34">
        <v>8.8145896656534983</v>
      </c>
      <c r="FU34">
        <v>6.2689585439838105</v>
      </c>
      <c r="FV34">
        <v>9.1162790697674403</v>
      </c>
      <c r="FW34">
        <v>8.209343316964901</v>
      </c>
      <c r="FX34">
        <v>76.861716778863652</v>
      </c>
      <c r="FY34">
        <v>16.836416203962283</v>
      </c>
      <c r="FZ34">
        <v>-9.1367272390992742</v>
      </c>
      <c r="GA34">
        <v>7.203127028313447</v>
      </c>
      <c r="GB34">
        <v>5.3403959978988951</v>
      </c>
      <c r="GC34">
        <v>13.163353589188384</v>
      </c>
      <c r="GD34">
        <v>-6.2883184456128154</v>
      </c>
      <c r="GE34">
        <v>6.9767441860465116</v>
      </c>
      <c r="GF34">
        <v>17.365710080941867</v>
      </c>
      <c r="GG34">
        <v>2.2340776467108738</v>
      </c>
      <c r="GH34">
        <v>9.1689589063937704E-2</v>
      </c>
      <c r="GI34">
        <v>-9.4148730506508507</v>
      </c>
      <c r="GJ34">
        <v>34.215232114445023</v>
      </c>
      <c r="GK34">
        <v>-2.8828197945844924</v>
      </c>
      <c r="GL34">
        <v>-1.044365693994356</v>
      </c>
      <c r="GM34">
        <v>-11.956521739130428</v>
      </c>
      <c r="GN34">
        <v>-10.714285714285714</v>
      </c>
      <c r="GO34">
        <v>32.245493504467497</v>
      </c>
      <c r="GP34">
        <v>9.6385773877582341</v>
      </c>
      <c r="GQ34">
        <v>32.271477663230606</v>
      </c>
      <c r="GR34">
        <v>4.8192771084337354</v>
      </c>
      <c r="GS34">
        <v>3.8107088696193183</v>
      </c>
      <c r="GT34">
        <v>5.3606237816764137</v>
      </c>
      <c r="GU34">
        <v>-3.0983542875925369</v>
      </c>
      <c r="GV34">
        <v>-3.6922533045867345</v>
      </c>
      <c r="GW34">
        <v>4.2930191184805828</v>
      </c>
      <c r="GX34">
        <v>7.504205789727977</v>
      </c>
      <c r="GY34">
        <v>-2.6518772990228734</v>
      </c>
      <c r="GZ34">
        <v>3.6926469456309547</v>
      </c>
      <c r="HA34">
        <v>56.453252032520304</v>
      </c>
      <c r="HB34">
        <v>13.655261602744496</v>
      </c>
      <c r="HC34">
        <v>2.0622328043512312</v>
      </c>
      <c r="HD34">
        <v>7.1908245624868403</v>
      </c>
      <c r="HE34">
        <v>9.25</v>
      </c>
      <c r="HF34">
        <v>8</v>
      </c>
      <c r="HG34">
        <v>10.32</v>
      </c>
      <c r="HH34">
        <v>8.33</v>
      </c>
      <c r="HI34">
        <v>8.7799999999999994</v>
      </c>
    </row>
    <row r="35" spans="1:217">
      <c r="A35" t="s">
        <v>330</v>
      </c>
      <c r="B35">
        <v>5.4683173492466892</v>
      </c>
      <c r="C35">
        <v>9.5630330321017567</v>
      </c>
      <c r="D35">
        <v>7.3377486880505387</v>
      </c>
      <c r="E35">
        <v>6.0609473707781634</v>
      </c>
      <c r="F35">
        <v>-2.3304052052669335</v>
      </c>
      <c r="G35">
        <v>1.6207641303964486</v>
      </c>
      <c r="H35">
        <v>-1.0997481062433676</v>
      </c>
      <c r="I35">
        <v>-8.1647609554393235</v>
      </c>
      <c r="J35">
        <v>-30.313371595481353</v>
      </c>
      <c r="K35">
        <v>4.9789869745345277</v>
      </c>
      <c r="L35">
        <v>-75.432390686676456</v>
      </c>
      <c r="M35">
        <v>13.281851898303266</v>
      </c>
      <c r="N35">
        <v>0.2022376821694814</v>
      </c>
      <c r="O35">
        <v>1.3305059642650336</v>
      </c>
      <c r="P35">
        <v>12.518526684550277</v>
      </c>
      <c r="Q35">
        <v>11.628843010047111</v>
      </c>
      <c r="R35">
        <v>14.822273144745409</v>
      </c>
      <c r="S35">
        <v>1127.7614214260302</v>
      </c>
      <c r="T35">
        <v>1.985070272720115</v>
      </c>
      <c r="U35">
        <v>151.50103267929691</v>
      </c>
      <c r="V35">
        <v>10.012843023626795</v>
      </c>
      <c r="W35">
        <v>-3.834056182468601</v>
      </c>
      <c r="X35">
        <v>-30.928626247122022</v>
      </c>
      <c r="Y35">
        <v>21.291314373558798</v>
      </c>
      <c r="Z35">
        <v>-141.87882694166933</v>
      </c>
      <c r="AA35">
        <v>-0.68212824010914053</v>
      </c>
      <c r="AB35">
        <v>8.864463367055583</v>
      </c>
      <c r="AC35">
        <v>-3.856358365635415</v>
      </c>
      <c r="AD35">
        <v>15.023793337865394</v>
      </c>
      <c r="AE35">
        <v>13.004247887058709</v>
      </c>
      <c r="AF35">
        <v>10.946198061831064</v>
      </c>
      <c r="AG35">
        <v>-2.8413190552933187</v>
      </c>
      <c r="AH35">
        <v>-33.800032063271523</v>
      </c>
      <c r="AI35">
        <v>7.693510508547269</v>
      </c>
      <c r="AJ35">
        <v>9.0000000000000657</v>
      </c>
      <c r="AK35">
        <v>15.780000000000156</v>
      </c>
      <c r="AL35">
        <v>-25.990000000000009</v>
      </c>
      <c r="AM35">
        <v>28.049029622063415</v>
      </c>
      <c r="AN35">
        <v>17.450249886415264</v>
      </c>
      <c r="AO35">
        <v>17.378515101919355</v>
      </c>
      <c r="AP35">
        <v>14.380434782608695</v>
      </c>
      <c r="AQ35">
        <v>22.603268800466971</v>
      </c>
      <c r="AR35">
        <v>3.1674208144796379</v>
      </c>
      <c r="AS35">
        <v>1.3286141850116067</v>
      </c>
      <c r="AT35">
        <v>12.517837566374117</v>
      </c>
      <c r="AU35">
        <v>5.1513997948214989</v>
      </c>
      <c r="AV35">
        <v>13.281851898303266</v>
      </c>
      <c r="AW35">
        <v>0.2022376821694814</v>
      </c>
      <c r="AX35">
        <v>0.86907296739207585</v>
      </c>
      <c r="AY35">
        <v>-0.71943327777232835</v>
      </c>
      <c r="AZ35">
        <v>-186.48988575621007</v>
      </c>
      <c r="BA35">
        <v>6457.8214059531347</v>
      </c>
      <c r="BB35">
        <v>30.74266949480997</v>
      </c>
      <c r="BC35">
        <v>-56.954165940793487</v>
      </c>
      <c r="BD35">
        <v>1.2627291242362524</v>
      </c>
      <c r="BE35">
        <v>14.263943553806262</v>
      </c>
      <c r="BF35">
        <v>1.6396130513166497E-2</v>
      </c>
      <c r="BG35">
        <v>2.6654745391753245</v>
      </c>
      <c r="BH35">
        <v>-5.4609881165674636</v>
      </c>
      <c r="BI35">
        <v>-3.2913691627638326</v>
      </c>
      <c r="BJ35">
        <v>-6.5215190129757046</v>
      </c>
      <c r="BK35">
        <v>12.595993340839904</v>
      </c>
      <c r="BL35">
        <v>3.1961079708911115</v>
      </c>
      <c r="BM35">
        <v>1.9174180694144873</v>
      </c>
      <c r="BN35">
        <v>3.8332500844038421E-2</v>
      </c>
      <c r="BO35">
        <v>7.9246467432000225</v>
      </c>
      <c r="BP35">
        <v>-66.80497368015395</v>
      </c>
      <c r="BQ35">
        <v>1.3681588474558781</v>
      </c>
      <c r="BR35">
        <v>3.4362184472648738</v>
      </c>
      <c r="BS35">
        <v>7.7807437002849218</v>
      </c>
      <c r="BT35">
        <v>14.666841736694677</v>
      </c>
      <c r="BU35">
        <v>13.266132889206478</v>
      </c>
      <c r="BV35">
        <v>30.74266949480997</v>
      </c>
      <c r="BW35">
        <v>8.9073500620384518</v>
      </c>
      <c r="BX35">
        <v>-8.509697786044029</v>
      </c>
      <c r="BY35">
        <v>1.3286141850116067</v>
      </c>
      <c r="BZ35">
        <v>-13.552105725271746</v>
      </c>
      <c r="CA35">
        <v>15.197254419622924</v>
      </c>
      <c r="CB35">
        <v>7.6632680893965075</v>
      </c>
      <c r="CC35">
        <v>13.004247887058709</v>
      </c>
      <c r="CD35">
        <v>12.616883951740283</v>
      </c>
      <c r="CE35">
        <v>17.298275571545986</v>
      </c>
      <c r="CF35">
        <v>11.865343540402428</v>
      </c>
      <c r="CG35">
        <v>14.014334423491754</v>
      </c>
      <c r="CH35">
        <v>25.554234129378688</v>
      </c>
      <c r="CI35">
        <v>9.6556301476622881</v>
      </c>
      <c r="CJ35">
        <v>8.9187013291176296</v>
      </c>
      <c r="CK35">
        <v>9.3674346875069769</v>
      </c>
      <c r="CL35">
        <v>6.6815451589794463</v>
      </c>
      <c r="CM35">
        <v>9.3127669060350549</v>
      </c>
      <c r="CN35">
        <v>14.05090942400812</v>
      </c>
      <c r="CO35">
        <v>12.969970379866108</v>
      </c>
      <c r="CP35">
        <v>-2.7027027027027026</v>
      </c>
      <c r="CQ35">
        <v>13.03</v>
      </c>
      <c r="CR35">
        <v>13.01</v>
      </c>
      <c r="CS35">
        <v>62.06</v>
      </c>
      <c r="CT35">
        <v>12.472845763939175</v>
      </c>
      <c r="CU35">
        <v>10.461114934618019</v>
      </c>
      <c r="CV35">
        <v>19.206257242178431</v>
      </c>
      <c r="CW35">
        <v>5.9866996629318683</v>
      </c>
      <c r="CX35">
        <v>-10.654338549075387</v>
      </c>
      <c r="CY35">
        <v>25.885066983042844</v>
      </c>
      <c r="CZ35">
        <v>-4.6290169950530471</v>
      </c>
      <c r="DA35">
        <v>4.7952047952048069</v>
      </c>
      <c r="DB35">
        <v>0</v>
      </c>
      <c r="DC35">
        <v>5.2682926829268348</v>
      </c>
      <c r="DD35">
        <v>8.3088954056695989</v>
      </c>
      <c r="DE35">
        <v>4.4838373305526558</v>
      </c>
      <c r="DF35">
        <v>-5.5610724925521433</v>
      </c>
      <c r="DG35">
        <v>7.3500967117988338</v>
      </c>
      <c r="DH35">
        <v>5.4527750730282323</v>
      </c>
      <c r="DI35">
        <v>5.7915057915057915</v>
      </c>
      <c r="DJ35">
        <v>5.1030421982335508</v>
      </c>
      <c r="DK35">
        <v>6.144578313253005</v>
      </c>
      <c r="DL35">
        <v>-1.196410767696912</v>
      </c>
      <c r="DM35">
        <v>-15.306122448979592</v>
      </c>
      <c r="DN35">
        <v>5.5290753098188716</v>
      </c>
      <c r="DO35">
        <v>2.095238095238098</v>
      </c>
      <c r="DP35">
        <v>8.0382775119617271</v>
      </c>
      <c r="DQ35">
        <v>5.7435897435897383</v>
      </c>
      <c r="DR35">
        <v>8.3088954056695989</v>
      </c>
      <c r="DS35">
        <v>18.210063712388351</v>
      </c>
      <c r="DT35">
        <v>8.1879872012369272</v>
      </c>
      <c r="DU35">
        <v>6.3402118428913745</v>
      </c>
      <c r="DV35">
        <v>18.730553657613711</v>
      </c>
      <c r="DW35">
        <v>11.605571636635577</v>
      </c>
      <c r="DX35">
        <v>11.605571636635577</v>
      </c>
      <c r="DY35">
        <v>10.279596552414056</v>
      </c>
      <c r="DZ35">
        <v>14.504219955470409</v>
      </c>
      <c r="EA35">
        <v>1.926333615580017</v>
      </c>
      <c r="EB35">
        <v>39.910555831617806</v>
      </c>
      <c r="EC35">
        <v>22.893515956162311</v>
      </c>
      <c r="ED35">
        <v>7.4363302012746564</v>
      </c>
      <c r="EE35">
        <v>-155.07305957526782</v>
      </c>
      <c r="EF35">
        <v>-629.81595092024531</v>
      </c>
      <c r="EG35">
        <v>-99.196544616717645</v>
      </c>
      <c r="EH35">
        <v>3.2885921779015157</v>
      </c>
      <c r="EI35">
        <v>5.5191768007483546</v>
      </c>
      <c r="EJ35">
        <v>2.6565464895635644</v>
      </c>
      <c r="EK35">
        <v>9.0995260663507054</v>
      </c>
      <c r="EL35">
        <v>10.088148873653292</v>
      </c>
      <c r="EM35">
        <v>10.762751520823585</v>
      </c>
      <c r="EN35">
        <v>5.2631578947368336</v>
      </c>
      <c r="EO35">
        <v>21.800947867298568</v>
      </c>
      <c r="EP35">
        <v>-19.778825235678024</v>
      </c>
      <c r="EQ35">
        <v>0.63868613138686392</v>
      </c>
      <c r="ER35">
        <v>13.075183223545469</v>
      </c>
      <c r="ES35">
        <v>7.4701953158028243</v>
      </c>
      <c r="ET35">
        <v>-0.29710125531971843</v>
      </c>
      <c r="EU35">
        <v>6.9556189981832341</v>
      </c>
      <c r="EV35">
        <v>-2.4086431522084522</v>
      </c>
      <c r="EW35">
        <v>4.6898288533689678</v>
      </c>
      <c r="EX35">
        <v>-2.1471326097771102</v>
      </c>
      <c r="EY35">
        <v>-2.0415341902848487</v>
      </c>
      <c r="EZ35">
        <v>-1.3527840953727071</v>
      </c>
      <c r="FB35">
        <v>19.142697588857498</v>
      </c>
      <c r="FC35">
        <v>14.380434782608695</v>
      </c>
      <c r="FD35">
        <v>14.92781847970571</v>
      </c>
      <c r="FE35">
        <v>8.3572848300844829</v>
      </c>
      <c r="FF35">
        <v>14.386376981796827</v>
      </c>
      <c r="FG35">
        <v>-5.1237648080072784</v>
      </c>
      <c r="FH35">
        <v>58.479601719538508</v>
      </c>
      <c r="FI35">
        <v>186.65401644528779</v>
      </c>
      <c r="FJ35">
        <v>-62.915230853383584</v>
      </c>
      <c r="FK35">
        <v>35.834240762036565</v>
      </c>
      <c r="FL35">
        <v>-9.2820622902193364</v>
      </c>
      <c r="FM35">
        <v>12.320328542094455</v>
      </c>
      <c r="FN35">
        <v>-8.3377087052399457</v>
      </c>
      <c r="FO35">
        <v>12.575802560771942</v>
      </c>
      <c r="FP35">
        <v>12.669245647969046</v>
      </c>
      <c r="FQ35">
        <v>9.341199606686331</v>
      </c>
      <c r="FR35">
        <v>9.5849802371541539</v>
      </c>
      <c r="FS35">
        <v>8.0436941410129048</v>
      </c>
      <c r="FT35">
        <v>8.6053412462908039</v>
      </c>
      <c r="FU35">
        <v>6.8316831683168378</v>
      </c>
      <c r="FV35">
        <v>11.071428571428577</v>
      </c>
      <c r="FW35">
        <v>9.9198210921747396</v>
      </c>
      <c r="FX35">
        <v>-65.468126230603872</v>
      </c>
      <c r="FY35">
        <v>16.095435622733852</v>
      </c>
      <c r="FZ35">
        <v>14.263943553806262</v>
      </c>
      <c r="GA35">
        <v>8.9652728561304045</v>
      </c>
      <c r="GB35">
        <v>0.68554954376490151</v>
      </c>
      <c r="GC35">
        <v>29.912933604996866</v>
      </c>
      <c r="GD35">
        <v>-0.25733540881239136</v>
      </c>
      <c r="GE35">
        <v>2.2130434782608694</v>
      </c>
      <c r="GF35">
        <v>19.55589840968431</v>
      </c>
      <c r="GG35">
        <v>2.3445201784095118</v>
      </c>
      <c r="GH35">
        <v>-19.202971696208664</v>
      </c>
      <c r="GI35">
        <v>-12.470808033629146</v>
      </c>
      <c r="GJ35">
        <v>-18.152886717243153</v>
      </c>
      <c r="GK35">
        <v>22.894256139638728</v>
      </c>
      <c r="GL35">
        <v>5.9225667736660412</v>
      </c>
      <c r="GM35">
        <v>12.151898734177204</v>
      </c>
      <c r="GN35">
        <v>-7.1428571428571423</v>
      </c>
      <c r="GO35">
        <v>38.577869622393379</v>
      </c>
      <c r="GP35">
        <v>-5.8870014538810471</v>
      </c>
      <c r="GQ35">
        <v>-164.74021177049985</v>
      </c>
      <c r="GR35">
        <v>30.096774193548388</v>
      </c>
      <c r="GS35">
        <v>16.259890316908784</v>
      </c>
      <c r="GT35">
        <v>3.8773669972948572</v>
      </c>
      <c r="GU35">
        <v>-22.881296265309814</v>
      </c>
      <c r="GV35">
        <v>0.85356703359862462</v>
      </c>
      <c r="GW35">
        <v>-4.2883450230603151</v>
      </c>
      <c r="GX35">
        <v>5.1830630733651573</v>
      </c>
      <c r="GY35">
        <v>11.132175196893387</v>
      </c>
      <c r="GZ35">
        <v>5.406898799697907</v>
      </c>
      <c r="HA35">
        <v>1.6430594900849891</v>
      </c>
      <c r="HB35">
        <v>9.7083313964364102</v>
      </c>
      <c r="HC35">
        <v>2.5476720871461946</v>
      </c>
      <c r="HD35">
        <v>7.6549904223304699</v>
      </c>
      <c r="HE35">
        <v>9.25</v>
      </c>
      <c r="HF35">
        <v>8</v>
      </c>
      <c r="HG35">
        <v>10.27</v>
      </c>
      <c r="HH35">
        <v>8.1999999999999993</v>
      </c>
      <c r="HI35">
        <v>8.2799999999999994</v>
      </c>
    </row>
    <row r="36" spans="1:217">
      <c r="A36" t="s">
        <v>331</v>
      </c>
      <c r="B36">
        <v>6.5826798982770001</v>
      </c>
      <c r="C36">
        <v>7.6428874754222953</v>
      </c>
      <c r="D36">
        <v>6.5349826348006497</v>
      </c>
      <c r="E36">
        <v>6.9577269622551423</v>
      </c>
      <c r="F36">
        <v>3.0321188638093957</v>
      </c>
      <c r="G36">
        <v>2.3708263404790966</v>
      </c>
      <c r="H36">
        <v>16.121907574061137</v>
      </c>
      <c r="I36">
        <v>-14.060665330129854</v>
      </c>
      <c r="J36">
        <v>-43.211191944869356</v>
      </c>
      <c r="K36">
        <v>9.0804883750744736</v>
      </c>
      <c r="L36">
        <v>-86.744283866755396</v>
      </c>
      <c r="M36">
        <v>-6.10710714162557</v>
      </c>
      <c r="N36">
        <v>3.6956702030609008</v>
      </c>
      <c r="O36">
        <v>4.4823519019180434E-2</v>
      </c>
      <c r="P36">
        <v>8.8595579532961306</v>
      </c>
      <c r="Q36">
        <v>32.489866466510563</v>
      </c>
      <c r="R36">
        <v>-36.875173633637836</v>
      </c>
      <c r="S36">
        <v>20.02488617403354</v>
      </c>
      <c r="T36">
        <v>0.59332852067312025</v>
      </c>
      <c r="U36">
        <v>188.73731162964887</v>
      </c>
      <c r="V36">
        <v>8.4985124253855684</v>
      </c>
      <c r="W36">
        <v>-5.414059189575565</v>
      </c>
      <c r="X36">
        <v>-33.980582524271838</v>
      </c>
      <c r="Y36">
        <v>19.508057675996614</v>
      </c>
      <c r="Z36">
        <v>-131.98636806231744</v>
      </c>
      <c r="AA36">
        <v>-1.4745308310991883</v>
      </c>
      <c r="AB36">
        <v>7.3926765578649416</v>
      </c>
      <c r="AC36">
        <v>-5.457277050892988</v>
      </c>
      <c r="AD36">
        <v>10.063694267515931</v>
      </c>
      <c r="AE36">
        <v>14.804332071725199</v>
      </c>
      <c r="AF36">
        <v>11.880477153492189</v>
      </c>
      <c r="AG36">
        <v>-6.8984012837275648</v>
      </c>
      <c r="AH36">
        <v>-31.091792825908954</v>
      </c>
      <c r="AI36">
        <v>7.109857781955542</v>
      </c>
      <c r="AJ36">
        <v>5.4400000000000404</v>
      </c>
      <c r="AK36">
        <v>14.090000000000034</v>
      </c>
      <c r="AL36">
        <v>-6.5700000000001406</v>
      </c>
      <c r="AM36">
        <v>22.832722832722759</v>
      </c>
      <c r="AN36">
        <v>14.109580151846163</v>
      </c>
      <c r="AO36">
        <v>13.388507921494444</v>
      </c>
      <c r="AP36">
        <v>15.158187507243017</v>
      </c>
      <c r="AQ36">
        <v>16.414164885212383</v>
      </c>
      <c r="AR36">
        <v>5.7692307692307665</v>
      </c>
      <c r="AS36">
        <v>0.95322635058344773</v>
      </c>
      <c r="AT36">
        <v>8.8595579532961306</v>
      </c>
      <c r="AU36">
        <v>5.7864285265077582</v>
      </c>
      <c r="AV36">
        <v>-6.10710714162557</v>
      </c>
      <c r="AW36">
        <v>3.6956702030609008</v>
      </c>
      <c r="AX36">
        <v>4.2474497404999054</v>
      </c>
      <c r="AY36">
        <v>188.08947143467734</v>
      </c>
      <c r="AZ36">
        <v>-75.545869400618002</v>
      </c>
      <c r="BA36">
        <v>2344.6890197082157</v>
      </c>
      <c r="BB36">
        <v>-11.028104495676907</v>
      </c>
      <c r="BC36">
        <v>-75.788149178212521</v>
      </c>
      <c r="BD36">
        <v>1.2791878172588831</v>
      </c>
      <c r="BE36">
        <v>19.292754464331981</v>
      </c>
      <c r="BF36">
        <v>0.45412882259807663</v>
      </c>
      <c r="BG36">
        <v>2.4993417962155187</v>
      </c>
      <c r="BH36">
        <v>-4.0251543905845848</v>
      </c>
      <c r="BI36">
        <v>-6.4234232085593117</v>
      </c>
      <c r="BJ36">
        <v>-5.1266545081251094</v>
      </c>
      <c r="BK36">
        <v>26.499411636322574</v>
      </c>
      <c r="BL36">
        <v>3.1637739027409539</v>
      </c>
      <c r="BM36">
        <v>2.6141227443675681</v>
      </c>
      <c r="BN36">
        <v>0.74998786269232254</v>
      </c>
      <c r="BO36">
        <v>7.6069098048001678</v>
      </c>
      <c r="BP36">
        <v>-30.650788090286767</v>
      </c>
      <c r="BQ36">
        <v>1.4928359823498791</v>
      </c>
      <c r="BR36">
        <v>3.789932961879503</v>
      </c>
      <c r="BS36">
        <v>6.8451273068800305</v>
      </c>
      <c r="BT36">
        <v>16.688896298766256</v>
      </c>
      <c r="BU36">
        <v>7.3091819708677281</v>
      </c>
      <c r="BV36">
        <v>-11.028104495676907</v>
      </c>
      <c r="BW36">
        <v>13.015474832447596</v>
      </c>
      <c r="BX36">
        <v>-15.098997690954327</v>
      </c>
      <c r="BY36">
        <v>0.95322635058344773</v>
      </c>
      <c r="BZ36">
        <v>-22.907418744369767</v>
      </c>
      <c r="CA36">
        <v>14.460043825546087</v>
      </c>
      <c r="CB36">
        <v>10.67788565737817</v>
      </c>
      <c r="CC36">
        <v>14.804332071725199</v>
      </c>
      <c r="CD36">
        <v>14.006457103988476</v>
      </c>
      <c r="CE36">
        <v>14.187815956415042</v>
      </c>
      <c r="CF36">
        <v>16.204119050270918</v>
      </c>
      <c r="CG36">
        <v>13.526439878747054</v>
      </c>
      <c r="CH36">
        <v>12.875807371694606</v>
      </c>
      <c r="CI36">
        <v>11.199231834873817</v>
      </c>
      <c r="CJ36">
        <v>7.5654037330790276</v>
      </c>
      <c r="CK36">
        <v>9.7531323191793806</v>
      </c>
      <c r="CL36">
        <v>7.4103906564639557</v>
      </c>
      <c r="CM36">
        <v>9.7059702646154111</v>
      </c>
      <c r="CN36">
        <v>16.276397182542983</v>
      </c>
      <c r="CO36">
        <v>14.755491278115498</v>
      </c>
      <c r="CP36">
        <v>0.55555555555556346</v>
      </c>
      <c r="CQ36">
        <v>8.24</v>
      </c>
      <c r="CR36">
        <v>11.79</v>
      </c>
      <c r="CS36">
        <v>20.54</v>
      </c>
      <c r="CT36">
        <v>14.573328407831548</v>
      </c>
      <c r="CU36">
        <v>15.534092215706572</v>
      </c>
      <c r="CV36">
        <v>20.23911187019641</v>
      </c>
      <c r="CW36">
        <v>4.9451155352636622</v>
      </c>
      <c r="CX36">
        <v>-7.3474284000599859</v>
      </c>
      <c r="CY36">
        <v>23.659091625154055</v>
      </c>
      <c r="CZ36">
        <v>2.5266999397359711</v>
      </c>
      <c r="DA36">
        <v>3.106796116504857</v>
      </c>
      <c r="DB36">
        <v>2.1413276231263381</v>
      </c>
      <c r="DC36">
        <v>3.056351480420251</v>
      </c>
      <c r="DD36">
        <v>4.9856184084372037</v>
      </c>
      <c r="DE36">
        <v>1.277013752455793</v>
      </c>
      <c r="DF36">
        <v>-1.3541666666666639</v>
      </c>
      <c r="DG36">
        <v>4.318618042226487</v>
      </c>
      <c r="DH36">
        <v>4.9010367577756861</v>
      </c>
      <c r="DI36">
        <v>8.7164750957854356</v>
      </c>
      <c r="DJ36">
        <v>1.8604651162790697</v>
      </c>
      <c r="DK36">
        <v>-0.28089887640449174</v>
      </c>
      <c r="DL36">
        <v>0.80080080080079785</v>
      </c>
      <c r="DM36">
        <v>-11.625148279952548</v>
      </c>
      <c r="DN36">
        <v>-3.315412186379918</v>
      </c>
      <c r="DO36">
        <v>2.7592768791627078</v>
      </c>
      <c r="DP36">
        <v>7.0821529745042495</v>
      </c>
      <c r="DQ36">
        <v>1.8957345971563981</v>
      </c>
      <c r="DR36">
        <v>4.9856184084372037</v>
      </c>
      <c r="DS36">
        <v>19.051760059423518</v>
      </c>
      <c r="DT36">
        <v>8.9863703973023767</v>
      </c>
      <c r="DU36">
        <v>5.5165360112037876</v>
      </c>
      <c r="DV36">
        <v>26.089814119314873</v>
      </c>
      <c r="DW36">
        <v>19.399604179008023</v>
      </c>
      <c r="DX36">
        <v>19.40626769049998</v>
      </c>
      <c r="DY36">
        <v>11.343430247067632</v>
      </c>
      <c r="DZ36">
        <v>35.529665435115348</v>
      </c>
      <c r="EA36">
        <v>53.849103916218013</v>
      </c>
      <c r="EB36">
        <v>24.921603525722517</v>
      </c>
      <c r="EC36">
        <v>43.602210706741907</v>
      </c>
      <c r="ED36">
        <v>44.596398379504954</v>
      </c>
      <c r="EE36">
        <v>-55.257461334273664</v>
      </c>
      <c r="EF36">
        <v>-212.30640668523674</v>
      </c>
      <c r="EG36">
        <v>-21.754631995531422</v>
      </c>
      <c r="EH36">
        <v>8.9771762691675594</v>
      </c>
      <c r="EI36">
        <v>6.3373718546132318</v>
      </c>
      <c r="EJ36">
        <v>3.1220435193945102</v>
      </c>
      <c r="EK36">
        <v>9.4304388422035554</v>
      </c>
      <c r="EL36">
        <v>10.556621880998081</v>
      </c>
      <c r="EM36">
        <v>10.550458715596331</v>
      </c>
      <c r="EN36">
        <v>5.6129985228951211</v>
      </c>
      <c r="EO36">
        <v>12.978723404255321</v>
      </c>
      <c r="EP36">
        <v>-25.931315483119903</v>
      </c>
      <c r="EQ36">
        <v>-0.81743869209808495</v>
      </c>
      <c r="ER36">
        <v>6.4430866823205442</v>
      </c>
      <c r="ES36">
        <v>1.9102761038244911</v>
      </c>
      <c r="ET36">
        <v>0.75948093753143542</v>
      </c>
      <c r="EU36">
        <v>9.4821115836877663</v>
      </c>
      <c r="EV36">
        <v>-1.1298472719014363</v>
      </c>
      <c r="EW36">
        <v>1.5654510722341461</v>
      </c>
      <c r="EX36">
        <v>-4.3810456716052411</v>
      </c>
      <c r="EY36">
        <v>-6.8340538856769255</v>
      </c>
      <c r="EZ36">
        <v>-2.0364033886038042</v>
      </c>
      <c r="FB36">
        <v>14.408851554663993</v>
      </c>
      <c r="FC36">
        <v>15.158187507243017</v>
      </c>
      <c r="FD36">
        <v>14.399126113512931</v>
      </c>
      <c r="FE36">
        <v>5.019255534325767</v>
      </c>
      <c r="FF36">
        <v>31.199999999999996</v>
      </c>
      <c r="FG36">
        <v>-7.4931852125714977</v>
      </c>
      <c r="FH36">
        <v>38.679290623347903</v>
      </c>
      <c r="FI36">
        <v>708.98461074230534</v>
      </c>
      <c r="FJ36">
        <v>-26.816514958256032</v>
      </c>
      <c r="FK36">
        <v>-75.600285432240625</v>
      </c>
      <c r="FL36">
        <v>-19.996009753934821</v>
      </c>
      <c r="FM36">
        <v>2.3107569721115535</v>
      </c>
      <c r="FN36">
        <v>32.957422324510929</v>
      </c>
      <c r="FO36">
        <v>10.882920835527472</v>
      </c>
      <c r="FP36">
        <v>14.775977121067681</v>
      </c>
      <c r="FQ36">
        <v>8.9509143407122203</v>
      </c>
      <c r="FR36">
        <v>9.0038314176245127</v>
      </c>
      <c r="FS36">
        <v>6.8466730954676898</v>
      </c>
      <c r="FT36">
        <v>7.2115384615384608</v>
      </c>
      <c r="FU36">
        <v>6.4077669902912566</v>
      </c>
      <c r="FV36">
        <v>13.428827215756488</v>
      </c>
      <c r="FW36">
        <v>13.006812052812803</v>
      </c>
      <c r="FX36">
        <v>-82.06660059911259</v>
      </c>
      <c r="FY36">
        <v>45.930791650022933</v>
      </c>
      <c r="FZ36">
        <v>19.292754464331981</v>
      </c>
      <c r="GA36">
        <v>9.12278251152396</v>
      </c>
      <c r="GB36">
        <v>1.7852584358904842</v>
      </c>
      <c r="GC36">
        <v>-10.294819642619458</v>
      </c>
      <c r="GD36">
        <v>1.8036181342632955</v>
      </c>
      <c r="GE36">
        <v>-1.6129032258064515</v>
      </c>
      <c r="GF36">
        <v>16.791468118901747</v>
      </c>
      <c r="GG36">
        <v>1.9787245308890047</v>
      </c>
      <c r="GH36">
        <v>-9.4512820512820497</v>
      </c>
      <c r="GI36">
        <v>-8.0245383566736894</v>
      </c>
      <c r="GJ36">
        <v>23.45102244007046</v>
      </c>
      <c r="GK36">
        <v>49.786753637732041</v>
      </c>
      <c r="GL36">
        <v>1.0137216050344711</v>
      </c>
      <c r="GM36">
        <v>3.7783375314861436</v>
      </c>
      <c r="GN36">
        <v>-3.5714285714285712</v>
      </c>
      <c r="GO36">
        <v>19.299023794324118</v>
      </c>
      <c r="GP36">
        <v>-19.535297664106789</v>
      </c>
      <c r="GQ36">
        <v>-68.928079509546976</v>
      </c>
      <c r="GR36">
        <v>2.3164945576332681</v>
      </c>
      <c r="GS36">
        <v>25.029638411381168</v>
      </c>
      <c r="GT36">
        <v>4.470802919708035</v>
      </c>
      <c r="GU36">
        <v>-18.244399700306772</v>
      </c>
      <c r="GV36">
        <v>0.85177545922982645</v>
      </c>
      <c r="GW36">
        <v>-5.9660184407005792</v>
      </c>
      <c r="GX36">
        <v>1.9820151603463183</v>
      </c>
      <c r="GY36">
        <v>15.236828525222348</v>
      </c>
      <c r="GZ36">
        <v>6.1659381979465548</v>
      </c>
      <c r="HA36">
        <v>48.514851485148512</v>
      </c>
      <c r="HB36">
        <v>13.480942632772596</v>
      </c>
      <c r="HC36">
        <v>2.6477580631747606</v>
      </c>
      <c r="HD36">
        <v>6.7890812541230945</v>
      </c>
      <c r="HE36">
        <v>9</v>
      </c>
      <c r="HF36">
        <v>8</v>
      </c>
      <c r="HG36">
        <v>10.26</v>
      </c>
      <c r="HH36">
        <v>8.1300000000000008</v>
      </c>
      <c r="HI36">
        <v>8.24</v>
      </c>
    </row>
    <row r="37" spans="1:217">
      <c r="A37" t="s">
        <v>332</v>
      </c>
      <c r="B37">
        <v>5.7974272750368145</v>
      </c>
      <c r="C37">
        <v>5.3492181294072427</v>
      </c>
      <c r="D37">
        <v>5.3429799636118371</v>
      </c>
      <c r="E37">
        <v>8.2818569997359361</v>
      </c>
      <c r="F37">
        <v>-13.676483639299908</v>
      </c>
      <c r="G37">
        <v>-0.39936491240627925</v>
      </c>
      <c r="H37">
        <v>14.375284356095438</v>
      </c>
      <c r="I37">
        <v>-6.919666164111411</v>
      </c>
      <c r="J37">
        <v>-32.797636917035724</v>
      </c>
      <c r="K37">
        <v>6.8986914585555903</v>
      </c>
      <c r="L37">
        <v>-93.309510507304495</v>
      </c>
      <c r="M37">
        <v>24.011108753929527</v>
      </c>
      <c r="N37">
        <v>3.1692527989152861</v>
      </c>
      <c r="O37">
        <v>-1.5437507988415367</v>
      </c>
      <c r="P37">
        <v>15.601193424373228</v>
      </c>
      <c r="Q37">
        <v>-11.197625375244364</v>
      </c>
      <c r="R37">
        <v>25.438733999330328</v>
      </c>
      <c r="S37">
        <v>-48.862627732216417</v>
      </c>
      <c r="T37">
        <v>1.1193417273290844</v>
      </c>
      <c r="U37">
        <v>-48.246297591539999</v>
      </c>
      <c r="V37">
        <v>8.7552472531250611</v>
      </c>
      <c r="W37">
        <v>-4.9573232213497267</v>
      </c>
      <c r="X37">
        <v>23.378839590443686</v>
      </c>
      <c r="Y37">
        <v>-79.40673131774102</v>
      </c>
      <c r="Z37">
        <v>-136.66666666666666</v>
      </c>
      <c r="AA37">
        <v>-2.4358974358974432</v>
      </c>
      <c r="AB37">
        <v>7.7154167948121213</v>
      </c>
      <c r="AC37">
        <v>-5.0982321414738108</v>
      </c>
      <c r="AD37">
        <v>12.251243781094519</v>
      </c>
      <c r="AE37">
        <v>13.439705910222855</v>
      </c>
      <c r="AF37">
        <v>13.73133683368985</v>
      </c>
      <c r="AG37">
        <v>-6.9260884778254415</v>
      </c>
      <c r="AH37">
        <v>-21.072120314458243</v>
      </c>
      <c r="AI37">
        <v>7.5904843733218774</v>
      </c>
      <c r="AJ37">
        <v>7.2299999999999685</v>
      </c>
      <c r="AK37">
        <v>3.6099999999997441</v>
      </c>
      <c r="AL37">
        <v>2.3099999999996967</v>
      </c>
      <c r="AM37">
        <v>10.476651342850491</v>
      </c>
      <c r="AN37">
        <v>13.553474618038441</v>
      </c>
      <c r="AO37">
        <v>12.837413684871313</v>
      </c>
      <c r="AP37">
        <v>12.488859180035652</v>
      </c>
      <c r="AQ37">
        <v>16.112509766472787</v>
      </c>
      <c r="AR37">
        <v>6.0717571297148059</v>
      </c>
      <c r="AS37">
        <v>0.75871203774131368</v>
      </c>
      <c r="AT37">
        <v>15.601193424373228</v>
      </c>
      <c r="AU37">
        <v>3.5070386306238981</v>
      </c>
      <c r="AV37">
        <v>24.011108753929527</v>
      </c>
      <c r="AW37">
        <v>3.1692527989152861</v>
      </c>
      <c r="AX37">
        <v>1.5128543608108638</v>
      </c>
      <c r="AY37">
        <v>-84.137089038109352</v>
      </c>
      <c r="AZ37">
        <v>-18.172738682363757</v>
      </c>
      <c r="BA37">
        <v>165.09493788935725</v>
      </c>
      <c r="BB37">
        <v>-6.1545244541593203</v>
      </c>
      <c r="BC37">
        <v>-57.529984314261014</v>
      </c>
      <c r="BD37">
        <v>1.2955465587044535</v>
      </c>
      <c r="BE37">
        <v>-1.589548982968533</v>
      </c>
      <c r="BF37">
        <v>-1.2397708674304302</v>
      </c>
      <c r="BG37">
        <v>2.3728058680868256</v>
      </c>
      <c r="BH37">
        <v>-3.4451828591556528</v>
      </c>
      <c r="BI37">
        <v>-13.152869794921529</v>
      </c>
      <c r="BJ37">
        <v>-3.0575892321338136</v>
      </c>
      <c r="BK37">
        <v>12.889630923261169</v>
      </c>
      <c r="BL37">
        <v>2.5849502350519225</v>
      </c>
      <c r="BM37">
        <v>1.4257249173442976</v>
      </c>
      <c r="BN37">
        <v>1.5573130903680965</v>
      </c>
      <c r="BO37">
        <v>7.6069098048000079</v>
      </c>
      <c r="BP37">
        <v>-42.538618279170031</v>
      </c>
      <c r="BQ37">
        <v>2.8314178420759433</v>
      </c>
      <c r="BR37">
        <v>3.5451060712356006</v>
      </c>
      <c r="BS37">
        <v>6.6575198595544558</v>
      </c>
      <c r="BT37">
        <v>13.182402055234425</v>
      </c>
      <c r="BU37">
        <v>-0.5822219865915399</v>
      </c>
      <c r="BV37">
        <v>-6.1545244541593203</v>
      </c>
      <c r="BW37">
        <v>0.75917044408032863</v>
      </c>
      <c r="BX37">
        <v>-12.095219874998618</v>
      </c>
      <c r="BY37">
        <v>0.75871203774131368</v>
      </c>
      <c r="BZ37">
        <v>-18.530931351322494</v>
      </c>
      <c r="CA37">
        <v>14.167425449545808</v>
      </c>
      <c r="CB37">
        <v>14.381016129266493</v>
      </c>
      <c r="CC37">
        <v>13.439705910222855</v>
      </c>
      <c r="CD37">
        <v>12.397845560612343</v>
      </c>
      <c r="CE37">
        <v>13.7164298315398</v>
      </c>
      <c r="CF37">
        <v>17.553381614618559</v>
      </c>
      <c r="CG37">
        <v>13.03129074315515</v>
      </c>
      <c r="CH37">
        <v>16.778478857978179</v>
      </c>
      <c r="CI37">
        <v>9.1807537020369647</v>
      </c>
      <c r="CJ37">
        <v>7.5982365344067464</v>
      </c>
      <c r="CK37">
        <v>8.5498696724050145</v>
      </c>
      <c r="CL37">
        <v>13.651254953764861</v>
      </c>
      <c r="CM37">
        <v>8.6496370731062076</v>
      </c>
      <c r="CN37">
        <v>14.868876065821429</v>
      </c>
      <c r="CO37">
        <v>13.444453537964101</v>
      </c>
      <c r="CP37">
        <v>2.7777777777777777</v>
      </c>
      <c r="CQ37">
        <v>5.86</v>
      </c>
      <c r="CR37">
        <v>17.53</v>
      </c>
      <c r="CS37">
        <v>-6.3</v>
      </c>
      <c r="CT37">
        <v>14.066826656821114</v>
      </c>
      <c r="CU37">
        <v>21.346313664964963</v>
      </c>
      <c r="CV37">
        <v>18.264393515930678</v>
      </c>
      <c r="CW37">
        <v>3.6799190282889866</v>
      </c>
      <c r="CX37">
        <v>1.9344985576107185</v>
      </c>
      <c r="CY37">
        <v>11.902082485208133</v>
      </c>
      <c r="CZ37">
        <v>6.4221935509704675</v>
      </c>
      <c r="DA37">
        <v>4.3558850787766339</v>
      </c>
      <c r="DB37">
        <v>4.8466864490603427</v>
      </c>
      <c r="DC37">
        <v>3.9269406392694037</v>
      </c>
      <c r="DD37">
        <v>7.6034648700673637</v>
      </c>
      <c r="DE37">
        <v>4.6287367405978754</v>
      </c>
      <c r="DF37">
        <v>-4.0854224698235893</v>
      </c>
      <c r="DG37">
        <v>5.5350553505535052</v>
      </c>
      <c r="DH37">
        <v>4.4843049327354256</v>
      </c>
      <c r="DI37">
        <v>7.5996292863762633</v>
      </c>
      <c r="DJ37">
        <v>2.1853146853146854</v>
      </c>
      <c r="DK37">
        <v>0.86139389193422755</v>
      </c>
      <c r="DL37">
        <v>1.0277492291880781</v>
      </c>
      <c r="DM37">
        <v>-6.4968152866241971</v>
      </c>
      <c r="DN37">
        <v>-0.45454545454545453</v>
      </c>
      <c r="DO37">
        <v>0.74706510138740967</v>
      </c>
      <c r="DP37">
        <v>11.300448430493267</v>
      </c>
      <c r="DQ37">
        <v>1.5689512799339438</v>
      </c>
      <c r="DR37">
        <v>7.6034648700673637</v>
      </c>
      <c r="DS37">
        <v>11.060982082657906</v>
      </c>
      <c r="DT37">
        <v>13.102140303350218</v>
      </c>
      <c r="DU37">
        <v>8.3558329563126232</v>
      </c>
      <c r="DV37">
        <v>33.032918988772039</v>
      </c>
      <c r="DW37">
        <v>-5.6272182574514371</v>
      </c>
      <c r="DX37">
        <v>-5.6330968859806809</v>
      </c>
      <c r="DY37">
        <v>11.224918213864052</v>
      </c>
      <c r="DZ37">
        <v>-39.673244829661449</v>
      </c>
      <c r="EA37">
        <v>-115.82271818086114</v>
      </c>
      <c r="EB37">
        <v>12.835371049775299</v>
      </c>
      <c r="EC37">
        <v>-115.83017552362026</v>
      </c>
      <c r="ED37">
        <v>-34.415906833980323</v>
      </c>
      <c r="EE37">
        <v>-24.751695541769788</v>
      </c>
      <c r="EF37">
        <v>151.06605624591239</v>
      </c>
      <c r="EG37">
        <v>-64.475421140774316</v>
      </c>
      <c r="EH37">
        <v>18.849773595663994</v>
      </c>
      <c r="EI37">
        <v>5.0784856879039708</v>
      </c>
      <c r="EJ37">
        <v>3.8715769593956506</v>
      </c>
      <c r="EK37">
        <v>9.0410958904109648</v>
      </c>
      <c r="EL37">
        <v>7.6631977294228895</v>
      </c>
      <c r="EM37">
        <v>6.8702290076335935</v>
      </c>
      <c r="EN37">
        <v>6.2957540263543148</v>
      </c>
      <c r="EO37">
        <v>14.613778705636744</v>
      </c>
      <c r="EP37">
        <v>-20.637841153020545</v>
      </c>
      <c r="EQ37">
        <v>-3.8222222222222197</v>
      </c>
      <c r="ER37">
        <v>1.9868813357185451</v>
      </c>
      <c r="ES37">
        <v>3.3724233374608494</v>
      </c>
      <c r="ET37">
        <v>1.5462243648989582</v>
      </c>
      <c r="EU37">
        <v>5.9292476332835076</v>
      </c>
      <c r="EV37">
        <v>-1.5995397008055234</v>
      </c>
      <c r="EW37">
        <v>7.4734921600253887</v>
      </c>
      <c r="EX37">
        <v>0.86531731497550257</v>
      </c>
      <c r="EY37">
        <v>-5.6401791495994811</v>
      </c>
      <c r="EZ37">
        <v>-6.1216642927382363</v>
      </c>
      <c r="FB37">
        <v>13.952869518937938</v>
      </c>
      <c r="FC37">
        <v>12.488859180035652</v>
      </c>
      <c r="FD37">
        <v>-2.0503319438011425</v>
      </c>
      <c r="FE37">
        <v>7.6098689486114379</v>
      </c>
      <c r="FF37">
        <v>32.438478747203575</v>
      </c>
      <c r="FG37">
        <v>-7.5068993210191985</v>
      </c>
      <c r="FH37">
        <v>-11.399153393465543</v>
      </c>
      <c r="FI37">
        <v>16.62431552199277</v>
      </c>
      <c r="FJ37">
        <v>-24.405680369978587</v>
      </c>
      <c r="FK37">
        <v>-67.219089772798043</v>
      </c>
      <c r="FL37">
        <v>-17.810959328552023</v>
      </c>
      <c r="FM37">
        <v>1.2804878048780488</v>
      </c>
      <c r="FN37">
        <v>36.368707293264535</v>
      </c>
      <c r="FO37">
        <v>12.900491608747245</v>
      </c>
      <c r="FP37">
        <v>8.7406015037593967</v>
      </c>
      <c r="FQ37">
        <v>8.5066162570888473</v>
      </c>
      <c r="FR37">
        <v>8.5205992509363373</v>
      </c>
      <c r="FS37">
        <v>5.9377945334590123</v>
      </c>
      <c r="FT37">
        <v>6.1378659112370153</v>
      </c>
      <c r="FU37">
        <v>6.3279002876318398</v>
      </c>
      <c r="FV37">
        <v>5.8515283842794785</v>
      </c>
      <c r="FW37">
        <v>7.3092958168494038</v>
      </c>
      <c r="FX37">
        <v>-66.29487868914687</v>
      </c>
      <c r="FY37">
        <v>46.628166388975181</v>
      </c>
      <c r="FZ37">
        <v>-1.589548982968533</v>
      </c>
      <c r="GA37">
        <v>6.7379104935509897</v>
      </c>
      <c r="GB37">
        <v>4.7629861760249188</v>
      </c>
      <c r="GC37">
        <v>-2.4249907679568623</v>
      </c>
      <c r="GD37">
        <v>-12.73855317036853</v>
      </c>
      <c r="GE37">
        <v>0</v>
      </c>
      <c r="GF37">
        <v>17.932997591416687</v>
      </c>
      <c r="GG37">
        <v>3.0616045002841914</v>
      </c>
      <c r="GH37">
        <v>6.2392858298023777</v>
      </c>
      <c r="GI37">
        <v>3.9206311259861195</v>
      </c>
      <c r="GJ37">
        <v>12.720428356593455</v>
      </c>
      <c r="GK37">
        <v>30.175238637982631</v>
      </c>
      <c r="GL37">
        <v>1.3996445573740071</v>
      </c>
      <c r="GM37">
        <v>3.0888030888030915</v>
      </c>
      <c r="GN37">
        <v>7.6923076923076925</v>
      </c>
      <c r="GO37">
        <v>22.758900764271182</v>
      </c>
      <c r="GP37">
        <v>-11.445377908922293</v>
      </c>
      <c r="GQ37">
        <v>-22.541275848828921</v>
      </c>
      <c r="GR37">
        <v>14.012070322749933</v>
      </c>
      <c r="GS37">
        <v>8.9904851680560967</v>
      </c>
      <c r="GT37">
        <v>3.4007352941176494</v>
      </c>
      <c r="GU37">
        <v>6.640515305966546</v>
      </c>
      <c r="GV37">
        <v>-3.7259812462766209</v>
      </c>
      <c r="GW37">
        <v>-9.5272797370195228</v>
      </c>
      <c r="GX37">
        <v>28.041402423615203</v>
      </c>
      <c r="GY37">
        <v>3.7368408567106304</v>
      </c>
      <c r="GZ37">
        <v>5.0200214248096637</v>
      </c>
      <c r="HA37">
        <v>23.397913561847993</v>
      </c>
      <c r="HB37">
        <v>7.9504200859637724</v>
      </c>
      <c r="HC37">
        <v>3.4769868841106417</v>
      </c>
      <c r="HD37">
        <v>6.7373644984150483</v>
      </c>
      <c r="HE37">
        <v>9</v>
      </c>
      <c r="HF37">
        <v>7.5</v>
      </c>
      <c r="HG37">
        <v>10.09</v>
      </c>
      <c r="HH37">
        <v>8.02</v>
      </c>
      <c r="HI37">
        <v>8.1300000000000008</v>
      </c>
    </row>
    <row r="38" spans="1:217">
      <c r="A38" t="s">
        <v>333</v>
      </c>
      <c r="B38">
        <v>2.3143746957253573</v>
      </c>
      <c r="C38">
        <v>8.4110880653763722</v>
      </c>
      <c r="D38">
        <v>8.0239631622161838</v>
      </c>
      <c r="E38">
        <v>7.2489820177507935</v>
      </c>
      <c r="F38">
        <v>2.3451415106418936</v>
      </c>
      <c r="G38">
        <v>2.9336295497094933</v>
      </c>
      <c r="H38">
        <v>13.111182797414417</v>
      </c>
      <c r="I38">
        <v>0.88862723080194339</v>
      </c>
      <c r="J38">
        <v>-30.487007713365472</v>
      </c>
      <c r="K38">
        <v>-3.7903880245610715</v>
      </c>
      <c r="L38">
        <v>-65.693997253315089</v>
      </c>
      <c r="M38">
        <v>32.671524988613314</v>
      </c>
      <c r="N38">
        <v>-1.2186053206035499</v>
      </c>
      <c r="O38">
        <v>6.344300241568174</v>
      </c>
      <c r="P38">
        <v>4.1084926634059586</v>
      </c>
      <c r="Q38">
        <v>-22.246898909275973</v>
      </c>
      <c r="R38">
        <v>105.7989874821219</v>
      </c>
      <c r="S38">
        <v>-20.847953727889863</v>
      </c>
      <c r="T38">
        <v>0.91225063003132489</v>
      </c>
      <c r="U38">
        <v>16.445890309628592</v>
      </c>
      <c r="V38">
        <v>8.9607093984008035</v>
      </c>
      <c r="W38">
        <v>-5.641529151980496</v>
      </c>
      <c r="X38">
        <v>48.105436573311366</v>
      </c>
      <c r="Y38">
        <v>-60.025461489497133</v>
      </c>
      <c r="Z38">
        <v>-51.202060675443619</v>
      </c>
      <c r="AA38">
        <v>-1.9553072625698207</v>
      </c>
      <c r="AB38">
        <v>7.9907991098844766</v>
      </c>
      <c r="AC38">
        <v>-5.7481386889833415</v>
      </c>
      <c r="AD38">
        <v>15.834873690696233</v>
      </c>
      <c r="AE38">
        <v>11.823815629436567</v>
      </c>
      <c r="AF38">
        <v>14.333051920641621</v>
      </c>
      <c r="AG38">
        <v>1.3000781989546035</v>
      </c>
      <c r="AH38">
        <v>-9.9449390396510413</v>
      </c>
      <c r="AI38">
        <v>13.881763660729987</v>
      </c>
      <c r="AJ38">
        <v>8.9899999999997711</v>
      </c>
      <c r="AK38">
        <v>6.2799999999998359</v>
      </c>
      <c r="AL38">
        <v>34.099999999999909</v>
      </c>
      <c r="AM38">
        <v>6.3291139240506711</v>
      </c>
      <c r="AN38">
        <v>12.959303029080788</v>
      </c>
      <c r="AO38">
        <v>10.225775278924711</v>
      </c>
      <c r="AP38">
        <v>15.281948615281948</v>
      </c>
      <c r="AQ38">
        <v>13.480101608806097</v>
      </c>
      <c r="AR38">
        <v>5.6451612903225907</v>
      </c>
      <c r="AS38">
        <v>3.3360260133338788</v>
      </c>
      <c r="AT38">
        <v>4.1084926634059586</v>
      </c>
      <c r="AU38">
        <v>5.4535988546140928</v>
      </c>
      <c r="AV38">
        <v>32.671524988613314</v>
      </c>
      <c r="AW38">
        <v>-1.2186053206035499</v>
      </c>
      <c r="AX38">
        <v>-1.0399319048147759</v>
      </c>
      <c r="AY38">
        <v>17.027343629581672</v>
      </c>
      <c r="AZ38">
        <v>-5185.7726901062961</v>
      </c>
      <c r="BA38">
        <v>-3330.8959537572255</v>
      </c>
      <c r="BB38">
        <v>20.652025546527589</v>
      </c>
      <c r="BC38">
        <v>-51.832621968188889</v>
      </c>
      <c r="BD38">
        <v>1.2913640032284099</v>
      </c>
      <c r="BE38">
        <v>2.3204925957966518</v>
      </c>
      <c r="BF38">
        <v>-3.5600788446840226</v>
      </c>
      <c r="BG38">
        <v>2.8005316729196177</v>
      </c>
      <c r="BH38">
        <v>-1.0455446383355873</v>
      </c>
      <c r="BI38">
        <v>-3.6966123802382747</v>
      </c>
      <c r="BJ38">
        <v>-6.2247146686495238</v>
      </c>
      <c r="BK38">
        <v>12.857487793099736</v>
      </c>
      <c r="BL38">
        <v>-0.1930294701658537</v>
      </c>
      <c r="BM38">
        <v>2.6720123773103754</v>
      </c>
      <c r="BN38">
        <v>1.2400685954727086</v>
      </c>
      <c r="BO38">
        <v>7.6069098048000496</v>
      </c>
      <c r="BP38">
        <v>-32.851448593926278</v>
      </c>
      <c r="BQ38">
        <v>5.0238183431391974</v>
      </c>
      <c r="BR38">
        <v>3.4974261113869871</v>
      </c>
      <c r="BS38">
        <v>6.62019243377439</v>
      </c>
      <c r="BT38">
        <v>17.50280493668857</v>
      </c>
      <c r="BU38">
        <v>10.289784093833278</v>
      </c>
      <c r="BV38">
        <v>20.652025546527589</v>
      </c>
      <c r="BW38">
        <v>7.8183123521076352</v>
      </c>
      <c r="BX38">
        <v>-5.4508601632385041</v>
      </c>
      <c r="BY38">
        <v>3.3360260133338788</v>
      </c>
      <c r="BZ38">
        <v>-9.7145146525826007</v>
      </c>
      <c r="CA38">
        <v>13.006470157279612</v>
      </c>
      <c r="CB38">
        <v>9.7382126099397901</v>
      </c>
      <c r="CC38">
        <v>11.823815629436567</v>
      </c>
      <c r="CD38">
        <v>5.468206004016702</v>
      </c>
      <c r="CE38">
        <v>12.726561834903706</v>
      </c>
      <c r="CF38">
        <v>17.273694570956142</v>
      </c>
      <c r="CG38">
        <v>12.608586176507616</v>
      </c>
      <c r="CH38">
        <v>9.3747714679698273</v>
      </c>
      <c r="CI38">
        <v>11.615044152958433</v>
      </c>
      <c r="CJ38">
        <v>5.0617012474423149</v>
      </c>
      <c r="CK38">
        <v>8.9393539747595661</v>
      </c>
      <c r="CL38">
        <v>15.783629441624367</v>
      </c>
      <c r="CM38">
        <v>9.0681961155925741</v>
      </c>
      <c r="CN38">
        <v>12.663916928763372</v>
      </c>
      <c r="CO38">
        <v>11.863968106133365</v>
      </c>
      <c r="CP38">
        <v>0.55555555555556346</v>
      </c>
      <c r="CQ38">
        <v>6.07</v>
      </c>
      <c r="CR38">
        <v>15.71</v>
      </c>
      <c r="CS38">
        <v>69.88</v>
      </c>
      <c r="CT38">
        <v>6.8275245755138521</v>
      </c>
      <c r="CU38">
        <v>17.089343880874843</v>
      </c>
      <c r="CV38">
        <v>12.123700054734538</v>
      </c>
      <c r="CW38">
        <v>4.957688105444567</v>
      </c>
      <c r="CX38">
        <v>3.2451499118165938</v>
      </c>
      <c r="CY38">
        <v>3.4697752550672067</v>
      </c>
      <c r="CZ38">
        <v>13.136413528456393</v>
      </c>
      <c r="DA38">
        <v>5.711519845111332</v>
      </c>
      <c r="DB38">
        <v>2.310231023102304</v>
      </c>
      <c r="DC38">
        <v>4.9523809523809552</v>
      </c>
      <c r="DD38">
        <v>17.247706422018346</v>
      </c>
      <c r="DE38">
        <v>5.923694779116472</v>
      </c>
      <c r="DF38">
        <v>-0.95744680851064434</v>
      </c>
      <c r="DG38">
        <v>11.132254995242629</v>
      </c>
      <c r="DH38">
        <v>3.9735099337748365</v>
      </c>
      <c r="DI38">
        <v>5.5396370582616967</v>
      </c>
      <c r="DJ38">
        <v>2.6291079812206548</v>
      </c>
      <c r="DK38">
        <v>7.9314040728831792</v>
      </c>
      <c r="DL38">
        <v>-0.10131712259372698</v>
      </c>
      <c r="DM38">
        <v>-4.1059602649006548</v>
      </c>
      <c r="DN38">
        <v>-0.28195488721805578</v>
      </c>
      <c r="DO38">
        <v>11.097708082026523</v>
      </c>
      <c r="DP38">
        <v>8.5916740478299278</v>
      </c>
      <c r="DQ38">
        <v>10.952804986642919</v>
      </c>
      <c r="DR38">
        <v>17.247706422018346</v>
      </c>
      <c r="DS38">
        <v>0.59692551268199279</v>
      </c>
      <c r="DT38">
        <v>13.166882996530033</v>
      </c>
      <c r="DU38">
        <v>9.6241519443237369</v>
      </c>
      <c r="DV38">
        <v>28.125358011176317</v>
      </c>
      <c r="DW38">
        <v>8.2081684016649703</v>
      </c>
      <c r="DX38">
        <v>8.2090092085041988</v>
      </c>
      <c r="DY38">
        <v>3.367106050851095</v>
      </c>
      <c r="DZ38">
        <v>12.200504551951603</v>
      </c>
      <c r="EA38">
        <v>13.330644578290332</v>
      </c>
      <c r="EB38">
        <v>47.515492591207035</v>
      </c>
      <c r="EC38">
        <v>-4.3238352549464922</v>
      </c>
      <c r="ED38">
        <v>-8.673881144534116</v>
      </c>
      <c r="EE38">
        <v>-3082.8346028291621</v>
      </c>
      <c r="EF38">
        <v>-230.77787769784175</v>
      </c>
      <c r="EG38">
        <v>97.796790773473745</v>
      </c>
      <c r="EH38">
        <v>31.027165145461815</v>
      </c>
      <c r="EI38">
        <v>5.1329055912007409</v>
      </c>
      <c r="EJ38">
        <v>4.4090056285178267</v>
      </c>
      <c r="EK38">
        <v>8.3177570093457991</v>
      </c>
      <c r="EL38">
        <v>7.5139146567718074</v>
      </c>
      <c r="EM38">
        <v>6.876916338151549</v>
      </c>
      <c r="EN38">
        <v>9.9846390168970824</v>
      </c>
      <c r="EO38">
        <v>13.967611336032387</v>
      </c>
      <c r="EP38">
        <v>-8.8497453310696041</v>
      </c>
      <c r="EQ38">
        <v>6.9200779727095609</v>
      </c>
      <c r="ER38">
        <v>7.3047477482095076</v>
      </c>
      <c r="ES38">
        <v>4.2330308812648463</v>
      </c>
      <c r="ET38">
        <v>4.3669634025717112</v>
      </c>
      <c r="EU38">
        <v>9.4727231225747541</v>
      </c>
      <c r="EV38">
        <v>0.30824140168721609</v>
      </c>
      <c r="EW38">
        <v>4.4313259477900706</v>
      </c>
      <c r="EX38">
        <v>4.7083844247823707</v>
      </c>
      <c r="EY38">
        <v>-0.38533505929411477</v>
      </c>
      <c r="EZ38">
        <v>-1.6194764983990022</v>
      </c>
      <c r="FA38">
        <v>64.401672347037774</v>
      </c>
      <c r="FB38">
        <v>11.337343822304488</v>
      </c>
      <c r="FC38">
        <v>15.281948615281948</v>
      </c>
      <c r="FD38">
        <v>11.742317261784683</v>
      </c>
      <c r="FE38">
        <v>11.275299909264815</v>
      </c>
      <c r="FF38">
        <v>31.489594742606791</v>
      </c>
      <c r="FG38">
        <v>1.8165345062569604</v>
      </c>
      <c r="FH38">
        <v>19.122714262274155</v>
      </c>
      <c r="FI38">
        <v>-56.525504772559145</v>
      </c>
      <c r="FJ38">
        <v>-18.318001006050764</v>
      </c>
      <c r="FK38">
        <v>-45.997117455149699</v>
      </c>
      <c r="FL38">
        <v>-2.8657138404683868</v>
      </c>
      <c r="FM38">
        <v>8.4488448844884481</v>
      </c>
      <c r="FN38">
        <v>28.037671761618032</v>
      </c>
      <c r="FO38">
        <v>18.790496760259177</v>
      </c>
      <c r="FP38">
        <v>8.4776663628076552</v>
      </c>
      <c r="FQ38">
        <v>7.7419354838709733</v>
      </c>
      <c r="FR38">
        <v>8.2872928176795586</v>
      </c>
      <c r="FS38">
        <v>7.042253521126761</v>
      </c>
      <c r="FT38">
        <v>4.9348230912476687</v>
      </c>
      <c r="FU38">
        <v>6.470028544243589</v>
      </c>
      <c r="FV38">
        <v>5.4560954816709337</v>
      </c>
      <c r="FW38">
        <v>6.4712545418723053</v>
      </c>
      <c r="FX38">
        <v>-56.095312256657849</v>
      </c>
      <c r="FY38">
        <v>49.390492527030638</v>
      </c>
      <c r="FZ38">
        <v>2.3204925957966518</v>
      </c>
      <c r="GA38">
        <v>8.2610158089471923</v>
      </c>
      <c r="GB38">
        <v>-3.3520850595437079</v>
      </c>
      <c r="GC38">
        <v>12.843188888548223</v>
      </c>
      <c r="GD38">
        <v>-0.50183943079567006</v>
      </c>
      <c r="GE38">
        <v>16.521739130434781</v>
      </c>
      <c r="GF38">
        <v>17.324973876698014</v>
      </c>
      <c r="GG38">
        <v>4.7196105702364317</v>
      </c>
      <c r="GH38">
        <v>6.3540972684876769</v>
      </c>
      <c r="GI38">
        <v>33.179198975599334</v>
      </c>
      <c r="GJ38">
        <v>14.227714774288982</v>
      </c>
      <c r="GK38">
        <v>25.994471818291075</v>
      </c>
      <c r="GL38">
        <v>4.4206672209823061</v>
      </c>
      <c r="GM38">
        <v>7.8189300411522664</v>
      </c>
      <c r="GN38">
        <v>12</v>
      </c>
      <c r="GO38">
        <v>2.1815359919321313</v>
      </c>
      <c r="GP38">
        <v>-8.4458940145491823</v>
      </c>
      <c r="GQ38">
        <v>-4.2570632274988691</v>
      </c>
      <c r="GR38">
        <v>-8.1321839080459775</v>
      </c>
      <c r="GS38">
        <v>-16.548675881185144</v>
      </c>
      <c r="GT38">
        <v>3.4227567067530091</v>
      </c>
      <c r="GU38">
        <v>4.3203026316448705</v>
      </c>
      <c r="GV38">
        <v>5.6950600270649501</v>
      </c>
      <c r="GW38">
        <v>3.1760597164229005</v>
      </c>
      <c r="GX38">
        <v>4.922344672423522</v>
      </c>
      <c r="GY38">
        <v>9.6018277305678765</v>
      </c>
      <c r="GZ38">
        <v>5.0968851917794966</v>
      </c>
      <c r="HA38">
        <v>-38.226696979538808</v>
      </c>
      <c r="HB38">
        <v>6.1482377907419661</v>
      </c>
      <c r="HC38">
        <v>4.1733656513753843</v>
      </c>
      <c r="HD38">
        <v>6.8804990084754856</v>
      </c>
      <c r="HE38">
        <v>9</v>
      </c>
      <c r="HF38">
        <v>7.25</v>
      </c>
      <c r="HG38">
        <v>10.09</v>
      </c>
      <c r="HH38">
        <v>7.52</v>
      </c>
      <c r="HI38">
        <v>8.01</v>
      </c>
    </row>
    <row r="39" spans="1:217">
      <c r="A39" t="s">
        <v>334</v>
      </c>
      <c r="B39">
        <v>3.5002137608194794</v>
      </c>
      <c r="C39">
        <v>9.9958052995933144</v>
      </c>
      <c r="D39">
        <v>8.7041088277203116</v>
      </c>
      <c r="E39">
        <v>8.7439057057552443</v>
      </c>
      <c r="F39">
        <v>10.062815243095043</v>
      </c>
      <c r="G39">
        <v>4.6023427678237532</v>
      </c>
      <c r="H39">
        <v>-2.869415524688582</v>
      </c>
      <c r="I39">
        <v>-0.4208676532606076</v>
      </c>
      <c r="J39">
        <v>19.05546848258841</v>
      </c>
      <c r="K39">
        <v>2.0307687935805294</v>
      </c>
      <c r="L39">
        <v>112.05999922381341</v>
      </c>
      <c r="M39">
        <v>4.5408534463669925</v>
      </c>
      <c r="N39">
        <v>1.8748408651965063</v>
      </c>
      <c r="O39">
        <v>16.581063126761791</v>
      </c>
      <c r="P39">
        <v>3.0312761950380556</v>
      </c>
      <c r="Q39">
        <v>139.89406168738455</v>
      </c>
      <c r="R39">
        <v>1.7068317128500301</v>
      </c>
      <c r="S39">
        <v>-27.48414741018173</v>
      </c>
      <c r="T39">
        <v>1.252369103957977</v>
      </c>
      <c r="U39">
        <v>36.814445845608901</v>
      </c>
      <c r="V39">
        <v>10.206920354319033</v>
      </c>
      <c r="W39">
        <v>-6.1731811419707103</v>
      </c>
      <c r="X39">
        <v>-59.888888888888893</v>
      </c>
      <c r="Y39">
        <v>-59.822560202788345</v>
      </c>
      <c r="Z39">
        <v>-154.05925355906118</v>
      </c>
      <c r="AA39">
        <v>1.098901098901095</v>
      </c>
      <c r="AB39">
        <v>10.278012466677046</v>
      </c>
      <c r="AC39">
        <v>-6.2769577116174524</v>
      </c>
      <c r="AD39">
        <v>14.066193853427903</v>
      </c>
      <c r="AE39">
        <v>12.437562839059215</v>
      </c>
      <c r="AF39">
        <v>13.519419954386084</v>
      </c>
      <c r="AG39">
        <v>7.284083465105275</v>
      </c>
      <c r="AH39">
        <v>8.661608007749436</v>
      </c>
      <c r="AI39">
        <v>14.342340523505765</v>
      </c>
      <c r="AJ39">
        <v>3.6099999999999479</v>
      </c>
      <c r="AK39">
        <v>6.340000000000007</v>
      </c>
      <c r="AL39">
        <v>14.049999999999873</v>
      </c>
      <c r="AM39">
        <v>4.9617102744096773</v>
      </c>
      <c r="AN39">
        <v>8.5807789314063783</v>
      </c>
      <c r="AO39">
        <v>5.9321765341912354</v>
      </c>
      <c r="AP39">
        <v>13.523400320539173</v>
      </c>
      <c r="AQ39">
        <v>4.9562821020457237</v>
      </c>
      <c r="AR39">
        <v>3.2456140350877218</v>
      </c>
      <c r="AS39">
        <v>1.9349698556666941</v>
      </c>
      <c r="AT39">
        <v>3.0312761950380556</v>
      </c>
      <c r="AU39">
        <v>3.8055850427376581</v>
      </c>
      <c r="AV39">
        <v>4.5408534463669925</v>
      </c>
      <c r="AW39">
        <v>1.8748408651965063</v>
      </c>
      <c r="AX39">
        <v>1.6562077498023056</v>
      </c>
      <c r="AY39">
        <v>-7.7254490463551653</v>
      </c>
      <c r="AZ39">
        <v>-247.87627241880759</v>
      </c>
      <c r="BA39">
        <v>-166.6048595820296</v>
      </c>
      <c r="BB39">
        <v>-9.1929737566901775</v>
      </c>
      <c r="BC39">
        <v>108.23037533253765</v>
      </c>
      <c r="BD39">
        <v>1.2872083668543846</v>
      </c>
      <c r="BE39">
        <v>-2.9940245528916183</v>
      </c>
      <c r="BF39">
        <v>2.602459016393488</v>
      </c>
      <c r="BG39">
        <v>2.6155513443440466</v>
      </c>
      <c r="BH39">
        <v>-3.3360171053887937</v>
      </c>
      <c r="BI39">
        <v>-0.82504455306926516</v>
      </c>
      <c r="BJ39">
        <v>-6.1649195874166969</v>
      </c>
      <c r="BK39">
        <v>12.645550101224954</v>
      </c>
      <c r="BL39">
        <v>-1.0454653459611958</v>
      </c>
      <c r="BM39">
        <v>3.1177281678693793</v>
      </c>
      <c r="BN39">
        <v>1.352209069567343</v>
      </c>
      <c r="BO39">
        <v>7.1857477312000757</v>
      </c>
      <c r="BP39">
        <v>-28.610949678340091</v>
      </c>
      <c r="BQ39">
        <v>4.1882048207761651</v>
      </c>
      <c r="BR39">
        <v>3.4371648914339916</v>
      </c>
      <c r="BS39">
        <v>5.4613686549892817</v>
      </c>
      <c r="BT39">
        <v>15.378097246162842</v>
      </c>
      <c r="BU39">
        <v>1.2194213244115186</v>
      </c>
      <c r="BV39">
        <v>-9.1929737566901775</v>
      </c>
      <c r="BW39">
        <v>4.3367194623074656</v>
      </c>
      <c r="BX39">
        <v>10.229225446805019</v>
      </c>
      <c r="BY39">
        <v>1.9349698556666941</v>
      </c>
      <c r="BZ39">
        <v>15.21212837586409</v>
      </c>
      <c r="CA39">
        <v>9.7017420096665372</v>
      </c>
      <c r="CB39">
        <v>9.5938057802711896</v>
      </c>
      <c r="CC39">
        <v>12.437562839059215</v>
      </c>
      <c r="CD39">
        <v>3.8604935795574344</v>
      </c>
      <c r="CE39">
        <v>9.4342545673015987</v>
      </c>
      <c r="CF39">
        <v>11.474770839165286</v>
      </c>
      <c r="CG39">
        <v>12.401586817210863</v>
      </c>
      <c r="CH39">
        <v>-10.826436083177622</v>
      </c>
      <c r="CI39">
        <v>10.409552656463928</v>
      </c>
      <c r="CJ39">
        <v>11.062386354320518</v>
      </c>
      <c r="CK39">
        <v>10.66381297539712</v>
      </c>
      <c r="CL39">
        <v>15.638317105297142</v>
      </c>
      <c r="CM39">
        <v>10.762625389449255</v>
      </c>
      <c r="CN39">
        <v>12.927102816698765</v>
      </c>
      <c r="CO39">
        <v>12.455258739286986</v>
      </c>
      <c r="CP39">
        <v>0.55555555555556346</v>
      </c>
      <c r="CQ39">
        <v>9</v>
      </c>
      <c r="CR39">
        <v>15.78</v>
      </c>
      <c r="CS39">
        <v>-25.99</v>
      </c>
      <c r="CT39">
        <v>-2.4786737485916612</v>
      </c>
      <c r="CU39">
        <v>5.0986500519210765</v>
      </c>
      <c r="CV39">
        <v>-2.3936816524908857</v>
      </c>
      <c r="CW39">
        <v>8.715231772165416E-2</v>
      </c>
      <c r="CX39">
        <v>-7.212227352332433</v>
      </c>
      <c r="CY39">
        <v>5.1014842458987966</v>
      </c>
      <c r="CZ39">
        <v>15.919281878152416</v>
      </c>
      <c r="DA39">
        <v>4.4804575786463188</v>
      </c>
      <c r="DB39">
        <v>-2.7906976744186114</v>
      </c>
      <c r="DC39">
        <v>3.9851714550509705</v>
      </c>
      <c r="DD39">
        <v>18.140794223826724</v>
      </c>
      <c r="DE39">
        <v>2.5948103792415114</v>
      </c>
      <c r="DF39">
        <v>2.1030494216614093</v>
      </c>
      <c r="DG39">
        <v>6.0360360360360392</v>
      </c>
      <c r="DH39">
        <v>5.5401662049861491</v>
      </c>
      <c r="DI39">
        <v>7.8467153284671616</v>
      </c>
      <c r="DJ39">
        <v>3.6414565826330589</v>
      </c>
      <c r="DK39">
        <v>8.7400681044267916</v>
      </c>
      <c r="DL39">
        <v>-2.3208879919273433</v>
      </c>
      <c r="DM39">
        <v>-8.0321285140562253</v>
      </c>
      <c r="DN39">
        <v>-3.7940379403794062</v>
      </c>
      <c r="DO39">
        <v>-6.2500000000000027</v>
      </c>
      <c r="DP39">
        <v>6.1116031886625253</v>
      </c>
      <c r="DQ39">
        <v>9.8933074684772091</v>
      </c>
      <c r="DR39">
        <v>18.140794223826724</v>
      </c>
      <c r="DS39">
        <v>1.3097560357712867</v>
      </c>
      <c r="DT39">
        <v>19.032959006043509</v>
      </c>
      <c r="DU39">
        <v>13.405614058196718</v>
      </c>
      <c r="DV39">
        <v>35.040638290555179</v>
      </c>
      <c r="DW39">
        <v>5.0674638783002717</v>
      </c>
      <c r="DX39">
        <v>5.0674638783002717</v>
      </c>
      <c r="DY39">
        <v>9.4213570681522274</v>
      </c>
      <c r="DZ39">
        <v>1.4488428249721899</v>
      </c>
      <c r="EA39">
        <v>-5.5592402773590592</v>
      </c>
      <c r="EB39">
        <v>-3.62267367523796</v>
      </c>
      <c r="EC39">
        <v>-22.325272898216234</v>
      </c>
      <c r="ED39">
        <v>15.561912354334218</v>
      </c>
      <c r="EE39">
        <v>-382.05472732313859</v>
      </c>
      <c r="EF39">
        <v>-296.39563771106151</v>
      </c>
      <c r="EG39">
        <v>6266.339869281046</v>
      </c>
      <c r="EH39">
        <v>37.413963117209327</v>
      </c>
      <c r="EI39">
        <v>3.5460992907801421</v>
      </c>
      <c r="EJ39">
        <v>3.6044362292051679</v>
      </c>
      <c r="EK39">
        <v>0.95569070373588938</v>
      </c>
      <c r="EL39">
        <v>6.672597864768683</v>
      </c>
      <c r="EM39">
        <v>6.7596113223489658</v>
      </c>
      <c r="EN39">
        <v>-1.1111111111111072</v>
      </c>
      <c r="EO39">
        <v>13.618677042801558</v>
      </c>
      <c r="EP39">
        <v>-3.4350282485875643</v>
      </c>
      <c r="EQ39">
        <v>-7.7062556663644601</v>
      </c>
      <c r="ER39">
        <v>12.918892666342888</v>
      </c>
      <c r="ES39">
        <v>4.1501121120333586</v>
      </c>
      <c r="ET39">
        <v>4.6093959731543617</v>
      </c>
      <c r="EU39">
        <v>11.113807328318369</v>
      </c>
      <c r="EV39">
        <v>2.6374055743683251</v>
      </c>
      <c r="EW39">
        <v>4.616379063469072</v>
      </c>
      <c r="EX39">
        <v>6.2082839072228673</v>
      </c>
      <c r="EY39">
        <v>9.7809587212624898</v>
      </c>
      <c r="EZ39">
        <v>14.11930406510486</v>
      </c>
      <c r="FA39">
        <v>33.354164317812113</v>
      </c>
      <c r="FB39">
        <v>5.5930864072268038</v>
      </c>
      <c r="FC39">
        <v>13.523400320539173</v>
      </c>
      <c r="FD39">
        <v>10.722739254397762</v>
      </c>
      <c r="FE39">
        <v>9.4557493041553915</v>
      </c>
      <c r="FF39">
        <v>25.564681724845983</v>
      </c>
      <c r="FG39">
        <v>10.138384881212176</v>
      </c>
      <c r="FH39">
        <v>-26.464029162646085</v>
      </c>
      <c r="FI39">
        <v>-50.185103461802491</v>
      </c>
      <c r="FJ39">
        <v>225.58635485702388</v>
      </c>
      <c r="FK39">
        <v>208.85920038838796</v>
      </c>
      <c r="FL39">
        <v>1.5289056197902624</v>
      </c>
      <c r="FM39">
        <v>14.259597806215721</v>
      </c>
      <c r="FN39">
        <v>1.1226944667201284</v>
      </c>
      <c r="FO39">
        <v>18.812338153628573</v>
      </c>
      <c r="FP39">
        <v>7.8969957081545079</v>
      </c>
      <c r="FQ39">
        <v>7.7338129496402823</v>
      </c>
      <c r="FR39">
        <v>7.8449053201081949</v>
      </c>
      <c r="FS39">
        <v>6.1580882352941204</v>
      </c>
      <c r="FT39">
        <v>3.9162112932604707</v>
      </c>
      <c r="FU39">
        <v>5.2826691380908137</v>
      </c>
      <c r="FV39">
        <v>4.7427652733119015</v>
      </c>
      <c r="FW39">
        <v>6.3157052531930464</v>
      </c>
      <c r="FX39">
        <v>101.07760311772552</v>
      </c>
      <c r="FY39">
        <v>39.737295324268054</v>
      </c>
      <c r="FZ39">
        <v>-2.9940245528916183</v>
      </c>
      <c r="GA39">
        <v>8.6920325203252133</v>
      </c>
      <c r="GB39">
        <v>10.446239440864799</v>
      </c>
      <c r="GC39">
        <v>-1.6108546695765553</v>
      </c>
      <c r="GD39">
        <v>-3.7725636653947023</v>
      </c>
      <c r="GE39">
        <v>17.401846101493046</v>
      </c>
      <c r="GF39">
        <v>14.892324430352858</v>
      </c>
      <c r="GG39">
        <v>9.264263062456374</v>
      </c>
      <c r="GH39">
        <v>30.078456848733204</v>
      </c>
      <c r="GI39">
        <v>41.776947705442907</v>
      </c>
      <c r="GJ39">
        <v>41.282746160794943</v>
      </c>
      <c r="GK39">
        <v>16.985962014863752</v>
      </c>
      <c r="GL39">
        <v>3.3507015173932002</v>
      </c>
      <c r="GM39">
        <v>-13.092550790067712</v>
      </c>
      <c r="GN39">
        <v>7.6923076923076925</v>
      </c>
      <c r="GO39">
        <v>-13.091738916994805</v>
      </c>
      <c r="GP39">
        <v>3.906117641683454</v>
      </c>
      <c r="GQ39">
        <v>-255.68445475638052</v>
      </c>
      <c r="GR39">
        <v>-14.827671708405655</v>
      </c>
      <c r="GS39">
        <v>-9.0598105937848814</v>
      </c>
      <c r="GT39">
        <v>5.3819444444444464</v>
      </c>
      <c r="GU39">
        <v>38.056989469731576</v>
      </c>
      <c r="GV39">
        <v>-4.2953639045078225</v>
      </c>
      <c r="GW39">
        <v>-0.24891301233649407</v>
      </c>
      <c r="GX39">
        <v>5.1503889542152814</v>
      </c>
      <c r="GY39">
        <v>6.1035862524369628</v>
      </c>
      <c r="GZ39">
        <v>3.4712829084657026</v>
      </c>
      <c r="HA39">
        <v>-2.4526198439241949</v>
      </c>
      <c r="HB39">
        <v>11.801458775617558</v>
      </c>
      <c r="HC39">
        <v>3.6675597283657679</v>
      </c>
      <c r="HD39">
        <v>5.6990893600528683</v>
      </c>
      <c r="HE39">
        <v>9</v>
      </c>
      <c r="HF39">
        <v>7.5</v>
      </c>
      <c r="HG39">
        <v>10.130000000000001</v>
      </c>
      <c r="HH39">
        <v>9.65</v>
      </c>
      <c r="HI39">
        <v>9.48</v>
      </c>
    </row>
    <row r="40" spans="1:217">
      <c r="A40" t="s">
        <v>335</v>
      </c>
      <c r="B40">
        <v>-3.0529089894319781</v>
      </c>
      <c r="C40">
        <v>11.969458114732257</v>
      </c>
      <c r="D40">
        <v>5.9227364909844145</v>
      </c>
      <c r="E40">
        <v>2.1291801665392383</v>
      </c>
      <c r="F40">
        <v>28.955670354235924</v>
      </c>
      <c r="G40">
        <v>0.76920574608792713</v>
      </c>
      <c r="H40">
        <v>3.5022748043255141</v>
      </c>
      <c r="I40">
        <v>7.6051221750709344</v>
      </c>
      <c r="J40">
        <v>16.538067084942078</v>
      </c>
      <c r="K40">
        <v>6.9038466856558189</v>
      </c>
      <c r="L40">
        <v>82.54753842146394</v>
      </c>
      <c r="M40">
        <v>0.94204495372409414</v>
      </c>
      <c r="N40">
        <v>1.1473816320504098</v>
      </c>
      <c r="O40">
        <v>9.0853045379221093</v>
      </c>
      <c r="P40">
        <v>10.275386313465791</v>
      </c>
      <c r="Q40">
        <v>159.75445854641649</v>
      </c>
      <c r="R40">
        <v>71.573859126405125</v>
      </c>
      <c r="S40">
        <v>144.56934168983554</v>
      </c>
      <c r="T40">
        <v>3.7080328034468804</v>
      </c>
      <c r="U40">
        <v>-49.596377958524272</v>
      </c>
      <c r="V40">
        <v>11.129708461071036</v>
      </c>
      <c r="W40">
        <v>-2.7614989788781399</v>
      </c>
      <c r="X40">
        <v>-82.720588235294116</v>
      </c>
      <c r="Y40">
        <v>-53.442157558552175</v>
      </c>
      <c r="Z40">
        <v>386.91019786910192</v>
      </c>
      <c r="AA40">
        <v>-2.4489795918367308</v>
      </c>
      <c r="AB40">
        <v>11.208354172757288</v>
      </c>
      <c r="AC40">
        <v>-2.8449410426985948</v>
      </c>
      <c r="AD40">
        <v>16.898148148148138</v>
      </c>
      <c r="AE40">
        <v>10.710732482474233</v>
      </c>
      <c r="AF40">
        <v>11.694282533237278</v>
      </c>
      <c r="AG40">
        <v>2.5655470459343999</v>
      </c>
      <c r="AH40">
        <v>41.176619305253574</v>
      </c>
      <c r="AI40">
        <v>7.68202436943925</v>
      </c>
      <c r="AJ40">
        <v>0.93999999999988049</v>
      </c>
      <c r="AK40">
        <v>6.5600000000002447</v>
      </c>
      <c r="AL40">
        <v>-31.989999999999942</v>
      </c>
      <c r="AM40">
        <v>4.7128990761310821</v>
      </c>
      <c r="AN40">
        <v>9.6969898017211964</v>
      </c>
      <c r="AO40">
        <v>7.1347597597597598</v>
      </c>
      <c r="AP40">
        <v>12.91808392875113</v>
      </c>
      <c r="AQ40">
        <v>7.6972455089820357</v>
      </c>
      <c r="AR40">
        <v>-0.17316017316017562</v>
      </c>
      <c r="AS40">
        <v>-19.151144850011733</v>
      </c>
      <c r="AT40">
        <v>10.275386313465791</v>
      </c>
      <c r="AU40">
        <v>6.0798639803580077</v>
      </c>
      <c r="AV40">
        <v>0.94204495372409414</v>
      </c>
      <c r="AW40">
        <v>1.1473816320504098</v>
      </c>
      <c r="AX40">
        <v>1.5406135749483343</v>
      </c>
      <c r="AY40">
        <v>13.96567924434993</v>
      </c>
      <c r="AZ40">
        <v>162.77405857740587</v>
      </c>
      <c r="BA40">
        <v>-30.995979646962741</v>
      </c>
      <c r="BB40">
        <v>-2.93750081362198</v>
      </c>
      <c r="BC40">
        <v>269.05008005484558</v>
      </c>
      <c r="BD40">
        <v>1.2830793905372895</v>
      </c>
      <c r="BE40">
        <v>-10.113638338169626</v>
      </c>
      <c r="BF40">
        <v>10.356268922898213</v>
      </c>
      <c r="BG40">
        <v>2.2567174390591234</v>
      </c>
      <c r="BH40">
        <v>-9.2411434242015957</v>
      </c>
      <c r="BI40">
        <v>-8.0236075573013395</v>
      </c>
      <c r="BJ40">
        <v>-4.3980552210178869</v>
      </c>
      <c r="BK40">
        <v>7.5190659638310731</v>
      </c>
      <c r="BL40">
        <v>-0.44709240456626959</v>
      </c>
      <c r="BM40">
        <v>2.8768548832125576</v>
      </c>
      <c r="BN40">
        <v>1.5145930229014055</v>
      </c>
      <c r="BO40">
        <v>7.2912455143999448</v>
      </c>
      <c r="BP40">
        <v>-69.415983806254175</v>
      </c>
      <c r="BQ40">
        <v>3.9783004391917953</v>
      </c>
      <c r="BR40">
        <v>3.4197079015910381</v>
      </c>
      <c r="BS40">
        <v>4.3920098306173552</v>
      </c>
      <c r="BT40">
        <v>11.887412487498214</v>
      </c>
      <c r="BU40">
        <v>0.47684429746477508</v>
      </c>
      <c r="BV40">
        <v>-2.93750081362198</v>
      </c>
      <c r="BW40">
        <v>1.3132968918427592</v>
      </c>
      <c r="BX40">
        <v>8.2074934013579099</v>
      </c>
      <c r="BY40">
        <v>-19.151144850011733</v>
      </c>
      <c r="BZ40">
        <v>25.634793268526725</v>
      </c>
      <c r="CA40">
        <v>10.315248459063305</v>
      </c>
      <c r="CB40">
        <v>9.4374501142723997</v>
      </c>
      <c r="CC40">
        <v>10.710732482474233</v>
      </c>
      <c r="CD40">
        <v>3.8655286831871685</v>
      </c>
      <c r="CE40">
        <v>10.125308040445686</v>
      </c>
      <c r="CF40">
        <v>9.7355138789121014</v>
      </c>
      <c r="CG40">
        <v>12.045333175102355</v>
      </c>
      <c r="CH40">
        <v>-3.2679546767394685</v>
      </c>
      <c r="CI40">
        <v>9.2939231945579674</v>
      </c>
      <c r="CJ40">
        <v>11.094144238178814</v>
      </c>
      <c r="CK40">
        <v>9.9960496279312423</v>
      </c>
      <c r="CL40">
        <v>13.493313335833021</v>
      </c>
      <c r="CM40">
        <v>10.064980334444996</v>
      </c>
      <c r="CN40">
        <v>10.907306989735124</v>
      </c>
      <c r="CO40">
        <v>10.726750331335897</v>
      </c>
      <c r="CP40">
        <v>-0.55248618784531167</v>
      </c>
      <c r="CQ40">
        <v>5.44</v>
      </c>
      <c r="CR40">
        <v>14.09</v>
      </c>
      <c r="CS40">
        <v>-6.57</v>
      </c>
      <c r="CT40">
        <v>-4.8363694986298784E-2</v>
      </c>
      <c r="CU40">
        <v>-2.4382961783439514</v>
      </c>
      <c r="CV40">
        <v>-8.3806818181818166</v>
      </c>
      <c r="CW40">
        <v>-8.3363498900294513</v>
      </c>
      <c r="CX40">
        <v>-12.591034147920372</v>
      </c>
      <c r="CY40">
        <v>14.349409503551222</v>
      </c>
      <c r="CZ40">
        <v>9.9637052644118107</v>
      </c>
      <c r="DA40">
        <v>3.860640301318262</v>
      </c>
      <c r="DB40">
        <v>-1.8867924528302005</v>
      </c>
      <c r="DC40">
        <v>3.6144578313252933</v>
      </c>
      <c r="DD40">
        <v>14.794520547945208</v>
      </c>
      <c r="DE40">
        <v>5.2376333656644087</v>
      </c>
      <c r="DF40">
        <v>-4.8574445617740318</v>
      </c>
      <c r="DG40">
        <v>5.0597976080956757</v>
      </c>
      <c r="DH40">
        <v>1.7969451931716083</v>
      </c>
      <c r="DI40">
        <v>0.61674008810572944</v>
      </c>
      <c r="DJ40">
        <v>2.7397260273972601</v>
      </c>
      <c r="DK40">
        <v>10.985915492957748</v>
      </c>
      <c r="DL40">
        <v>-0.19860973187686479</v>
      </c>
      <c r="DM40">
        <v>-3.3557046979865772</v>
      </c>
      <c r="DN40">
        <v>4.7265987025023115</v>
      </c>
      <c r="DO40">
        <v>-0.55555555555555025</v>
      </c>
      <c r="DP40">
        <v>7.7601410934744237</v>
      </c>
      <c r="DQ40">
        <v>4.1860465116279073</v>
      </c>
      <c r="DR40">
        <v>14.794520547945208</v>
      </c>
      <c r="DS40">
        <v>-17.876726573635864</v>
      </c>
      <c r="DT40">
        <v>1.2054350806271641</v>
      </c>
      <c r="DU40">
        <v>-5.7700154918002271</v>
      </c>
      <c r="DV40">
        <v>20.091014828977492</v>
      </c>
      <c r="DW40">
        <v>5.523466416343191</v>
      </c>
      <c r="DX40">
        <v>5.523466416343191</v>
      </c>
      <c r="DY40">
        <v>6.8397201073062073</v>
      </c>
      <c r="DZ40">
        <v>4.9374779669452336</v>
      </c>
      <c r="EA40">
        <v>-10.303733389580257</v>
      </c>
      <c r="EB40">
        <v>1.2585230163845449</v>
      </c>
      <c r="EC40">
        <v>-14.689803855258706</v>
      </c>
      <c r="ED40">
        <v>-32.40805221306298</v>
      </c>
      <c r="EE40">
        <v>93.955647015039744</v>
      </c>
      <c r="EF40">
        <v>-423.00709360583369</v>
      </c>
      <c r="EG40">
        <v>-64.333667486861685</v>
      </c>
      <c r="EH40">
        <v>29.893890985079352</v>
      </c>
      <c r="EI40">
        <v>-0.17528483786151502</v>
      </c>
      <c r="EJ40">
        <v>2.1100917431192636</v>
      </c>
      <c r="EK40">
        <v>-8.8737201365187754</v>
      </c>
      <c r="EL40">
        <v>4.0798611111111134</v>
      </c>
      <c r="EM40">
        <v>4.9792531120331951</v>
      </c>
      <c r="EN40">
        <v>-9.3706293706293735</v>
      </c>
      <c r="EO40">
        <v>4.5197740112994325</v>
      </c>
      <c r="EP40">
        <v>-5.6660117878192464</v>
      </c>
      <c r="EQ40">
        <v>-30.036630036630036</v>
      </c>
      <c r="ER40">
        <v>13.145615818165018</v>
      </c>
      <c r="ES40">
        <v>6.7248975805828239</v>
      </c>
      <c r="ET40">
        <v>3.5441521489542258</v>
      </c>
      <c r="EU40">
        <v>8.7294332723948802</v>
      </c>
      <c r="EV40">
        <v>1.1255311818077409</v>
      </c>
      <c r="EW40">
        <v>5.3274181122652324</v>
      </c>
      <c r="EX40">
        <v>0.73503047687343137</v>
      </c>
      <c r="EY40">
        <v>14.533960485310402</v>
      </c>
      <c r="EZ40">
        <v>12.377780752917527</v>
      </c>
      <c r="FA40">
        <v>28.512234938658569</v>
      </c>
      <c r="FB40">
        <v>7.3277718418673459</v>
      </c>
      <c r="FC40">
        <v>12.91808392875113</v>
      </c>
      <c r="FD40">
        <v>9.1976437678196792</v>
      </c>
      <c r="FE40">
        <v>9.4187828348482761</v>
      </c>
      <c r="FF40">
        <v>7.92682926829269</v>
      </c>
      <c r="FG40">
        <v>14.395780071431744</v>
      </c>
      <c r="FH40">
        <v>-22.765551897418117</v>
      </c>
      <c r="FI40">
        <v>-83.29385764507316</v>
      </c>
      <c r="FJ40">
        <v>82.659138059941668</v>
      </c>
      <c r="FK40">
        <v>32.304354488475617</v>
      </c>
      <c r="FL40">
        <v>17.887048418112581</v>
      </c>
      <c r="FM40">
        <v>-6.6199376947040491</v>
      </c>
      <c r="FN40">
        <v>32.87173273325255</v>
      </c>
      <c r="FO40">
        <v>18.302517017571631</v>
      </c>
      <c r="FP40">
        <v>3.571428571428569</v>
      </c>
      <c r="FQ40">
        <v>7.86219081272084</v>
      </c>
      <c r="FR40">
        <v>6.766256590509669</v>
      </c>
      <c r="FS40">
        <v>5.4151624548736459</v>
      </c>
      <c r="FT40">
        <v>3.4080717488789212</v>
      </c>
      <c r="FU40">
        <v>3.8321167883211706</v>
      </c>
      <c r="FV40">
        <v>-0.86819258089976992</v>
      </c>
      <c r="FW40">
        <v>1.3935279608776923</v>
      </c>
      <c r="FX40">
        <v>248.13965901598166</v>
      </c>
      <c r="FY40">
        <v>11.588722513407475</v>
      </c>
      <c r="FZ40">
        <v>-10.113638338169626</v>
      </c>
      <c r="GA40">
        <v>1.0342929557993275</v>
      </c>
      <c r="GB40">
        <v>15.558834847888885</v>
      </c>
      <c r="GC40">
        <v>38.733310355399126</v>
      </c>
      <c r="GD40">
        <v>10.558261521168969</v>
      </c>
      <c r="GE40">
        <v>24.032786885245901</v>
      </c>
      <c r="GF40">
        <v>16.683116378472899</v>
      </c>
      <c r="GG40">
        <v>9.1914286573184718</v>
      </c>
      <c r="GH40">
        <v>5.9013422438692897</v>
      </c>
      <c r="GI40">
        <v>-14.383884659435425</v>
      </c>
      <c r="GJ40">
        <v>36.094050499410635</v>
      </c>
      <c r="GK40">
        <v>-0.98819194372330255</v>
      </c>
      <c r="GL40">
        <v>6.7963590146712018</v>
      </c>
      <c r="GM40">
        <v>-7.6456310679611628</v>
      </c>
      <c r="GN40">
        <v>3.7037037037037033</v>
      </c>
      <c r="GO40">
        <v>-6.2004556182994985</v>
      </c>
      <c r="GP40">
        <v>26.485689941817281</v>
      </c>
      <c r="GQ40">
        <v>263.65384615384613</v>
      </c>
      <c r="GR40">
        <v>-36.039279869067101</v>
      </c>
      <c r="GS40">
        <v>-21.550906720398249</v>
      </c>
      <c r="GT40">
        <v>0.43668122270742354</v>
      </c>
      <c r="GU40">
        <v>-6.8134614182670177</v>
      </c>
      <c r="GV40">
        <v>4.8902929698648787</v>
      </c>
      <c r="GW40">
        <v>10.39093755681248</v>
      </c>
      <c r="GX40">
        <v>9.0955079066394227</v>
      </c>
      <c r="GY40">
        <v>-0.30484777285000697</v>
      </c>
      <c r="GZ40">
        <v>-0.21833676431602711</v>
      </c>
      <c r="HA40">
        <v>-34.666666666666671</v>
      </c>
      <c r="HB40">
        <v>8.5958740498054773</v>
      </c>
      <c r="HC40">
        <v>2.5144635498367642</v>
      </c>
      <c r="HD40">
        <v>4.5431078572320214</v>
      </c>
      <c r="HE40">
        <v>9.0500000000000007</v>
      </c>
      <c r="HF40">
        <v>7.75</v>
      </c>
      <c r="HG40">
        <v>10.18</v>
      </c>
      <c r="HH40">
        <v>8.76</v>
      </c>
      <c r="HI40">
        <v>9.31</v>
      </c>
    </row>
    <row r="41" spans="1:217">
      <c r="A41" t="s">
        <v>336</v>
      </c>
      <c r="B41">
        <v>-1.2557207289267351</v>
      </c>
      <c r="C41">
        <v>8.996581308853731</v>
      </c>
      <c r="D41">
        <v>7.1120798620473487</v>
      </c>
      <c r="E41">
        <v>7.8284553483363011</v>
      </c>
      <c r="F41">
        <v>-7.2000976780749699</v>
      </c>
      <c r="G41">
        <v>2.159494680477148</v>
      </c>
      <c r="H41">
        <v>-4.7445211226142048</v>
      </c>
      <c r="I41">
        <v>-4.1823340760847731</v>
      </c>
      <c r="J41">
        <v>2.9098734837615803</v>
      </c>
      <c r="K41">
        <v>5.0148514011236118</v>
      </c>
      <c r="L41">
        <v>-48.350558081852</v>
      </c>
      <c r="M41">
        <v>-12.51769023809895</v>
      </c>
      <c r="N41">
        <v>0.99182588082120837</v>
      </c>
      <c r="O41">
        <v>7.4912827568478528</v>
      </c>
      <c r="P41">
        <v>2.605901405217931</v>
      </c>
      <c r="Q41">
        <v>117.08413336380126</v>
      </c>
      <c r="R41">
        <v>-24.394197483845133</v>
      </c>
      <c r="S41">
        <v>100.77854183927093</v>
      </c>
      <c r="T41">
        <v>6.3397280459094514</v>
      </c>
      <c r="U41">
        <v>-32.107556777989714</v>
      </c>
      <c r="V41">
        <v>14.375877413219317</v>
      </c>
      <c r="W41">
        <v>-0.97813525969746518</v>
      </c>
      <c r="X41">
        <v>-192.39280774550483</v>
      </c>
      <c r="Y41">
        <v>275.623268698061</v>
      </c>
      <c r="Z41">
        <v>-793.50649350649348</v>
      </c>
      <c r="AA41">
        <v>-2.7595269382391518</v>
      </c>
      <c r="AB41">
        <v>14.400324348972116</v>
      </c>
      <c r="AC41">
        <v>-0.91562095640934982</v>
      </c>
      <c r="AD41">
        <v>17.506925207756229</v>
      </c>
      <c r="AE41">
        <v>10.851530031460319</v>
      </c>
      <c r="AF41">
        <v>10.018491780023812</v>
      </c>
      <c r="AG41">
        <v>4.5140636193024726</v>
      </c>
      <c r="AH41">
        <v>29.516420064958499</v>
      </c>
      <c r="AI41">
        <v>3.4987896483741356</v>
      </c>
      <c r="AJ41">
        <v>-6.6800000000001152</v>
      </c>
      <c r="AK41">
        <v>13.560000000000136</v>
      </c>
      <c r="AL41">
        <v>-16.019999999999957</v>
      </c>
      <c r="AM41">
        <v>4.0297853701270734</v>
      </c>
      <c r="AN41">
        <v>8.5603298611111107</v>
      </c>
      <c r="AO41">
        <v>5.6080667593880387</v>
      </c>
      <c r="AP41">
        <v>15.514311181539069</v>
      </c>
      <c r="AQ41">
        <v>5.6521121495327096</v>
      </c>
      <c r="AR41">
        <v>-1.3876843018213307</v>
      </c>
      <c r="AS41">
        <v>-48.814414685595899</v>
      </c>
      <c r="AT41">
        <v>2.605901405217931</v>
      </c>
      <c r="AU41">
        <v>5.1938663127276756</v>
      </c>
      <c r="AV41">
        <v>-12.51769023809895</v>
      </c>
      <c r="AW41">
        <v>0.99182588082120837</v>
      </c>
      <c r="AX41">
        <v>4.0273727444201866</v>
      </c>
      <c r="AY41">
        <v>919.32930181418351</v>
      </c>
      <c r="AZ41">
        <v>34.496278934122536</v>
      </c>
      <c r="BA41">
        <v>324.25137903861309</v>
      </c>
      <c r="BB41">
        <v>-45.586765922249789</v>
      </c>
      <c r="BC41">
        <v>70.281246853162145</v>
      </c>
      <c r="BD41">
        <v>1.2789768185451638</v>
      </c>
      <c r="BE41">
        <v>-23.965704726056046</v>
      </c>
      <c r="BF41">
        <v>19.724903674856009</v>
      </c>
      <c r="BG41">
        <v>1.9185345681007968</v>
      </c>
      <c r="BH41">
        <v>-17.377690100814618</v>
      </c>
      <c r="BI41">
        <v>-15.246784279922476</v>
      </c>
      <c r="BJ41">
        <v>-0.88264424877100167</v>
      </c>
      <c r="BK41">
        <v>8.0112239528584208</v>
      </c>
      <c r="BL41">
        <v>0.26526618973741112</v>
      </c>
      <c r="BM41">
        <v>4.1477467630196454</v>
      </c>
      <c r="BN41">
        <v>1.7606536676551303</v>
      </c>
      <c r="BO41">
        <v>7.39663966519986</v>
      </c>
      <c r="BP41">
        <v>-58.402857298653075</v>
      </c>
      <c r="BQ41">
        <v>-0.98631927851990908</v>
      </c>
      <c r="BR41">
        <v>3.6910956589017196</v>
      </c>
      <c r="BS41">
        <v>3.9955702463154066</v>
      </c>
      <c r="BT41">
        <v>15.827067669172932</v>
      </c>
      <c r="BU41">
        <v>-14.67145481958376</v>
      </c>
      <c r="BV41">
        <v>-45.586765922249789</v>
      </c>
      <c r="BW41">
        <v>-7.7391144360398121</v>
      </c>
      <c r="BX41">
        <v>-13.284883825502636</v>
      </c>
      <c r="BY41">
        <v>-48.814414685595899</v>
      </c>
      <c r="BZ41">
        <v>8.7159884377070469</v>
      </c>
      <c r="CA41">
        <v>9.2670664168462658</v>
      </c>
      <c r="CB41">
        <v>11.295449639934855</v>
      </c>
      <c r="CC41">
        <v>10.851530031460319</v>
      </c>
      <c r="CD41">
        <v>-1.230791462361283</v>
      </c>
      <c r="CE41">
        <v>9.3778160072089776</v>
      </c>
      <c r="CF41">
        <v>16.980760394771586</v>
      </c>
      <c r="CG41">
        <v>12.053751658111771</v>
      </c>
      <c r="CH41">
        <v>-7.1595194943541687</v>
      </c>
      <c r="CI41">
        <v>11.266724941584611</v>
      </c>
      <c r="CJ41">
        <v>11.337280374669971</v>
      </c>
      <c r="CK41">
        <v>11.294605881650405</v>
      </c>
      <c r="CL41">
        <v>10.254085594067462</v>
      </c>
      <c r="CM41">
        <v>11.273319735454844</v>
      </c>
      <c r="CN41">
        <v>10.729154486737331</v>
      </c>
      <c r="CO41">
        <v>10.837934227114959</v>
      </c>
      <c r="CP41">
        <v>-5.4054054054054053</v>
      </c>
      <c r="CQ41">
        <v>7.23</v>
      </c>
      <c r="CR41">
        <v>3.61</v>
      </c>
      <c r="CS41">
        <v>2.31</v>
      </c>
      <c r="CT41">
        <v>0.74445703188218293</v>
      </c>
      <c r="CU41">
        <v>-7.7291850112513369</v>
      </c>
      <c r="CV41">
        <v>-16.99161053999763</v>
      </c>
      <c r="CW41">
        <v>-17.605005867734018</v>
      </c>
      <c r="CX41">
        <v>-13.034792741801237</v>
      </c>
      <c r="CY41">
        <v>15.844554630650853</v>
      </c>
      <c r="CZ41">
        <v>14.41079426640521</v>
      </c>
      <c r="DA41">
        <v>2.3978685612788659</v>
      </c>
      <c r="DB41">
        <v>-2.9245283018867871</v>
      </c>
      <c r="DC41">
        <v>2.7240773286467559</v>
      </c>
      <c r="DD41">
        <v>9.2128801431126988</v>
      </c>
      <c r="DE41">
        <v>1.3824884792626728</v>
      </c>
      <c r="DF41">
        <v>9.6805421103590056E-2</v>
      </c>
      <c r="DG41">
        <v>2.7972027972027873</v>
      </c>
      <c r="DH41">
        <v>4.6351931330472151</v>
      </c>
      <c r="DI41">
        <v>1.9810508182601303</v>
      </c>
      <c r="DJ41">
        <v>6.8434559452523525</v>
      </c>
      <c r="DK41">
        <v>5.2018633540372576</v>
      </c>
      <c r="DL41">
        <v>-0.71210579857579126</v>
      </c>
      <c r="DM41">
        <v>-5.8583106267030125</v>
      </c>
      <c r="DN41">
        <v>0.18264840182648662</v>
      </c>
      <c r="DO41">
        <v>3.2838983050847399</v>
      </c>
      <c r="DP41">
        <v>-1.369863013698621</v>
      </c>
      <c r="DQ41">
        <v>-0.56910569105691289</v>
      </c>
      <c r="DR41">
        <v>9.2128801431126988</v>
      </c>
      <c r="DS41">
        <v>-24.497058234682477</v>
      </c>
      <c r="DT41">
        <v>-0.24107229868356328</v>
      </c>
      <c r="DU41">
        <v>-6.3855355874801987</v>
      </c>
      <c r="DV41">
        <v>18.156517563892542</v>
      </c>
      <c r="DW41">
        <v>7.9940655518935646</v>
      </c>
      <c r="DX41">
        <v>7.9967243527690091</v>
      </c>
      <c r="DY41">
        <v>13.800240673886883</v>
      </c>
      <c r="DZ41">
        <v>-28.80251195435795</v>
      </c>
      <c r="EA41">
        <v>59.414504324683968</v>
      </c>
      <c r="EB41">
        <v>1.1399952301454805</v>
      </c>
      <c r="EC41">
        <v>-731.17464539007096</v>
      </c>
      <c r="ED41">
        <v>92.164217626208739</v>
      </c>
      <c r="EE41">
        <v>35.173319664253214</v>
      </c>
      <c r="EF41">
        <v>18.809697474905352</v>
      </c>
      <c r="EG41">
        <v>61.298910179972822</v>
      </c>
      <c r="EH41">
        <v>24.886772115229565</v>
      </c>
      <c r="EI41">
        <v>-3.2513181019332191</v>
      </c>
      <c r="EJ41">
        <v>0.1818181818181844</v>
      </c>
      <c r="EK41">
        <v>-23.199329983249584</v>
      </c>
      <c r="EL41">
        <v>5.272407732864675</v>
      </c>
      <c r="EM41">
        <v>6.5966386554621792</v>
      </c>
      <c r="EN41">
        <v>-18.457300275482083</v>
      </c>
      <c r="EO41">
        <v>-11.657559198542803</v>
      </c>
      <c r="EP41">
        <v>-5.7805255023183895</v>
      </c>
      <c r="EQ41">
        <v>-50.184842883548988</v>
      </c>
      <c r="ER41">
        <v>16.900229196875433</v>
      </c>
      <c r="ES41">
        <v>1.8179255918827508</v>
      </c>
      <c r="ET41">
        <v>5.4388467972055494</v>
      </c>
      <c r="EU41">
        <v>16.251175917215427</v>
      </c>
      <c r="EV41">
        <v>2.3096713834639222</v>
      </c>
      <c r="EW41">
        <v>2.2349392551186642</v>
      </c>
      <c r="EX41">
        <v>1.889267534541514</v>
      </c>
      <c r="EY41">
        <v>10.515013301659224</v>
      </c>
      <c r="EZ41">
        <v>11.592961694176269</v>
      </c>
      <c r="FA41">
        <v>18.621762343908557</v>
      </c>
      <c r="FB41">
        <v>5.6233523611831862</v>
      </c>
      <c r="FC41">
        <v>15.514311181539069</v>
      </c>
      <c r="FD41">
        <v>-4.166535313094375</v>
      </c>
      <c r="FE41">
        <v>3.6651039337122637</v>
      </c>
      <c r="FF41">
        <v>5.1942567567567499</v>
      </c>
      <c r="FG41">
        <v>4.3658505396731062</v>
      </c>
      <c r="FH41">
        <v>-20.354244793321897</v>
      </c>
      <c r="FI41">
        <v>22.761308537408713</v>
      </c>
      <c r="FJ41">
        <v>95.751474714757933</v>
      </c>
      <c r="FK41">
        <v>298.58593624010592</v>
      </c>
      <c r="FL41">
        <v>10.57950847391851</v>
      </c>
      <c r="FM41">
        <v>-3.3112582781456954</v>
      </c>
      <c r="FN41">
        <v>7.2502300848757546</v>
      </c>
      <c r="FO41">
        <v>14.996996996996998</v>
      </c>
      <c r="FP41">
        <v>6.4822817631806391</v>
      </c>
      <c r="FQ41">
        <v>8.8850174216027913</v>
      </c>
      <c r="FR41">
        <v>6.2985332182916283</v>
      </c>
      <c r="FS41">
        <v>4.9822064056939448</v>
      </c>
      <c r="FT41">
        <v>4.5373665480426988</v>
      </c>
      <c r="FU41">
        <v>3.0658250676284862</v>
      </c>
      <c r="FV41">
        <v>-0.57755775577557988</v>
      </c>
      <c r="FW41">
        <v>2.9992348785872558</v>
      </c>
      <c r="FX41">
        <v>60.438095953149627</v>
      </c>
      <c r="FY41">
        <v>10.898935914102749</v>
      </c>
      <c r="FZ41">
        <v>-23.965704726056046</v>
      </c>
      <c r="GA41">
        <v>-3.9784431137724527</v>
      </c>
      <c r="GB41">
        <v>2.7510265495087816</v>
      </c>
      <c r="GC41">
        <v>9.2302769427191453</v>
      </c>
      <c r="GD41">
        <v>-5.1466545323550008</v>
      </c>
      <c r="GE41">
        <v>22.337349397590362</v>
      </c>
      <c r="GF41">
        <v>16.697920534719643</v>
      </c>
      <c r="GG41">
        <v>8.0420140898260382</v>
      </c>
      <c r="GH41">
        <v>11.091152651768867</v>
      </c>
      <c r="GI41">
        <v>-0.45241929299899269</v>
      </c>
      <c r="GJ41">
        <v>30.522013273396276</v>
      </c>
      <c r="GK41">
        <v>20.488125205209592</v>
      </c>
      <c r="GL41">
        <v>4.4133795084044261</v>
      </c>
      <c r="GM41">
        <v>-7.2409488139825227</v>
      </c>
      <c r="GN41">
        <v>-7.1428571428571423</v>
      </c>
      <c r="GO41">
        <v>-22.999576243526096</v>
      </c>
      <c r="GP41">
        <v>15.691219199979075</v>
      </c>
      <c r="GQ41">
        <v>46.969042476601537</v>
      </c>
      <c r="GR41">
        <v>18.529344073647881</v>
      </c>
      <c r="GS41">
        <v>-14.294980945430961</v>
      </c>
      <c r="GT41">
        <v>6.0444444444444416</v>
      </c>
      <c r="GU41">
        <v>-14.546181711510119</v>
      </c>
      <c r="GV41">
        <v>0.43251843397175443</v>
      </c>
      <c r="GW41">
        <v>10.120259175856857</v>
      </c>
      <c r="GX41">
        <v>-8.9648958128967156</v>
      </c>
      <c r="GY41">
        <v>-8.2203275043493083</v>
      </c>
      <c r="GZ41">
        <v>-3.4178590471856243</v>
      </c>
      <c r="HA41">
        <v>4.5893719806763249</v>
      </c>
      <c r="HB41">
        <v>11.860061926106994</v>
      </c>
      <c r="HC41">
        <v>0.45625335480404877</v>
      </c>
      <c r="HD41">
        <v>3.9127910050123589</v>
      </c>
      <c r="HE41">
        <v>9.25</v>
      </c>
      <c r="HF41">
        <v>8</v>
      </c>
      <c r="HG41">
        <v>10.19</v>
      </c>
      <c r="HH41">
        <v>8.89</v>
      </c>
      <c r="HI41">
        <v>8.94</v>
      </c>
    </row>
    <row r="42" spans="1:217">
      <c r="A42" t="s">
        <v>337</v>
      </c>
      <c r="B42">
        <v>2.3555670229054564</v>
      </c>
      <c r="C42">
        <v>9.1452819489107195</v>
      </c>
      <c r="D42">
        <v>7.7442229836965195</v>
      </c>
      <c r="E42">
        <v>3.9682319591914315</v>
      </c>
      <c r="F42">
        <v>4.0748861633434466</v>
      </c>
      <c r="G42">
        <v>2.4575717551076384</v>
      </c>
      <c r="H42">
        <v>-6.3787941542262718</v>
      </c>
      <c r="I42">
        <v>-5.8049195023275617</v>
      </c>
      <c r="J42">
        <v>-2.6144964209182509</v>
      </c>
      <c r="K42">
        <v>1.5638688377413681</v>
      </c>
      <c r="L42">
        <v>-18.068014459767038</v>
      </c>
      <c r="M42">
        <v>-8.5358051277249807</v>
      </c>
      <c r="N42">
        <v>-1.8559217076665226</v>
      </c>
      <c r="O42">
        <v>4.6967341024256193</v>
      </c>
      <c r="P42">
        <v>1.0859599669713318</v>
      </c>
      <c r="Q42">
        <v>30.668835160274664</v>
      </c>
      <c r="R42">
        <v>38.704015184077754</v>
      </c>
      <c r="S42">
        <v>143.88717504897238</v>
      </c>
      <c r="T42">
        <v>8.453272938369544</v>
      </c>
      <c r="U42">
        <v>-17.791799145552332</v>
      </c>
      <c r="V42">
        <v>15.778846406376593</v>
      </c>
      <c r="W42">
        <v>1.5650090444965268</v>
      </c>
      <c r="X42">
        <v>-148.60956618464959</v>
      </c>
      <c r="Y42">
        <v>90.286624203821646</v>
      </c>
      <c r="Z42">
        <v>-98.445747800586503</v>
      </c>
      <c r="AA42">
        <v>2.5641025641025599</v>
      </c>
      <c r="AB42">
        <v>15.819858950957125</v>
      </c>
      <c r="AC42">
        <v>1.6326298404788091</v>
      </c>
      <c r="AD42">
        <v>14.521276595744686</v>
      </c>
      <c r="AE42">
        <v>10.611036991868255</v>
      </c>
      <c r="AF42">
        <v>10.628688166485142</v>
      </c>
      <c r="AG42">
        <v>6.2196703514582614</v>
      </c>
      <c r="AH42">
        <v>23.227791563275435</v>
      </c>
      <c r="AI42">
        <v>4.084752847459252</v>
      </c>
      <c r="AJ42">
        <v>-4.3699999999999042</v>
      </c>
      <c r="AK42">
        <v>11.950000000000106</v>
      </c>
      <c r="AL42">
        <v>0.53000000000018233</v>
      </c>
      <c r="AM42">
        <v>1.9747235387044677</v>
      </c>
      <c r="AN42">
        <v>8.3945761622509476</v>
      </c>
      <c r="AO42">
        <v>4.8117876783294813</v>
      </c>
      <c r="AP42">
        <v>17.074191992281719</v>
      </c>
      <c r="AQ42">
        <v>6.9341143112968213</v>
      </c>
      <c r="AR42">
        <v>-4.0712468193384321</v>
      </c>
      <c r="AS42">
        <v>-38.794114300133096</v>
      </c>
      <c r="AT42">
        <v>1.0859599669713318</v>
      </c>
      <c r="AU42">
        <v>2.9234404203547495</v>
      </c>
      <c r="AV42">
        <v>-8.5358051277249807</v>
      </c>
      <c r="AW42">
        <v>-1.8559217076665226</v>
      </c>
      <c r="AX42">
        <v>-1.9016454749439065</v>
      </c>
      <c r="AY42">
        <v>31.745801778070454</v>
      </c>
      <c r="AZ42">
        <v>-100.40193572243928</v>
      </c>
      <c r="BA42">
        <v>2.2453014160606144</v>
      </c>
      <c r="BB42">
        <v>-50.365002619920929</v>
      </c>
      <c r="BC42">
        <v>15.050666452244654</v>
      </c>
      <c r="BD42">
        <v>1.2749003984063745</v>
      </c>
      <c r="BE42">
        <v>-22.872631421892873</v>
      </c>
      <c r="BF42">
        <v>19.86318511721041</v>
      </c>
      <c r="BG42">
        <v>1.9469019805746526</v>
      </c>
      <c r="BH42">
        <v>-21.477977647051134</v>
      </c>
      <c r="BI42">
        <v>-14.76240608927662</v>
      </c>
      <c r="BJ42">
        <v>-5.9015708771096222E-2</v>
      </c>
      <c r="BK42">
        <v>4.7122413321764345</v>
      </c>
      <c r="BL42">
        <v>2.2424691099455281</v>
      </c>
      <c r="BM42">
        <v>3.4520135554618832</v>
      </c>
      <c r="BN42">
        <v>1.9800650609189407</v>
      </c>
      <c r="BO42">
        <v>7.3966396651999027</v>
      </c>
      <c r="BP42">
        <v>-56.079246418223093</v>
      </c>
      <c r="BQ42">
        <v>-3.4383484116503582</v>
      </c>
      <c r="BR42">
        <v>3.6492192100526908</v>
      </c>
      <c r="BS42">
        <v>4.6132182115516498</v>
      </c>
      <c r="BT42">
        <v>15.500341017596508</v>
      </c>
      <c r="BU42">
        <v>-16.001204229857375</v>
      </c>
      <c r="BV42">
        <v>-50.365002619920929</v>
      </c>
      <c r="BW42">
        <v>-6.8294434926880765</v>
      </c>
      <c r="BX42">
        <v>-11.818436368550717</v>
      </c>
      <c r="BY42">
        <v>-38.794114300133096</v>
      </c>
      <c r="BZ42">
        <v>3.162578806875243</v>
      </c>
      <c r="CA42">
        <v>9.0067986216663005</v>
      </c>
      <c r="CB42">
        <v>10.215929693575623</v>
      </c>
      <c r="CC42">
        <v>10.611036991868255</v>
      </c>
      <c r="CD42">
        <v>3.7630524832137837</v>
      </c>
      <c r="CE42">
        <v>8.8551063979455815</v>
      </c>
      <c r="CF42">
        <v>19.553019867758138</v>
      </c>
      <c r="CG42">
        <v>11.778187713119795</v>
      </c>
      <c r="CH42">
        <v>2.5614596260002567</v>
      </c>
      <c r="CI42">
        <v>9.9068052018273374</v>
      </c>
      <c r="CJ42">
        <v>8.0673312284933836</v>
      </c>
      <c r="CK42">
        <v>9.1824457529401577</v>
      </c>
      <c r="CL42">
        <v>13.515550075352788</v>
      </c>
      <c r="CM42">
        <v>9.2690379234376223</v>
      </c>
      <c r="CN42">
        <v>11.013330462591165</v>
      </c>
      <c r="CO42">
        <v>10.611325678029393</v>
      </c>
      <c r="CP42">
        <v>-6.0773480662983497</v>
      </c>
      <c r="CQ42">
        <v>8.99</v>
      </c>
      <c r="CR42">
        <v>6.28</v>
      </c>
      <c r="CS42">
        <v>34.1</v>
      </c>
      <c r="CT42">
        <v>6.2405889242094643</v>
      </c>
      <c r="CU42">
        <v>-3.1097863884749226</v>
      </c>
      <c r="CV42">
        <v>-14.193312179643636</v>
      </c>
      <c r="CW42">
        <v>-19.233610535075698</v>
      </c>
      <c r="CX42">
        <v>-10.659378202938164</v>
      </c>
      <c r="CY42">
        <v>18.916330317843645</v>
      </c>
      <c r="CZ42">
        <v>14.434342545996959</v>
      </c>
      <c r="DA42">
        <v>1.0989010989011014</v>
      </c>
      <c r="DB42">
        <v>-1.3978494623655884</v>
      </c>
      <c r="DC42">
        <v>1.3611615245009074</v>
      </c>
      <c r="DD42">
        <v>2.7386541471048624</v>
      </c>
      <c r="DE42">
        <v>1.3270142180094839</v>
      </c>
      <c r="DF42">
        <v>-4.6186895810955937</v>
      </c>
      <c r="DG42">
        <v>-0.77054794520547221</v>
      </c>
      <c r="DH42">
        <v>2.9117379435850665</v>
      </c>
      <c r="DI42">
        <v>2.5339366515837081</v>
      </c>
      <c r="DJ42">
        <v>3.2021957913998174</v>
      </c>
      <c r="DK42">
        <v>6.0575968222442844</v>
      </c>
      <c r="DL42">
        <v>-0.81135902636916557</v>
      </c>
      <c r="DM42">
        <v>-5.1104972375690645</v>
      </c>
      <c r="DN42">
        <v>2.2620169651272439</v>
      </c>
      <c r="DO42">
        <v>4.560260586319222</v>
      </c>
      <c r="DP42">
        <v>-2.5285481239804195</v>
      </c>
      <c r="DQ42">
        <v>8.0256821829862393E-2</v>
      </c>
      <c r="DR42">
        <v>2.7386541471048624</v>
      </c>
      <c r="DS42">
        <v>-13.643034124865745</v>
      </c>
      <c r="DT42">
        <v>0.6393461794908013</v>
      </c>
      <c r="DU42">
        <v>-1.9752779496192827</v>
      </c>
      <c r="DV42">
        <v>7.2520714526993464</v>
      </c>
      <c r="DW42">
        <v>4.2045149575800949</v>
      </c>
      <c r="DX42">
        <v>4.2045149575800949</v>
      </c>
      <c r="DY42">
        <v>17.530104683436416</v>
      </c>
      <c r="DZ42">
        <v>4.7030993653740989</v>
      </c>
      <c r="EA42">
        <v>-3.7480821462504066</v>
      </c>
      <c r="EB42">
        <v>5.2914194985335303</v>
      </c>
      <c r="EC42">
        <v>-2.8819728535580014</v>
      </c>
      <c r="ED42">
        <v>17.710027916691772</v>
      </c>
      <c r="EE42">
        <v>-100.28910432379685</v>
      </c>
      <c r="EF42">
        <v>-108.57830496819665</v>
      </c>
      <c r="EG42">
        <v>-94.177110896328813</v>
      </c>
      <c r="EH42">
        <v>9.3140414373619471</v>
      </c>
      <c r="EI42">
        <v>-3.1386224934612108</v>
      </c>
      <c r="EJ42">
        <v>-0.89847259658580414</v>
      </c>
      <c r="EK42">
        <v>-18.550474547023295</v>
      </c>
      <c r="EL42">
        <v>5.0905953408110358</v>
      </c>
      <c r="EM42">
        <v>5.8606557377049224</v>
      </c>
      <c r="EN42">
        <v>-11.033519553072614</v>
      </c>
      <c r="EO42">
        <v>-10.657193605683837</v>
      </c>
      <c r="EP42">
        <v>-7.4272409778812607</v>
      </c>
      <c r="EQ42">
        <v>-43.846855059252512</v>
      </c>
      <c r="ER42">
        <v>16.429097178043595</v>
      </c>
      <c r="ES42">
        <v>1.7298064708959127</v>
      </c>
      <c r="ET42">
        <v>6.6199118608728611</v>
      </c>
      <c r="EU42">
        <v>12.281067556296914</v>
      </c>
      <c r="EV42">
        <v>3.5689255485470914</v>
      </c>
      <c r="EW42">
        <v>0.330622283050445</v>
      </c>
      <c r="EX42">
        <v>-0.31390156319092205</v>
      </c>
      <c r="EY42">
        <v>0.79077235179023098</v>
      </c>
      <c r="EZ42">
        <v>3.7884786233728742</v>
      </c>
      <c r="FA42">
        <v>2.9736292428198472</v>
      </c>
      <c r="FB42">
        <v>5.5506546134663344</v>
      </c>
      <c r="FC42">
        <v>17.074191992281719</v>
      </c>
      <c r="FD42">
        <v>35.128661868425489</v>
      </c>
      <c r="FE42">
        <v>2.2570625780543532</v>
      </c>
      <c r="FF42">
        <v>4.2065805914202397</v>
      </c>
      <c r="FG42">
        <v>2.8041903898486336</v>
      </c>
      <c r="FH42">
        <v>-3.8644015916743117</v>
      </c>
      <c r="FI42">
        <v>144.30148584709886</v>
      </c>
      <c r="FJ42">
        <v>60.813930823753772</v>
      </c>
      <c r="FK42">
        <v>42.458552425123294</v>
      </c>
      <c r="FL42">
        <v>5.9750067324826492</v>
      </c>
      <c r="FM42">
        <v>-1.5216068167985393</v>
      </c>
      <c r="FN42">
        <v>38.044133606656217</v>
      </c>
      <c r="FO42">
        <v>11.139160839160839</v>
      </c>
      <c r="FP42">
        <v>5.3781512605042066</v>
      </c>
      <c r="FQ42">
        <v>9.495295124037634</v>
      </c>
      <c r="FR42">
        <v>6.1224489795918391</v>
      </c>
      <c r="FS42">
        <v>4.6491228070175419</v>
      </c>
      <c r="FT42">
        <v>5.7675244010647733</v>
      </c>
      <c r="FU42">
        <v>3.7533512064343055</v>
      </c>
      <c r="FV42">
        <v>-0.32336297493937405</v>
      </c>
      <c r="FW42">
        <v>1.4382286679055618</v>
      </c>
      <c r="FX42">
        <v>6.5055762081784385</v>
      </c>
      <c r="FY42">
        <v>12.83846740265974</v>
      </c>
      <c r="FZ42">
        <v>-22.872631421892873</v>
      </c>
      <c r="GA42">
        <v>1.66904865469459</v>
      </c>
      <c r="GB42">
        <v>8.998143851873472</v>
      </c>
      <c r="GC42">
        <v>-11.607804990346153</v>
      </c>
      <c r="GD42">
        <v>-6.7665652072114293</v>
      </c>
      <c r="GE42">
        <v>22.630597014925375</v>
      </c>
      <c r="GF42">
        <v>16.379586747417171</v>
      </c>
      <c r="GG42">
        <v>3.6213001405169725</v>
      </c>
      <c r="GH42">
        <v>-0.64207971184716317</v>
      </c>
      <c r="GI42">
        <v>-11.260082260563003</v>
      </c>
      <c r="GJ42">
        <v>6.1754360184785497</v>
      </c>
      <c r="GK42">
        <v>16.434566959175882</v>
      </c>
      <c r="GL42">
        <v>4.5890463584485248</v>
      </c>
      <c r="GM42">
        <v>-20.483460559796441</v>
      </c>
      <c r="GN42">
        <v>-10.714285714285714</v>
      </c>
      <c r="GO42">
        <v>-14.118721626567989</v>
      </c>
      <c r="GP42">
        <v>16.219004430877007</v>
      </c>
      <c r="GQ42">
        <v>16.780821917808243</v>
      </c>
      <c r="GR42">
        <v>19.43071629652799</v>
      </c>
      <c r="GS42">
        <v>-0.64634857937968904</v>
      </c>
      <c r="GT42">
        <v>4.9194991055456176</v>
      </c>
      <c r="GU42">
        <v>-30.483800505297765</v>
      </c>
      <c r="GV42">
        <v>0.28415920589688787</v>
      </c>
      <c r="GW42">
        <v>-1.2164527641337919</v>
      </c>
      <c r="GX42">
        <v>16.272102699738742</v>
      </c>
      <c r="GY42">
        <v>-6.841869454116047</v>
      </c>
      <c r="GZ42">
        <v>-3.2609920278898308</v>
      </c>
      <c r="HA42">
        <v>45.793901156677194</v>
      </c>
      <c r="HB42">
        <v>15.714922152465565</v>
      </c>
      <c r="HC42">
        <v>-0.33677168430792059</v>
      </c>
      <c r="HD42">
        <v>4.4381802552143483</v>
      </c>
      <c r="HE42">
        <v>9.0500000000000007</v>
      </c>
      <c r="HF42">
        <v>8</v>
      </c>
      <c r="HG42">
        <v>10.19</v>
      </c>
      <c r="HH42">
        <v>8.66</v>
      </c>
      <c r="HI42">
        <v>9.14</v>
      </c>
    </row>
    <row r="43" spans="1:217">
      <c r="A43" t="s">
        <v>338</v>
      </c>
      <c r="B43">
        <v>2.7474250892873067</v>
      </c>
      <c r="C43">
        <v>10.016057475614559</v>
      </c>
      <c r="D43">
        <v>8.1969835178461175</v>
      </c>
      <c r="E43">
        <v>6.6787982384138527</v>
      </c>
      <c r="F43">
        <v>8.2912176032449558</v>
      </c>
      <c r="G43">
        <v>2.1920262759566502</v>
      </c>
      <c r="H43">
        <v>-4.6538246146560178</v>
      </c>
      <c r="I43">
        <v>-3.6157434381546465</v>
      </c>
      <c r="J43">
        <v>-6.2511506384309561</v>
      </c>
      <c r="K43">
        <v>-0.31124232338564045</v>
      </c>
      <c r="L43">
        <v>-21.863418830010151</v>
      </c>
      <c r="M43">
        <v>-17.028004296715434</v>
      </c>
      <c r="N43">
        <v>-0.74125550150566644</v>
      </c>
      <c r="O43">
        <v>2.51750295612469</v>
      </c>
      <c r="P43">
        <v>-5.7758852958734579</v>
      </c>
      <c r="Q43">
        <v>-14.925340393853237</v>
      </c>
      <c r="R43">
        <v>33.174323091325078</v>
      </c>
      <c r="S43">
        <v>-87.151132615489928</v>
      </c>
      <c r="T43">
        <v>5.6608594646883059</v>
      </c>
      <c r="U43">
        <v>-33.555093151316065</v>
      </c>
      <c r="V43">
        <v>12.561978531482184</v>
      </c>
      <c r="W43">
        <v>-1.060950182110669</v>
      </c>
      <c r="X43">
        <v>-245.42936288088643</v>
      </c>
      <c r="Y43">
        <v>65.772870662460576</v>
      </c>
      <c r="Z43">
        <v>-142.63345195729536</v>
      </c>
      <c r="AA43">
        <v>-3.3967391304347831</v>
      </c>
      <c r="AB43">
        <v>12.650771129300487</v>
      </c>
      <c r="AC43">
        <v>-1.110990006013322</v>
      </c>
      <c r="AD43">
        <v>13.056994818652845</v>
      </c>
      <c r="AE43">
        <v>10.658717977917378</v>
      </c>
      <c r="AF43">
        <v>12.386726879089377</v>
      </c>
      <c r="AG43">
        <v>6.1525638691287172</v>
      </c>
      <c r="AH43">
        <v>43.468167298120498</v>
      </c>
      <c r="AI43">
        <v>7.0528848450473252</v>
      </c>
      <c r="AJ43">
        <v>-5.2499999999999769</v>
      </c>
      <c r="AK43">
        <v>10.510000000000016</v>
      </c>
      <c r="AL43">
        <v>-5.9899999999998048</v>
      </c>
      <c r="AM43">
        <v>1.2615899072807484</v>
      </c>
      <c r="AN43">
        <v>10.779667961095871</v>
      </c>
      <c r="AO43">
        <v>9.552510869131666</v>
      </c>
      <c r="AP43">
        <v>13.866534988713319</v>
      </c>
      <c r="AQ43">
        <v>11.687155061616391</v>
      </c>
      <c r="AR43">
        <v>-3.3984706881903146</v>
      </c>
      <c r="AS43">
        <v>-44.005747619456123</v>
      </c>
      <c r="AT43">
        <v>-5.7758852958734579</v>
      </c>
      <c r="AU43">
        <v>6.7428017473237496</v>
      </c>
      <c r="AV43">
        <v>-17.028004296715434</v>
      </c>
      <c r="AW43">
        <v>-2.8284749399558553</v>
      </c>
      <c r="AX43">
        <v>3.1367431822886928E-3</v>
      </c>
      <c r="AY43">
        <v>-12.780446037968082</v>
      </c>
      <c r="AZ43">
        <v>-135.53502284321158</v>
      </c>
      <c r="BA43">
        <v>-112.41445307968914</v>
      </c>
      <c r="BB43">
        <v>-48.877888376454955</v>
      </c>
      <c r="BC43">
        <v>47.253086278310313</v>
      </c>
      <c r="BD43">
        <v>1.2708498808578237</v>
      </c>
      <c r="BE43">
        <v>-14.751223314424285</v>
      </c>
      <c r="BF43">
        <v>15.745955662073097</v>
      </c>
      <c r="BG43">
        <v>1.9339157914575602</v>
      </c>
      <c r="BH43">
        <v>-19.583951036060384</v>
      </c>
      <c r="BI43">
        <v>-26.592577025667346</v>
      </c>
      <c r="BJ43">
        <v>-1.2732420054427345</v>
      </c>
      <c r="BK43">
        <v>-1.2257303627903786</v>
      </c>
      <c r="BL43">
        <v>2.2534657862987824</v>
      </c>
      <c r="BM43">
        <v>2.5747666841246457</v>
      </c>
      <c r="BN43">
        <v>1.9659527957268021</v>
      </c>
      <c r="BO43">
        <v>7.2911419837998901</v>
      </c>
      <c r="BP43">
        <v>54.131975802380914</v>
      </c>
      <c r="BQ43">
        <v>-3.9376083941516691</v>
      </c>
      <c r="BR43">
        <v>3.4847472204206795</v>
      </c>
      <c r="BS43">
        <v>4.212869642040074</v>
      </c>
      <c r="BT43">
        <v>16.863702527457985</v>
      </c>
      <c r="BU43">
        <v>-18.076725351119027</v>
      </c>
      <c r="BV43">
        <v>-48.877888376454955</v>
      </c>
      <c r="BW43">
        <v>-10.050590897350439</v>
      </c>
      <c r="BX43">
        <v>-15.309242328383633</v>
      </c>
      <c r="BY43">
        <v>-44.005747619456123</v>
      </c>
      <c r="BZ43">
        <v>-5.6110539028493403E-2</v>
      </c>
      <c r="CA43">
        <v>8.9899356115827072</v>
      </c>
      <c r="CB43">
        <v>12.325899464567151</v>
      </c>
      <c r="CC43">
        <v>10.658717977917378</v>
      </c>
      <c r="CD43">
        <v>6.4895063806751043</v>
      </c>
      <c r="CE43">
        <v>9.2180960422799583</v>
      </c>
      <c r="CF43">
        <v>21.77646760447551</v>
      </c>
      <c r="CG43">
        <v>12.119237660856816</v>
      </c>
      <c r="CH43">
        <v>10.720716478029546</v>
      </c>
      <c r="CI43">
        <v>11.352903082530567</v>
      </c>
      <c r="CJ43">
        <v>10.723460587630974</v>
      </c>
      <c r="CK43">
        <v>11.106822732129402</v>
      </c>
      <c r="CL43">
        <v>16.922767677670077</v>
      </c>
      <c r="CM43">
        <v>11.227434732968506</v>
      </c>
      <c r="CN43">
        <v>10.537514742640193</v>
      </c>
      <c r="CO43">
        <v>10.687250431848708</v>
      </c>
      <c r="CP43">
        <v>-11.602209944751388</v>
      </c>
      <c r="CQ43">
        <v>3.61</v>
      </c>
      <c r="CR43">
        <v>6.34</v>
      </c>
      <c r="CS43">
        <v>14.05</v>
      </c>
      <c r="CT43">
        <v>7.1298894206964727</v>
      </c>
      <c r="CU43">
        <v>-0.56318545598260372</v>
      </c>
      <c r="CV43">
        <v>-10.120751898419016</v>
      </c>
      <c r="CW43">
        <v>-16.102547489219496</v>
      </c>
      <c r="CX43">
        <v>-8.8366506520247068</v>
      </c>
      <c r="CY43">
        <v>17.514209588521819</v>
      </c>
      <c r="CZ43">
        <v>13.634916453920306</v>
      </c>
      <c r="DA43">
        <v>2.281021897810219</v>
      </c>
      <c r="DB43">
        <v>5.6220095693779939</v>
      </c>
      <c r="DC43">
        <v>1.3368983957219251</v>
      </c>
      <c r="DD43">
        <v>6.5699006875477419</v>
      </c>
      <c r="DE43">
        <v>6.0311284046692633</v>
      </c>
      <c r="DF43">
        <v>-0.10298661174046789</v>
      </c>
      <c r="DG43">
        <v>1.1894647408666028</v>
      </c>
      <c r="DH43">
        <v>-0.52493438320209473</v>
      </c>
      <c r="DI43">
        <v>0.67681895093062361</v>
      </c>
      <c r="DJ43">
        <v>-1.5315315315315341</v>
      </c>
      <c r="DK43">
        <v>1.3569937369519804</v>
      </c>
      <c r="DL43">
        <v>1.6528925619834798</v>
      </c>
      <c r="DM43">
        <v>-0.72780203784570596</v>
      </c>
      <c r="DN43">
        <v>5.0704225352112724</v>
      </c>
      <c r="DO43">
        <v>12.437810945273633</v>
      </c>
      <c r="DP43">
        <v>-2.0868113522537564</v>
      </c>
      <c r="DQ43">
        <v>1.5887025595763433</v>
      </c>
      <c r="DR43">
        <v>6.5699006875477419</v>
      </c>
      <c r="DS43">
        <v>-21.175293823455867</v>
      </c>
      <c r="DT43">
        <v>-1.3078015954993654</v>
      </c>
      <c r="DU43">
        <v>-6.1026162214227035</v>
      </c>
      <c r="DV43">
        <v>12.204414261460101</v>
      </c>
      <c r="DW43">
        <v>6.9354443081725945</v>
      </c>
      <c r="DX43">
        <v>6.9354443081725945</v>
      </c>
      <c r="DY43">
        <v>24.11684385058032</v>
      </c>
      <c r="DZ43">
        <v>-5.7255310992841419</v>
      </c>
      <c r="EA43">
        <v>-34.83013754992303</v>
      </c>
      <c r="EB43">
        <v>7.5640161725067383</v>
      </c>
      <c r="EC43">
        <v>-32.421839662388571</v>
      </c>
      <c r="ED43">
        <v>41.133384734001545</v>
      </c>
      <c r="EE43">
        <v>-120.31274811526916</v>
      </c>
      <c r="EF43">
        <v>-101.1834826979975</v>
      </c>
      <c r="EG43">
        <v>-166.11056927262459</v>
      </c>
      <c r="EH43">
        <v>-1.7862218936099861</v>
      </c>
      <c r="EI43">
        <v>-5.5650684931506849</v>
      </c>
      <c r="EJ43">
        <v>-2.4085637823371888</v>
      </c>
      <c r="EK43">
        <v>-23.407917383821001</v>
      </c>
      <c r="EL43">
        <v>3.9199332777314333</v>
      </c>
      <c r="EM43">
        <v>4.5904234269885329</v>
      </c>
      <c r="EN43">
        <v>-10.25280898876405</v>
      </c>
      <c r="EO43">
        <v>-20.034246575342461</v>
      </c>
      <c r="EP43">
        <v>-12.317653483111012</v>
      </c>
      <c r="EQ43">
        <v>-50.589390962671906</v>
      </c>
      <c r="ER43">
        <v>17.136237667664346</v>
      </c>
      <c r="ES43">
        <v>1.4692551744976583</v>
      </c>
      <c r="ET43">
        <v>11.558498216439551</v>
      </c>
      <c r="EU43">
        <v>16.073378466914175</v>
      </c>
      <c r="EV43">
        <v>7.962692722542986</v>
      </c>
      <c r="EW43">
        <v>0.96616846161267711</v>
      </c>
      <c r="EX43">
        <v>7.5346132070616161</v>
      </c>
      <c r="EY43">
        <v>-7.5091960444312242</v>
      </c>
      <c r="EZ43">
        <v>-7.1239610986185653</v>
      </c>
      <c r="FA43">
        <v>-3.7656590446835372</v>
      </c>
      <c r="FB43">
        <v>5.245051960937908</v>
      </c>
      <c r="FC43">
        <v>18.008935289691497</v>
      </c>
      <c r="FD43">
        <v>36.377218234158072</v>
      </c>
      <c r="FE43">
        <v>6.7867503153746718</v>
      </c>
      <c r="FF43">
        <v>3.5977105478332017</v>
      </c>
      <c r="FG43">
        <v>-3.2030422305949129</v>
      </c>
      <c r="FH43">
        <v>-19.678656305130701</v>
      </c>
      <c r="FI43">
        <v>4.0308093609272388</v>
      </c>
      <c r="FJ43">
        <v>0.6530131795800882</v>
      </c>
      <c r="FK43">
        <v>16.92757681518848</v>
      </c>
      <c r="FL43">
        <v>-1.9614074674378781</v>
      </c>
      <c r="FM43">
        <v>32.159999999999997</v>
      </c>
      <c r="FN43">
        <v>-7.5903477965333632</v>
      </c>
      <c r="FO43">
        <v>8.8294950055493899</v>
      </c>
      <c r="FP43">
        <v>3.341288782816231</v>
      </c>
      <c r="FQ43">
        <v>9.5158597662771207</v>
      </c>
      <c r="FR43">
        <v>5.8528428093645486</v>
      </c>
      <c r="FS43">
        <v>4.5887445887445866</v>
      </c>
      <c r="FT43">
        <v>5.5214723926380476</v>
      </c>
      <c r="FU43">
        <v>3.2570422535211292</v>
      </c>
      <c r="FV43">
        <v>-3.9140445126630916</v>
      </c>
      <c r="FW43">
        <v>-1.9255542577154319</v>
      </c>
      <c r="FX43">
        <v>29.114961367361275</v>
      </c>
      <c r="FY43">
        <v>12.063573819947758</v>
      </c>
      <c r="FZ43">
        <v>-14.751223314424285</v>
      </c>
      <c r="GA43">
        <v>-1.1836231554507874</v>
      </c>
      <c r="GB43">
        <v>13.324351736369255</v>
      </c>
      <c r="GC43">
        <v>3.4638362480495291</v>
      </c>
      <c r="GD43">
        <v>-5.6510204272951512</v>
      </c>
      <c r="GE43">
        <v>22.235507246376812</v>
      </c>
      <c r="GF43">
        <v>18.002764817694832</v>
      </c>
      <c r="GG43">
        <v>-1.3668179739973825</v>
      </c>
      <c r="GH43">
        <v>-21.156358048405679</v>
      </c>
      <c r="GI43">
        <v>-29.662388497873465</v>
      </c>
      <c r="GJ43">
        <v>-30.020571555654396</v>
      </c>
      <c r="GK43">
        <v>8.3856850427048748</v>
      </c>
      <c r="GL43">
        <v>3.8817695834687651</v>
      </c>
      <c r="GM43">
        <v>-25.324675324675326</v>
      </c>
      <c r="GN43">
        <v>-17.857142857142858</v>
      </c>
      <c r="GO43">
        <v>-5.4698283196884008</v>
      </c>
      <c r="GP43">
        <v>4.7423275956112398</v>
      </c>
      <c r="GQ43">
        <v>15.513921415560644</v>
      </c>
      <c r="GR43">
        <v>1.7554585152838482</v>
      </c>
      <c r="GS43">
        <v>4.2565828548802216</v>
      </c>
      <c r="GT43">
        <v>0.82372322899505768</v>
      </c>
      <c r="GU43">
        <v>-27.684804820891273</v>
      </c>
      <c r="GV43">
        <v>-2.4912719497838425</v>
      </c>
      <c r="GW43">
        <v>8.1433105390165217</v>
      </c>
      <c r="GX43">
        <v>11.268770627623939</v>
      </c>
      <c r="GY43">
        <v>-10.920022449058971</v>
      </c>
      <c r="GZ43">
        <v>-5.6683541306291785</v>
      </c>
      <c r="HA43">
        <v>-12.657142857142862</v>
      </c>
      <c r="HB43">
        <v>11.483252493489964</v>
      </c>
      <c r="HC43">
        <v>-2.2351295358605991</v>
      </c>
      <c r="HD43">
        <v>4.014938476655229</v>
      </c>
      <c r="HE43">
        <v>9.0500000000000007</v>
      </c>
      <c r="HF43">
        <v>8</v>
      </c>
      <c r="HG43">
        <v>10.199999999999999</v>
      </c>
      <c r="HH43">
        <v>8.56</v>
      </c>
      <c r="HI43">
        <v>8.89</v>
      </c>
    </row>
    <row r="44" spans="1:217">
      <c r="A44" t="s">
        <v>339</v>
      </c>
      <c r="B44">
        <v>-2.2518802323567781</v>
      </c>
      <c r="C44">
        <v>9.288589778239162</v>
      </c>
      <c r="D44">
        <v>7.3340637485297604</v>
      </c>
      <c r="E44">
        <v>10.517299958092506</v>
      </c>
      <c r="F44">
        <v>7.5497595597372955</v>
      </c>
      <c r="G44">
        <v>8.8311601811972587</v>
      </c>
      <c r="H44">
        <v>-8.8673955511803495</v>
      </c>
      <c r="I44">
        <v>-9.828610651804901</v>
      </c>
      <c r="J44">
        <v>-12.059625155624341</v>
      </c>
      <c r="K44">
        <v>-13.134579318372891</v>
      </c>
      <c r="L44">
        <v>-7.7482876712328785</v>
      </c>
      <c r="M44">
        <v>16.578435117975591</v>
      </c>
      <c r="N44">
        <v>-7.1869544854600553</v>
      </c>
      <c r="O44">
        <v>2.6021247712545361</v>
      </c>
      <c r="P44">
        <v>-9.853917795605021</v>
      </c>
      <c r="Q44">
        <v>-36.64489463877765</v>
      </c>
      <c r="R44">
        <v>-3.2090195054171442</v>
      </c>
      <c r="S44">
        <v>55.386795313916792</v>
      </c>
      <c r="T44">
        <v>7.5768055230388835</v>
      </c>
      <c r="U44">
        <v>14.191531892084674</v>
      </c>
      <c r="V44">
        <v>13.967541713235374</v>
      </c>
      <c r="W44">
        <v>1.2101159582006531</v>
      </c>
      <c r="X44">
        <v>-685.10638297872333</v>
      </c>
      <c r="Y44">
        <v>92.682926829268311</v>
      </c>
      <c r="Z44">
        <v>-75.711159737417944</v>
      </c>
      <c r="AA44">
        <v>0.69735006973500702</v>
      </c>
      <c r="AB44">
        <v>13.735044210259659</v>
      </c>
      <c r="AC44">
        <v>2.5658112551219796</v>
      </c>
      <c r="AD44">
        <v>9.7524752475247478</v>
      </c>
      <c r="AE44">
        <v>10.710615246029661</v>
      </c>
      <c r="AF44">
        <v>16.023242996024536</v>
      </c>
      <c r="AG44">
        <v>14.558564277789966</v>
      </c>
      <c r="AH44">
        <v>22.386776741104207</v>
      </c>
      <c r="AI44">
        <v>4.0067027764517977</v>
      </c>
      <c r="AJ44">
        <v>-5.4999999999998463</v>
      </c>
      <c r="AK44">
        <v>12.639999999999976</v>
      </c>
      <c r="AL44">
        <v>-7.770000000000044</v>
      </c>
      <c r="AM44">
        <v>1.5691311145860052</v>
      </c>
      <c r="AN44">
        <v>11.197443214955015</v>
      </c>
      <c r="AO44">
        <v>10.390308109705321</v>
      </c>
      <c r="AP44">
        <v>11.839132600816173</v>
      </c>
      <c r="AQ44">
        <v>14.275769733740182</v>
      </c>
      <c r="AR44">
        <v>-0.26019080659149796</v>
      </c>
      <c r="AS44">
        <v>-41.397070894209811</v>
      </c>
      <c r="AT44">
        <v>-9.853917795605021</v>
      </c>
      <c r="AU44">
        <v>3.9935439760589233</v>
      </c>
      <c r="AV44">
        <v>16.578435117975591</v>
      </c>
      <c r="AW44">
        <v>-9.5578709194752207</v>
      </c>
      <c r="AX44">
        <v>-6.8898796478352855</v>
      </c>
      <c r="AY44">
        <v>54.802921819628246</v>
      </c>
      <c r="AZ44">
        <v>-91.180357626228044</v>
      </c>
      <c r="BA44">
        <v>-69.227034449274385</v>
      </c>
      <c r="BB44">
        <v>-50.261867879104891</v>
      </c>
      <c r="BC44">
        <v>-11.247379477285387</v>
      </c>
      <c r="BD44">
        <v>1.2668250197941409</v>
      </c>
      <c r="BE44">
        <v>-15.616512502295556</v>
      </c>
      <c r="BF44">
        <v>11.237221888153977</v>
      </c>
      <c r="BG44">
        <v>2.1014242523588647</v>
      </c>
      <c r="BH44">
        <v>-17.843920217355645</v>
      </c>
      <c r="BI44">
        <v>-27.807887804741842</v>
      </c>
      <c r="BJ44">
        <v>3.2875141288004786</v>
      </c>
      <c r="BK44">
        <v>-2.0819645549279655</v>
      </c>
      <c r="BL44">
        <v>1.6476769722220599</v>
      </c>
      <c r="BM44">
        <v>2.1642838324541738</v>
      </c>
      <c r="BN44">
        <v>2.0052958586876382</v>
      </c>
      <c r="BO44">
        <v>7.1856443023998846</v>
      </c>
      <c r="BP44">
        <v>533.74385940634988</v>
      </c>
      <c r="BQ44">
        <v>-5.6491981636979967</v>
      </c>
      <c r="BR44">
        <v>3.264812882962167</v>
      </c>
      <c r="BS44">
        <v>4.5731407570401892</v>
      </c>
      <c r="BT44">
        <v>17.847018260758524</v>
      </c>
      <c r="BU44">
        <v>-18.914288555108421</v>
      </c>
      <c r="BV44">
        <v>-50.261867879104891</v>
      </c>
      <c r="BW44">
        <v>-11.557070007554774</v>
      </c>
      <c r="BX44">
        <v>-18.89749418098727</v>
      </c>
      <c r="BY44">
        <v>-41.397070894209811</v>
      </c>
      <c r="BZ44">
        <v>-9.674457840301578</v>
      </c>
      <c r="CA44">
        <v>10.741063662792634</v>
      </c>
      <c r="CB44">
        <v>14.284031690071059</v>
      </c>
      <c r="CC44">
        <v>10.710615246029661</v>
      </c>
      <c r="CD44">
        <v>5.8134420425897124</v>
      </c>
      <c r="CE44">
        <v>10.506714776324587</v>
      </c>
      <c r="CF44">
        <v>16.379111346801267</v>
      </c>
      <c r="CG44">
        <v>12.831647513636604</v>
      </c>
      <c r="CH44">
        <v>8.1255414125094241</v>
      </c>
      <c r="CI44">
        <v>13.063859397298527</v>
      </c>
      <c r="CJ44">
        <v>11.169159566879129</v>
      </c>
      <c r="CK44">
        <v>12.317506908601757</v>
      </c>
      <c r="CL44">
        <v>24.993943131511134</v>
      </c>
      <c r="CM44">
        <v>12.575140589951831</v>
      </c>
      <c r="CN44">
        <v>10.272234802485981</v>
      </c>
      <c r="CO44">
        <v>10.797891380227769</v>
      </c>
      <c r="CP44">
        <v>-12.222222222222218</v>
      </c>
      <c r="CQ44">
        <v>0.94</v>
      </c>
      <c r="CR44">
        <v>6.56</v>
      </c>
      <c r="CS44">
        <v>-31.99</v>
      </c>
      <c r="CT44">
        <v>6.3387096774193656</v>
      </c>
      <c r="CU44">
        <v>2.0911965724778101</v>
      </c>
      <c r="CV44">
        <v>-6.6537467700258466</v>
      </c>
      <c r="CW44">
        <v>-12.217993322335602</v>
      </c>
      <c r="CX44">
        <v>0.55545269394556618</v>
      </c>
      <c r="CY44">
        <v>5.7513111706392772</v>
      </c>
      <c r="CZ44">
        <v>11.43930651296766</v>
      </c>
      <c r="DA44">
        <v>4.1704442429737156</v>
      </c>
      <c r="DB44">
        <v>7.2649572649572782</v>
      </c>
      <c r="DC44">
        <v>3.6672629695885592</v>
      </c>
      <c r="DD44">
        <v>4.3754972155926701</v>
      </c>
      <c r="DE44">
        <v>4.1474654377880187</v>
      </c>
      <c r="DF44">
        <v>9.6559378468368511</v>
      </c>
      <c r="DG44">
        <v>1.4886164623467626</v>
      </c>
      <c r="DH44">
        <v>6.8843777581641632</v>
      </c>
      <c r="DI44">
        <v>5.8669001751313505</v>
      </c>
      <c r="DJ44">
        <v>7.8222222222222193</v>
      </c>
      <c r="DK44">
        <v>6.8527918781725843</v>
      </c>
      <c r="DL44">
        <v>-3.0845771144278551</v>
      </c>
      <c r="DM44">
        <v>-4.1666666666666661</v>
      </c>
      <c r="DN44">
        <v>1.6814159292035451</v>
      </c>
      <c r="DO44">
        <v>2.8864059590316518</v>
      </c>
      <c r="DP44">
        <v>-5.1554828150572805</v>
      </c>
      <c r="DQ44">
        <v>4.8214285714285765</v>
      </c>
      <c r="DR44">
        <v>4.3754972155926701</v>
      </c>
      <c r="DS44">
        <v>-1.681933575050804</v>
      </c>
      <c r="DT44">
        <v>4.44518871557284</v>
      </c>
      <c r="DU44">
        <v>0.94505794220556061</v>
      </c>
      <c r="DV44">
        <v>14.185966692663007</v>
      </c>
      <c r="DW44">
        <v>7.7783268997021384</v>
      </c>
      <c r="DX44">
        <v>7.7783268997021384</v>
      </c>
      <c r="DY44">
        <v>20.086341405850501</v>
      </c>
      <c r="DZ44">
        <v>-0.57373593655310517</v>
      </c>
      <c r="EA44">
        <v>17.17385495163273</v>
      </c>
      <c r="EB44">
        <v>16.856504745951984</v>
      </c>
      <c r="EC44">
        <v>75.145161434182086</v>
      </c>
      <c r="ED44">
        <v>43.250431282346177</v>
      </c>
      <c r="EE44">
        <v>-89.901463932187326</v>
      </c>
      <c r="EF44">
        <v>-81.128772172310534</v>
      </c>
      <c r="EG44">
        <v>-114.22791925730347</v>
      </c>
      <c r="EH44">
        <v>-5.0251241662551331</v>
      </c>
      <c r="EI44">
        <v>-3.5996488147497874</v>
      </c>
      <c r="EJ44">
        <v>-2.1563342318059222</v>
      </c>
      <c r="EK44">
        <v>-20.131086142322097</v>
      </c>
      <c r="EL44">
        <v>5.3377814845704679</v>
      </c>
      <c r="EM44">
        <v>6.4426877470355777</v>
      </c>
      <c r="EN44">
        <v>-6.1728395061728403</v>
      </c>
      <c r="EO44">
        <v>-17.117117117117118</v>
      </c>
      <c r="EP44">
        <v>-7.9973342219260237</v>
      </c>
      <c r="EQ44">
        <v>-42.931937172774873</v>
      </c>
      <c r="ER44">
        <v>17.486883204377026</v>
      </c>
      <c r="ES44">
        <v>-0.20641703483740134</v>
      </c>
      <c r="ET44">
        <v>11.249578170949235</v>
      </c>
      <c r="EU44">
        <v>14.438839848675913</v>
      </c>
      <c r="EV44">
        <v>7.5582055650198754</v>
      </c>
      <c r="EW44">
        <v>-4.3999253437717538</v>
      </c>
      <c r="EX44">
        <v>1.1415350977550658</v>
      </c>
      <c r="EY44">
        <v>-12.39535802823986</v>
      </c>
      <c r="EZ44">
        <v>-12.960767154662825</v>
      </c>
      <c r="FA44">
        <v>-6.4690300629055661</v>
      </c>
      <c r="FB44">
        <v>6.020235497965448</v>
      </c>
      <c r="FC44">
        <v>18.469039727574199</v>
      </c>
      <c r="FD44">
        <v>38.283145513886325</v>
      </c>
      <c r="FE44">
        <v>4.3648369167379641</v>
      </c>
      <c r="FF44">
        <v>3.0669895076674716</v>
      </c>
      <c r="FG44">
        <v>-8.3415823053311975</v>
      </c>
      <c r="FH44">
        <v>18.171348230578229</v>
      </c>
      <c r="FI44">
        <v>-56.741369205436634</v>
      </c>
      <c r="FJ44">
        <v>-4.6112622156652483</v>
      </c>
      <c r="FK44">
        <v>84.191555025106098</v>
      </c>
      <c r="FL44">
        <v>-10.292112858794871</v>
      </c>
      <c r="FM44">
        <v>26.939115929941622</v>
      </c>
      <c r="FN44">
        <v>81.305367378843158</v>
      </c>
      <c r="FO44">
        <v>7.4518577792288943</v>
      </c>
      <c r="FP44">
        <v>5.9342421812349571</v>
      </c>
      <c r="FQ44">
        <v>9.3366093366093423</v>
      </c>
      <c r="FR44">
        <v>5.761316872427984</v>
      </c>
      <c r="FS44">
        <v>4.9657534246575317</v>
      </c>
      <c r="FT44">
        <v>5.3772766695576779</v>
      </c>
      <c r="FU44">
        <v>3.7785588752196815</v>
      </c>
      <c r="FV44">
        <v>0.87579617834395584</v>
      </c>
      <c r="FW44">
        <v>2.1851374375646184</v>
      </c>
      <c r="FX44">
        <v>-18.345223171204651</v>
      </c>
      <c r="FY44">
        <v>11.41637140001817</v>
      </c>
      <c r="FZ44">
        <v>-15.616512502295556</v>
      </c>
      <c r="GA44">
        <v>0.93881843175512636</v>
      </c>
      <c r="GB44">
        <v>2.6895363229901141</v>
      </c>
      <c r="GC44">
        <v>-12.844190503752698</v>
      </c>
      <c r="GD44">
        <v>-13.312612560274209</v>
      </c>
      <c r="GE44">
        <v>23.324742268041238</v>
      </c>
      <c r="GF44">
        <v>18.889451319417621</v>
      </c>
      <c r="GG44">
        <v>-2.6822675509948617</v>
      </c>
      <c r="GH44">
        <v>14.439274827530884</v>
      </c>
      <c r="GI44">
        <v>11.905886056027697</v>
      </c>
      <c r="GJ44">
        <v>-2.4160094816975888</v>
      </c>
      <c r="GK44">
        <v>10.175082466379088</v>
      </c>
      <c r="GL44">
        <v>1.434978812393374</v>
      </c>
      <c r="GM44">
        <v>-24.441524310118268</v>
      </c>
      <c r="GN44">
        <v>-17.857142857142858</v>
      </c>
      <c r="GO44">
        <v>3.8915831647966117</v>
      </c>
      <c r="GP44">
        <v>5.9884061965949194</v>
      </c>
      <c r="GQ44">
        <v>-3.3250620347397821</v>
      </c>
      <c r="GR44">
        <v>7.0624360286591568</v>
      </c>
      <c r="GS44">
        <v>6.4135977337110548</v>
      </c>
      <c r="GT44">
        <v>2.869565217391302</v>
      </c>
      <c r="GU44">
        <v>4.9567514309671203</v>
      </c>
      <c r="GV44">
        <v>-4.9764967080672697</v>
      </c>
      <c r="GW44">
        <v>4.3769499084501975</v>
      </c>
      <c r="GX44">
        <v>12.059062899662825</v>
      </c>
      <c r="GY44">
        <v>-11.216128341120344</v>
      </c>
      <c r="GZ44">
        <v>-3.763910462718286</v>
      </c>
      <c r="HA44">
        <v>-0.40816326530612823</v>
      </c>
      <c r="HB44">
        <v>7.028464150837201</v>
      </c>
      <c r="HC44">
        <v>-2.4833437560426299</v>
      </c>
      <c r="HD44">
        <v>4.4509946825967939</v>
      </c>
      <c r="HE44">
        <v>9</v>
      </c>
      <c r="HF44">
        <v>8</v>
      </c>
      <c r="HG44">
        <v>10.199999999999999</v>
      </c>
      <c r="HH44">
        <v>8.31</v>
      </c>
      <c r="HI44">
        <v>8.51</v>
      </c>
    </row>
    <row r="45" spans="1:217">
      <c r="A45" t="s">
        <v>340</v>
      </c>
      <c r="B45">
        <v>1.071270466084367</v>
      </c>
      <c r="C45">
        <v>9.7183292808057171</v>
      </c>
      <c r="D45">
        <v>9.2687236413095473</v>
      </c>
      <c r="E45">
        <v>8.2152061518829509</v>
      </c>
      <c r="F45">
        <v>7.0777046530423826</v>
      </c>
      <c r="G45">
        <v>7.2368439099417055</v>
      </c>
      <c r="H45">
        <v>-2.4376730375274449</v>
      </c>
      <c r="I45">
        <v>-4.1588275372952648</v>
      </c>
      <c r="J45">
        <v>-21.563731765123389</v>
      </c>
      <c r="K45">
        <v>-21.007053316869133</v>
      </c>
      <c r="L45">
        <v>-49.127581238994722</v>
      </c>
      <c r="M45">
        <v>17.711370262390673</v>
      </c>
      <c r="N45">
        <v>-8.89653746518613</v>
      </c>
      <c r="O45">
        <v>2.7573952162484261</v>
      </c>
      <c r="P45">
        <v>-20.080133622318115</v>
      </c>
      <c r="Q45">
        <v>15.82043109999956</v>
      </c>
      <c r="R45">
        <v>83.037171423547008</v>
      </c>
      <c r="S45">
        <v>236.23818136277296</v>
      </c>
      <c r="T45">
        <v>4.7574134536144541</v>
      </c>
      <c r="U45">
        <v>38.300393470474873</v>
      </c>
      <c r="V45">
        <v>11.765021496044595</v>
      </c>
      <c r="W45">
        <v>-2.613298845132892</v>
      </c>
      <c r="X45">
        <v>-79.790419161676652</v>
      </c>
      <c r="Y45">
        <v>-40.044247787610615</v>
      </c>
      <c r="Z45">
        <v>138.57677902621722</v>
      </c>
      <c r="AA45">
        <v>0.54054054054054823</v>
      </c>
      <c r="AB45">
        <v>11.564218879895757</v>
      </c>
      <c r="AC45">
        <v>-1.3520319020885185</v>
      </c>
      <c r="AD45">
        <v>3.3003300330033007</v>
      </c>
      <c r="AE45">
        <v>10.117819924763282</v>
      </c>
      <c r="AF45">
        <v>19.9639666605268</v>
      </c>
      <c r="AG45">
        <v>2.3986642932097322</v>
      </c>
      <c r="AH45">
        <v>31.976371590180836</v>
      </c>
      <c r="AI45">
        <v>9.7065122324929902</v>
      </c>
      <c r="AJ45">
        <v>-1.349999999999854</v>
      </c>
      <c r="AK45">
        <v>8.1299999999999741</v>
      </c>
      <c r="AL45">
        <v>-38.22000000000002</v>
      </c>
      <c r="AM45">
        <v>2.4210526315789731</v>
      </c>
      <c r="AN45">
        <v>9.0613917952367444</v>
      </c>
      <c r="AO45">
        <v>2.7486927247503132</v>
      </c>
      <c r="AP45">
        <v>19.365403807439975</v>
      </c>
      <c r="AQ45">
        <v>9.0559954482954819</v>
      </c>
      <c r="AR45">
        <v>2.2867194371152104</v>
      </c>
      <c r="AS45">
        <v>-32.569443806338384</v>
      </c>
      <c r="AT45">
        <v>-20.080133622318115</v>
      </c>
      <c r="AU45">
        <v>-6.964257910024636</v>
      </c>
      <c r="AV45">
        <v>17.711370262390673</v>
      </c>
      <c r="AW45">
        <v>-10.656993785193913</v>
      </c>
      <c r="AX45">
        <v>-9.0796012203498844</v>
      </c>
      <c r="AY45">
        <v>-5.1160633386546932</v>
      </c>
      <c r="AZ45">
        <v>-112.35162787709407</v>
      </c>
      <c r="BA45">
        <v>-89.138943248532286</v>
      </c>
      <c r="BB45">
        <v>-24.516003502286225</v>
      </c>
      <c r="BC45">
        <v>-36.131609310216398</v>
      </c>
      <c r="BD45">
        <v>1.2628255722178374</v>
      </c>
      <c r="BE45">
        <v>-10.904410389553238</v>
      </c>
      <c r="BF45">
        <v>1.2007751401480475</v>
      </c>
      <c r="BG45">
        <v>2.2314913061681247</v>
      </c>
      <c r="BH45">
        <v>-12.360342098181693</v>
      </c>
      <c r="BI45">
        <v>-20.14435964597471</v>
      </c>
      <c r="BJ45">
        <v>8.7524105763752864</v>
      </c>
      <c r="BK45">
        <v>-0.5120915025326046</v>
      </c>
      <c r="BL45">
        <v>0.82541261691855394</v>
      </c>
      <c r="BM45">
        <v>1.7769352057277914</v>
      </c>
      <c r="BN45">
        <v>1.8846323563283096</v>
      </c>
      <c r="BO45">
        <v>6.8700830336000287</v>
      </c>
      <c r="BP45">
        <v>1298.3679622468339</v>
      </c>
      <c r="BQ45">
        <v>-4.2120224641198085</v>
      </c>
      <c r="BR45">
        <v>3.185093671946273</v>
      </c>
      <c r="BS45">
        <v>4.6158273419457263</v>
      </c>
      <c r="BT45">
        <v>18.54911110702847</v>
      </c>
      <c r="BU45">
        <v>-7.7548260820778356</v>
      </c>
      <c r="BV45">
        <v>-24.516003502286225</v>
      </c>
      <c r="BW45">
        <v>-5.5380528041659209</v>
      </c>
      <c r="BX45">
        <v>-13.302469231830255</v>
      </c>
      <c r="BY45">
        <v>-32.569443806338384</v>
      </c>
      <c r="BZ45">
        <v>-7.6854249238851295</v>
      </c>
      <c r="CA45">
        <v>10.902812457621399</v>
      </c>
      <c r="CB45">
        <v>13.081765115535013</v>
      </c>
      <c r="CC45">
        <v>10.117819924763282</v>
      </c>
      <c r="CD45">
        <v>7.6840613501257229</v>
      </c>
      <c r="CE45">
        <v>10.686163032765537</v>
      </c>
      <c r="CF45">
        <v>12.577394342698483</v>
      </c>
      <c r="CG45">
        <v>12.743836533017655</v>
      </c>
      <c r="CH45">
        <v>11.397450463667166</v>
      </c>
      <c r="CI45">
        <v>15.226860542122175</v>
      </c>
      <c r="CJ45">
        <v>10.931317050347486</v>
      </c>
      <c r="CK45">
        <v>13.528767180654022</v>
      </c>
      <c r="CL45">
        <v>29.811503753057266</v>
      </c>
      <c r="CM45">
        <v>13.858815504702902</v>
      </c>
      <c r="CN45">
        <v>9.1709208449163722</v>
      </c>
      <c r="CO45">
        <v>10.277328314261906</v>
      </c>
      <c r="CP45">
        <v>-9.71428571428571</v>
      </c>
      <c r="CQ45">
        <v>-6.68</v>
      </c>
      <c r="CR45">
        <v>13.56</v>
      </c>
      <c r="CS45">
        <v>-16.02</v>
      </c>
      <c r="CT45">
        <v>8.4337349397590362</v>
      </c>
      <c r="CU45">
        <v>2.5447990669069998</v>
      </c>
      <c r="CV45">
        <v>5.9644128113878976</v>
      </c>
      <c r="CW45">
        <v>-2.2772637406094023</v>
      </c>
      <c r="CX45">
        <v>12.059724349157745</v>
      </c>
      <c r="CY45">
        <v>-3.2357650622994143</v>
      </c>
      <c r="CZ45">
        <v>5.0305102196666329</v>
      </c>
      <c r="DA45">
        <v>5.2905464006938496</v>
      </c>
      <c r="DB45">
        <v>5.9280855199222486</v>
      </c>
      <c r="DC45">
        <v>4.7904191616766418</v>
      </c>
      <c r="DD45">
        <v>9.1728091728091883</v>
      </c>
      <c r="DE45">
        <v>8.1818181818181817</v>
      </c>
      <c r="DF45">
        <v>5.415860735009665</v>
      </c>
      <c r="DG45">
        <v>4.3367346938775588</v>
      </c>
      <c r="DH45">
        <v>1.9688269073010591</v>
      </c>
      <c r="DI45">
        <v>3.8851351351351302</v>
      </c>
      <c r="DJ45">
        <v>0.32025620496396434</v>
      </c>
      <c r="DK45">
        <v>4.5756457564575559</v>
      </c>
      <c r="DL45">
        <v>-3.176229508196716</v>
      </c>
      <c r="DM45">
        <v>-8.827785817655565</v>
      </c>
      <c r="DN45">
        <v>10.483135824977211</v>
      </c>
      <c r="DO45">
        <v>8.2051282051282044</v>
      </c>
      <c r="DP45">
        <v>4.5751633986928049</v>
      </c>
      <c r="DQ45">
        <v>11.856091578086685</v>
      </c>
      <c r="DR45">
        <v>9.1728091728091883</v>
      </c>
      <c r="DS45">
        <v>5.7002087111232767</v>
      </c>
      <c r="DT45">
        <v>8.6427501079880589</v>
      </c>
      <c r="DU45">
        <v>7.0543788776683076</v>
      </c>
      <c r="DV45">
        <v>12.939035145008267</v>
      </c>
      <c r="DW45">
        <v>11.585007664673462</v>
      </c>
      <c r="DX45">
        <v>-5.577952742637363</v>
      </c>
      <c r="DY45">
        <v>9.621814878962061</v>
      </c>
      <c r="DZ45">
        <v>18.086382031799474</v>
      </c>
      <c r="EA45">
        <v>-306.81691708402894</v>
      </c>
      <c r="EB45">
        <v>9.539866691819153</v>
      </c>
      <c r="EC45">
        <v>-84.373084819244383</v>
      </c>
      <c r="ED45">
        <v>16.521910424240254</v>
      </c>
      <c r="EE45">
        <v>-105.52619312840204</v>
      </c>
      <c r="EF45">
        <v>-118.03166064929178</v>
      </c>
      <c r="EG45">
        <v>-90.817659801258472</v>
      </c>
      <c r="EH45">
        <v>-9.3557397320002647</v>
      </c>
      <c r="EI45">
        <v>-2.2706630336058131</v>
      </c>
      <c r="EJ45">
        <v>-1.6333938294010864</v>
      </c>
      <c r="EK45">
        <v>-15.703380588876778</v>
      </c>
      <c r="EL45">
        <v>5.2587646076794634</v>
      </c>
      <c r="EM45">
        <v>5.6365786361844741</v>
      </c>
      <c r="EN45">
        <v>-0.67567567567568521</v>
      </c>
      <c r="EO45">
        <v>-6.1855670103092786</v>
      </c>
      <c r="EP45">
        <v>-3.1167979002624668</v>
      </c>
      <c r="EQ45">
        <v>-37.476808905380324</v>
      </c>
      <c r="ER45">
        <v>19.746039748560548</v>
      </c>
      <c r="ES45">
        <v>-0.53287197231833905</v>
      </c>
      <c r="ET45">
        <v>16.762709096423489</v>
      </c>
      <c r="EU45">
        <v>15.334816912805987</v>
      </c>
      <c r="EV45">
        <v>11.33337143510316</v>
      </c>
      <c r="EW45">
        <v>-5.1523567038393603</v>
      </c>
      <c r="EX45">
        <v>8.8555515127767261</v>
      </c>
      <c r="EY45">
        <v>-5.7447847237015441</v>
      </c>
      <c r="EZ45">
        <v>-3.2590947493209241</v>
      </c>
      <c r="FA45">
        <v>-3.2699264411854965</v>
      </c>
      <c r="FB45">
        <v>4.9381878997446158</v>
      </c>
      <c r="FC45">
        <v>19.365403807439975</v>
      </c>
      <c r="FD45">
        <v>85.709116427991844</v>
      </c>
      <c r="FE45">
        <v>9.3021937487255162</v>
      </c>
      <c r="FF45">
        <v>3.9743075070252933</v>
      </c>
      <c r="FG45">
        <v>-3.749996218389505</v>
      </c>
      <c r="FH45">
        <v>-43.350978931687592</v>
      </c>
      <c r="FI45">
        <v>9.689273304502148</v>
      </c>
      <c r="FJ45">
        <v>-31.805772421196448</v>
      </c>
      <c r="FK45">
        <v>-65.270328615443276</v>
      </c>
      <c r="FL45">
        <v>-2.284167251579257</v>
      </c>
      <c r="FM45">
        <v>22.851805728518055</v>
      </c>
      <c r="FN45">
        <v>8.5526315789473681</v>
      </c>
      <c r="FO45">
        <v>15.284639891366794</v>
      </c>
      <c r="FP45">
        <v>5.7629870129870202</v>
      </c>
      <c r="FQ45">
        <v>8.7200000000000042</v>
      </c>
      <c r="FR45">
        <v>5.6006493506493431</v>
      </c>
      <c r="FS45">
        <v>5.2542372881355961</v>
      </c>
      <c r="FT45">
        <v>4.425531914893619</v>
      </c>
      <c r="FU45">
        <v>4.1119860017497833</v>
      </c>
      <c r="FV45">
        <v>2.1576763485477128</v>
      </c>
      <c r="FW45">
        <v>3.271892738421637</v>
      </c>
      <c r="FX45">
        <v>-38.122257970166714</v>
      </c>
      <c r="FY45">
        <v>10.21682311158966</v>
      </c>
      <c r="FZ45">
        <v>-10.904410389553238</v>
      </c>
      <c r="GA45">
        <v>4.2842176158048231</v>
      </c>
      <c r="GB45">
        <v>7.8488717756189237</v>
      </c>
      <c r="GC45">
        <v>20.729596772307683</v>
      </c>
      <c r="GD45">
        <v>7.1629171372317666</v>
      </c>
      <c r="GE45">
        <v>23.691812750311865</v>
      </c>
      <c r="GF45">
        <v>18.812794832427787</v>
      </c>
      <c r="GG45">
        <v>-1.7351200879127511</v>
      </c>
      <c r="GH45">
        <v>5.799007920195125</v>
      </c>
      <c r="GI45">
        <v>2.3494068710522265</v>
      </c>
      <c r="GJ45">
        <v>-1.155621529066323</v>
      </c>
      <c r="GK45">
        <v>7.1305295667181383</v>
      </c>
      <c r="GL45">
        <v>7.2476371529884451</v>
      </c>
      <c r="GM45">
        <v>-22.61103633916554</v>
      </c>
      <c r="GN45">
        <v>-11.538461538461538</v>
      </c>
      <c r="GO45">
        <v>-0.93900963580507668</v>
      </c>
      <c r="GP45">
        <v>3.4166381864354807</v>
      </c>
      <c r="GQ45">
        <v>-13.960794169389057</v>
      </c>
      <c r="GR45">
        <v>-7.3940311838605108</v>
      </c>
      <c r="GS45">
        <v>14.988962472406186</v>
      </c>
      <c r="GT45">
        <v>0.25146689019278889</v>
      </c>
      <c r="GU45">
        <v>-4.6905925897097411</v>
      </c>
      <c r="GV45">
        <v>0.99971936007916073</v>
      </c>
      <c r="GW45">
        <v>1.7629772725294965</v>
      </c>
      <c r="GX45">
        <v>10.080023332072955</v>
      </c>
      <c r="GY45">
        <v>-7.9739338763775782</v>
      </c>
      <c r="GZ45">
        <v>-2.4307093716612682</v>
      </c>
      <c r="HA45">
        <v>-43.764434180138565</v>
      </c>
      <c r="HB45">
        <v>14.839679112085443</v>
      </c>
      <c r="HC45">
        <v>-2.3062628927157522</v>
      </c>
      <c r="HD45">
        <v>4.6450766975823381</v>
      </c>
      <c r="HE45">
        <v>8.75</v>
      </c>
      <c r="HF45">
        <v>7.5</v>
      </c>
      <c r="HG45">
        <v>10.19</v>
      </c>
      <c r="HH45">
        <v>8.2200000000000006</v>
      </c>
      <c r="HI45">
        <v>7.92</v>
      </c>
    </row>
    <row r="46" spans="1:217">
      <c r="A46" t="s">
        <v>341</v>
      </c>
      <c r="B46">
        <v>4.9608138938382176</v>
      </c>
      <c r="C46">
        <v>10.490670513622005</v>
      </c>
      <c r="D46">
        <v>8.5268071413883533</v>
      </c>
      <c r="E46">
        <v>10.196220508904851</v>
      </c>
      <c r="F46">
        <v>3.1106384511088705</v>
      </c>
      <c r="G46">
        <v>15.099089078751391</v>
      </c>
      <c r="H46">
        <v>3.4902235513285014</v>
      </c>
      <c r="I46">
        <v>0.4396417401724021</v>
      </c>
      <c r="J46">
        <v>-30.25547690876159</v>
      </c>
      <c r="K46">
        <v>-16.406233292224773</v>
      </c>
      <c r="L46">
        <v>-93.749489337364167</v>
      </c>
      <c r="M46">
        <v>7.694538754201286</v>
      </c>
      <c r="N46">
        <v>-13.273000575285007</v>
      </c>
      <c r="O46">
        <v>6.5260048448953629</v>
      </c>
      <c r="P46">
        <v>-11.301771147866063</v>
      </c>
      <c r="Q46">
        <v>80.818084455897477</v>
      </c>
      <c r="R46">
        <v>-24.850749443547677</v>
      </c>
      <c r="S46">
        <v>112.86022264406522</v>
      </c>
      <c r="T46">
        <v>13.960120375044394</v>
      </c>
      <c r="U46">
        <v>56.936493052771219</v>
      </c>
      <c r="V46">
        <v>30.298867654467955</v>
      </c>
      <c r="W46">
        <v>-3.5533416509307871</v>
      </c>
      <c r="X46">
        <v>-58.581235697940507</v>
      </c>
      <c r="Y46">
        <v>-29.372384937238493</v>
      </c>
      <c r="Z46">
        <v>-879.24528301886789</v>
      </c>
      <c r="AA46">
        <v>-0.41666666666666274</v>
      </c>
      <c r="AB46">
        <v>31.792526557880695</v>
      </c>
      <c r="AC46">
        <v>-3.6303627878885858</v>
      </c>
      <c r="AD46">
        <v>7.3385973060845249</v>
      </c>
      <c r="AE46">
        <v>10.293745346825185</v>
      </c>
      <c r="AF46">
        <v>21.345377281879568</v>
      </c>
      <c r="AG46">
        <v>6.681987108185063</v>
      </c>
      <c r="AH46">
        <v>14.572459565693666</v>
      </c>
      <c r="AI46">
        <v>6.5662847455589439</v>
      </c>
      <c r="AJ46">
        <v>-1.8099999999999883</v>
      </c>
      <c r="AK46">
        <v>8.4399999999999267</v>
      </c>
      <c r="AL46">
        <v>-4.1299999999999235</v>
      </c>
      <c r="AM46">
        <v>2.870813397129345</v>
      </c>
      <c r="AN46">
        <v>9.5455131660802284</v>
      </c>
      <c r="AO46">
        <v>11.192226137930694</v>
      </c>
      <c r="AP46">
        <v>7.0637689806291686</v>
      </c>
      <c r="AQ46">
        <v>12.038885489184171</v>
      </c>
      <c r="AR46">
        <v>7.3386383731211424</v>
      </c>
      <c r="AS46">
        <v>-23.199078471394213</v>
      </c>
      <c r="AT46">
        <v>-11.301771147866063</v>
      </c>
      <c r="AU46">
        <v>0.33920372781471403</v>
      </c>
      <c r="AV46">
        <v>7.694538754201286</v>
      </c>
      <c r="AW46">
        <v>-14.512646991506816</v>
      </c>
      <c r="AX46">
        <v>-12.193355317080613</v>
      </c>
      <c r="AY46">
        <v>-61.196864877834209</v>
      </c>
      <c r="AZ46">
        <v>-4306.8</v>
      </c>
      <c r="BA46">
        <v>-39.026588159126504</v>
      </c>
      <c r="BB46">
        <v>-18.341150925514938</v>
      </c>
      <c r="BC46">
        <v>-50.547695882734864</v>
      </c>
      <c r="BD46">
        <v>1.2588512981904012</v>
      </c>
      <c r="BE46">
        <v>-0.60742842403921027</v>
      </c>
      <c r="BF46">
        <v>-0.77603006681522502</v>
      </c>
      <c r="BG46">
        <v>2.1289396954684765</v>
      </c>
      <c r="BH46">
        <v>-3.7567574359515103</v>
      </c>
      <c r="BI46">
        <v>-16.054285512733394</v>
      </c>
      <c r="BJ46">
        <v>6.1236942634654197</v>
      </c>
      <c r="BK46">
        <v>1.762137539579723</v>
      </c>
      <c r="BL46">
        <v>0.50590974510059405</v>
      </c>
      <c r="BM46">
        <v>1.4082545067684749</v>
      </c>
      <c r="BN46">
        <v>1.6905255068480993</v>
      </c>
      <c r="BO46">
        <v>6.8700830335999648</v>
      </c>
      <c r="BP46">
        <v>1615.9784211665346</v>
      </c>
      <c r="BQ46">
        <v>-3.6670998723034365</v>
      </c>
      <c r="BR46">
        <v>3.1196936472825283</v>
      </c>
      <c r="BS46">
        <v>4.2959802864422336</v>
      </c>
      <c r="BT46">
        <v>17.874820043626503</v>
      </c>
      <c r="BU46">
        <v>-1.5639980287621567</v>
      </c>
      <c r="BV46">
        <v>-18.341150925514938</v>
      </c>
      <c r="BW46">
        <v>0.8212911413132471</v>
      </c>
      <c r="BX46">
        <v>-14.863340685670551</v>
      </c>
      <c r="BY46">
        <v>-23.199078471394213</v>
      </c>
      <c r="BZ46">
        <v>-12.116946572611518</v>
      </c>
      <c r="CA46">
        <v>9.3322864669161305</v>
      </c>
      <c r="CB46">
        <v>14.330414370311967</v>
      </c>
      <c r="CC46">
        <v>10.293745346825185</v>
      </c>
      <c r="CD46">
        <v>12.388009168027985</v>
      </c>
      <c r="CE46">
        <v>8.9822763945846837</v>
      </c>
      <c r="CF46">
        <v>9.9619311975619649</v>
      </c>
      <c r="CG46">
        <v>13.047609521904381</v>
      </c>
      <c r="CH46">
        <v>8.525211392260486</v>
      </c>
      <c r="CI46">
        <v>16.135740895645046</v>
      </c>
      <c r="CJ46">
        <v>9.7945820790836571</v>
      </c>
      <c r="CK46">
        <v>13.664391784152983</v>
      </c>
      <c r="CL46">
        <v>36.45324160682317</v>
      </c>
      <c r="CM46">
        <v>14.137499603273371</v>
      </c>
      <c r="CN46">
        <v>9.3601986420488608</v>
      </c>
      <c r="CO46">
        <v>10.474523910710927</v>
      </c>
      <c r="CP46">
        <v>-10.58823529411765</v>
      </c>
      <c r="CQ46">
        <v>-4.37</v>
      </c>
      <c r="CR46">
        <v>11.95</v>
      </c>
      <c r="CS46">
        <v>0.53</v>
      </c>
      <c r="CT46">
        <v>5.4015748031496171</v>
      </c>
      <c r="CU46">
        <v>-1.4561115668580822</v>
      </c>
      <c r="CV46">
        <v>7.4811548855070269</v>
      </c>
      <c r="CW46">
        <v>1.9730066521689644</v>
      </c>
      <c r="CX46">
        <v>18.833652007648187</v>
      </c>
      <c r="CY46">
        <v>-11.303260463318955</v>
      </c>
      <c r="CZ46">
        <v>1.839450918121839</v>
      </c>
      <c r="DA46">
        <v>7.0652173913043441</v>
      </c>
      <c r="DB46">
        <v>7.5245365321701101</v>
      </c>
      <c r="DC46">
        <v>6.7144136078782442</v>
      </c>
      <c r="DD46">
        <v>9.9771515613099719</v>
      </c>
      <c r="DE46">
        <v>8.3255378858746418</v>
      </c>
      <c r="DF46">
        <v>12.950450450450452</v>
      </c>
      <c r="DG46">
        <v>3.3649698015530554</v>
      </c>
      <c r="DH46">
        <v>7.6923076923076952</v>
      </c>
      <c r="DI46">
        <v>7.9435127978817297</v>
      </c>
      <c r="DJ46">
        <v>7.624113475177313</v>
      </c>
      <c r="DK46">
        <v>5.3370786516853963</v>
      </c>
      <c r="DL46">
        <v>-3.3742331288343532</v>
      </c>
      <c r="DM46">
        <v>-5.8224163027656477</v>
      </c>
      <c r="DN46">
        <v>8.8479262672810997</v>
      </c>
      <c r="DO46">
        <v>3.3229491173416439</v>
      </c>
      <c r="DP46">
        <v>9.0376569037656989</v>
      </c>
      <c r="DQ46">
        <v>5.8540497193263814</v>
      </c>
      <c r="DR46">
        <v>10.053313023610045</v>
      </c>
      <c r="DS46">
        <v>12.069697995874765</v>
      </c>
      <c r="DT46">
        <v>14.266824525699755</v>
      </c>
      <c r="DU46">
        <v>8.8682160941098758</v>
      </c>
      <c r="DV46">
        <v>27.127698499817051</v>
      </c>
      <c r="DW46">
        <v>18.75645312104837</v>
      </c>
      <c r="DX46">
        <v>18.75645312104837</v>
      </c>
      <c r="DY46">
        <v>30.560682060126538</v>
      </c>
      <c r="DZ46">
        <v>-29.859280673412126</v>
      </c>
      <c r="EA46">
        <v>13.822354767261375</v>
      </c>
      <c r="EB46">
        <v>13.93714722545108</v>
      </c>
      <c r="EC46">
        <v>-18.385103759904844</v>
      </c>
      <c r="ED46">
        <v>-16.40191779419543</v>
      </c>
      <c r="EE46">
        <v>-5559.9369085173503</v>
      </c>
      <c r="EF46">
        <v>73.021042084168329</v>
      </c>
      <c r="EG46">
        <v>558.91156462585036</v>
      </c>
      <c r="EH46">
        <v>-2.8116870518267474</v>
      </c>
      <c r="EI46">
        <v>-0.63006300630061984</v>
      </c>
      <c r="EJ46">
        <v>-0.54397098821395684</v>
      </c>
      <c r="EK46">
        <v>-13.559322033898317</v>
      </c>
      <c r="EL46">
        <v>5.6650246305418648</v>
      </c>
      <c r="EM46">
        <v>6.1943476577622922</v>
      </c>
      <c r="EN46">
        <v>-0.94191522762951552</v>
      </c>
      <c r="EO46">
        <v>2.3856858846918549</v>
      </c>
      <c r="EP46">
        <v>5.5835010060362293</v>
      </c>
      <c r="EQ46">
        <v>-26.136363636363637</v>
      </c>
      <c r="ER46">
        <v>17.259442705982835</v>
      </c>
      <c r="ES46">
        <v>-0.43336148958830661</v>
      </c>
      <c r="ET46">
        <v>10.978444444444451</v>
      </c>
      <c r="EU46">
        <v>10.012999071494889</v>
      </c>
      <c r="EV46">
        <v>4.6889802717193234</v>
      </c>
      <c r="EW46">
        <v>2.9122230265272422</v>
      </c>
      <c r="EX46">
        <v>15.211234651549358</v>
      </c>
      <c r="EY46">
        <v>2.1113072531619506</v>
      </c>
      <c r="EZ46">
        <v>7.1596202469035228</v>
      </c>
      <c r="FA46">
        <v>6.4938423738998763</v>
      </c>
      <c r="FB46">
        <v>3.6604682229470886</v>
      </c>
      <c r="FC46">
        <v>18.450745545434017</v>
      </c>
      <c r="FD46">
        <v>8.851638417072671</v>
      </c>
      <c r="FE46">
        <v>9.0327950577269984</v>
      </c>
      <c r="FF46">
        <v>4.3964828137490013</v>
      </c>
      <c r="FG46">
        <v>-8.1551363924219071</v>
      </c>
      <c r="FH46">
        <v>-62.024994030088351</v>
      </c>
      <c r="FI46">
        <v>-76.597805035506781</v>
      </c>
      <c r="FJ46">
        <v>37.96966695794611</v>
      </c>
      <c r="FK46">
        <v>-55.736315536912471</v>
      </c>
      <c r="FL46">
        <v>-8.2960720175177816</v>
      </c>
      <c r="FM46">
        <v>15.661310259579734</v>
      </c>
      <c r="FN46">
        <v>-48.488819007686935</v>
      </c>
      <c r="FO46">
        <v>3.3881796273807803</v>
      </c>
      <c r="FP46">
        <v>7.0175438596491082</v>
      </c>
      <c r="FQ46">
        <v>7.6562500000000089</v>
      </c>
      <c r="FR46">
        <v>5.3685897435897463</v>
      </c>
      <c r="FS46">
        <v>5.3646269907795521</v>
      </c>
      <c r="FT46">
        <v>3.0201342281879149</v>
      </c>
      <c r="FU46">
        <v>3.9621016365202486</v>
      </c>
      <c r="FV46">
        <v>4.6228710462287133</v>
      </c>
      <c r="FW46">
        <v>6.8907806799295246</v>
      </c>
      <c r="FX46">
        <v>-47.7865259848394</v>
      </c>
      <c r="FY46">
        <v>5.3163680645914608</v>
      </c>
      <c r="FZ46">
        <v>-0.60742842403921027</v>
      </c>
      <c r="GA46">
        <v>-1.1209172697046721</v>
      </c>
      <c r="GB46">
        <v>3.976632223343215</v>
      </c>
      <c r="GC46">
        <v>10.553518746994747</v>
      </c>
      <c r="GD46">
        <v>13.173865729114349</v>
      </c>
      <c r="GE46">
        <v>29.189106952685229</v>
      </c>
      <c r="GF46">
        <v>18.373625364464953</v>
      </c>
      <c r="GG46">
        <v>0.13253012048192025</v>
      </c>
      <c r="GH46">
        <v>11.850158930307101</v>
      </c>
      <c r="GI46">
        <v>-15.174863059050136</v>
      </c>
      <c r="GJ46">
        <v>22.719212504433123</v>
      </c>
      <c r="GK46">
        <v>13.52502662406815</v>
      </c>
      <c r="GL46">
        <v>6.3698351108944351</v>
      </c>
      <c r="GM46">
        <v>-4</v>
      </c>
      <c r="GN46">
        <v>-4</v>
      </c>
      <c r="GO46">
        <v>-8.4237189405181461</v>
      </c>
      <c r="GP46">
        <v>-1.5110047929019625</v>
      </c>
      <c r="GQ46">
        <v>-1.3870530047711078</v>
      </c>
      <c r="GR46">
        <v>-12.110418521816554</v>
      </c>
      <c r="GS46">
        <v>16.665913711316925</v>
      </c>
      <c r="GT46">
        <v>0.85251491901108278</v>
      </c>
      <c r="GU46">
        <v>9.5906453781581114</v>
      </c>
      <c r="GV46">
        <v>-2.3497008433467137</v>
      </c>
      <c r="GW46">
        <v>6.8984760329884125</v>
      </c>
      <c r="GX46">
        <v>9.5122481679900872</v>
      </c>
      <c r="GY46">
        <v>-1.5842576874402672</v>
      </c>
      <c r="GZ46">
        <v>-0.8494519558874023</v>
      </c>
      <c r="HA46">
        <v>-10.89073205914173</v>
      </c>
      <c r="HB46">
        <v>14.164812489095583</v>
      </c>
      <c r="HC46">
        <v>-1.8871992304105381</v>
      </c>
      <c r="HD46">
        <v>4.4919110040932759</v>
      </c>
      <c r="HE46">
        <v>8.5</v>
      </c>
      <c r="HF46">
        <v>7.25</v>
      </c>
      <c r="HG46">
        <v>9.9499999999999993</v>
      </c>
      <c r="HH46">
        <v>7.77</v>
      </c>
      <c r="HI46">
        <v>8.1199999999999992</v>
      </c>
    </row>
    <row r="47" spans="1:217">
      <c r="A47" t="s">
        <v>342</v>
      </c>
      <c r="B47">
        <v>6.1896434203246624</v>
      </c>
      <c r="C47">
        <v>8.9094895425526364</v>
      </c>
      <c r="D47">
        <v>9.5044101254131963</v>
      </c>
      <c r="E47">
        <v>10.038400309031077</v>
      </c>
      <c r="F47">
        <v>3.021825160061931</v>
      </c>
      <c r="G47">
        <v>9.659412198970637</v>
      </c>
      <c r="H47">
        <v>2.3627978239554053</v>
      </c>
      <c r="I47">
        <v>-0.11910372702706042</v>
      </c>
      <c r="J47">
        <v>-31.100362626838685</v>
      </c>
      <c r="K47">
        <v>-22.60059648951254</v>
      </c>
      <c r="L47">
        <v>-59.601826911816367</v>
      </c>
      <c r="M47">
        <v>46.796251048466516</v>
      </c>
      <c r="N47">
        <v>-14.519437450101339</v>
      </c>
      <c r="O47">
        <v>8.4997700839582446</v>
      </c>
      <c r="P47">
        <v>-8.6395595276809125</v>
      </c>
      <c r="Q47">
        <v>-6.9784629230619899</v>
      </c>
      <c r="R47">
        <v>152.27112741490271</v>
      </c>
      <c r="S47">
        <v>648.10343427129214</v>
      </c>
      <c r="T47">
        <v>15.582254380437419</v>
      </c>
      <c r="U47">
        <v>-49.200874165165125</v>
      </c>
      <c r="V47">
        <v>32.177800417836607</v>
      </c>
      <c r="W47">
        <v>-2.8077663404770115</v>
      </c>
      <c r="X47">
        <v>-97.523809523809518</v>
      </c>
      <c r="Y47">
        <v>-11.893434823977165</v>
      </c>
      <c r="Z47">
        <v>-296.1602671118531</v>
      </c>
      <c r="AA47">
        <v>1.2658227848101347</v>
      </c>
      <c r="AB47">
        <v>33.61844415197497</v>
      </c>
      <c r="AC47">
        <v>-2.7704525190906764</v>
      </c>
      <c r="AD47">
        <v>8.0659945004583058</v>
      </c>
      <c r="AE47">
        <v>13.645682694719779</v>
      </c>
      <c r="AF47">
        <v>20.421885088875488</v>
      </c>
      <c r="AG47">
        <v>17.857665674475552</v>
      </c>
      <c r="AH47">
        <v>-13.795647840101491</v>
      </c>
      <c r="AI47">
        <v>12.636741619553987</v>
      </c>
      <c r="AJ47">
        <v>-0.13000000000009004</v>
      </c>
      <c r="AK47">
        <v>9.2599999999998648</v>
      </c>
      <c r="AL47">
        <v>11.749999999999911</v>
      </c>
      <c r="AM47">
        <v>5.7980900409275575</v>
      </c>
      <c r="AN47">
        <v>10.419622350979241</v>
      </c>
      <c r="AO47">
        <v>9.717209442541682</v>
      </c>
      <c r="AP47">
        <v>10.973056155106148</v>
      </c>
      <c r="AQ47">
        <v>13.035187499238468</v>
      </c>
      <c r="AR47">
        <v>10.026385224274399</v>
      </c>
      <c r="AS47">
        <v>-12.681025274383884</v>
      </c>
      <c r="AT47">
        <v>-8.6395595276809125</v>
      </c>
      <c r="AU47">
        <v>-2.2660316757116004</v>
      </c>
      <c r="AV47">
        <v>46.796251048466516</v>
      </c>
      <c r="AW47">
        <v>-13.572889351718256</v>
      </c>
      <c r="AX47">
        <v>-13.572889351718256</v>
      </c>
      <c r="AY47">
        <v>160.75405712182103</v>
      </c>
      <c r="AZ47">
        <v>-274.40761026232343</v>
      </c>
      <c r="BA47">
        <v>-1094.101845363233</v>
      </c>
      <c r="BB47">
        <v>-11.350416236110943</v>
      </c>
      <c r="BC47">
        <v>-66.094276378795328</v>
      </c>
      <c r="BD47">
        <v>1.2549019607843137</v>
      </c>
      <c r="BE47">
        <v>-3.115078861148505</v>
      </c>
      <c r="BF47">
        <v>-0.99389170721607623</v>
      </c>
      <c r="BG47">
        <v>2.1899600594748994</v>
      </c>
      <c r="BH47">
        <v>4.3864734278765294</v>
      </c>
      <c r="BI47">
        <v>-0.88739043255604888</v>
      </c>
      <c r="BJ47">
        <v>8.2534601949693815</v>
      </c>
      <c r="BK47">
        <v>9.1381671765474568</v>
      </c>
      <c r="BL47">
        <v>0.58579871052540178</v>
      </c>
      <c r="BM47">
        <v>1.5919402127149465</v>
      </c>
      <c r="BN47">
        <v>1.7100938051014529</v>
      </c>
      <c r="BO47">
        <v>6.8700830336000562</v>
      </c>
      <c r="BP47">
        <v>711.6429578367289</v>
      </c>
      <c r="BQ47">
        <v>-1.456324394881604</v>
      </c>
      <c r="BR47">
        <v>3.0575168579320655</v>
      </c>
      <c r="BS47">
        <v>4.2881304185586862</v>
      </c>
      <c r="BT47">
        <v>17.814070038804765</v>
      </c>
      <c r="BU47">
        <v>-1.0853595524969817</v>
      </c>
      <c r="BV47">
        <v>-11.350416236110943</v>
      </c>
      <c r="BW47">
        <v>0.43485288251234827</v>
      </c>
      <c r="BX47">
        <v>-11.655376538863797</v>
      </c>
      <c r="BY47">
        <v>-12.681025274383884</v>
      </c>
      <c r="BZ47">
        <v>-11.349816873027745</v>
      </c>
      <c r="CA47">
        <v>12.250842496050009</v>
      </c>
      <c r="CB47">
        <v>13.91178200669507</v>
      </c>
      <c r="CC47">
        <v>13.645682694719779</v>
      </c>
      <c r="CD47">
        <v>16.301438877242408</v>
      </c>
      <c r="CE47">
        <v>11.744917494366163</v>
      </c>
      <c r="CF47">
        <v>9.2122161650127836</v>
      </c>
      <c r="CG47">
        <v>12.707637173713012</v>
      </c>
      <c r="CH47">
        <v>5.2671314592498693</v>
      </c>
      <c r="CI47">
        <v>15.510872392428412</v>
      </c>
      <c r="CJ47">
        <v>28.092279748465071</v>
      </c>
      <c r="CK47">
        <v>20.411705333098347</v>
      </c>
      <c r="CL47">
        <v>36.427193367843977</v>
      </c>
      <c r="CM47">
        <v>20.76084370186436</v>
      </c>
      <c r="CN47">
        <v>11.806392750287976</v>
      </c>
      <c r="CO47">
        <v>13.75928756299378</v>
      </c>
      <c r="CP47">
        <v>-8.7500000000000018</v>
      </c>
      <c r="CQ47">
        <v>-5.25</v>
      </c>
      <c r="CR47">
        <v>10.51</v>
      </c>
      <c r="CS47">
        <v>-5.99</v>
      </c>
      <c r="CT47">
        <v>3.1582190725620047</v>
      </c>
      <c r="CU47">
        <v>-12.549682034976147</v>
      </c>
      <c r="CV47">
        <v>3.5041551246537415</v>
      </c>
      <c r="CW47">
        <v>0.33534511859788019</v>
      </c>
      <c r="CX47">
        <v>23.019009975531706</v>
      </c>
      <c r="CY47">
        <v>-16.144489300409447</v>
      </c>
      <c r="CZ47">
        <v>6.1648059575354202</v>
      </c>
      <c r="DA47">
        <v>4.5495093666369391</v>
      </c>
      <c r="DB47">
        <v>-1.5855039637599</v>
      </c>
      <c r="DC47">
        <v>5.5408970976253276</v>
      </c>
      <c r="DD47">
        <v>3.1541218637992872</v>
      </c>
      <c r="DE47">
        <v>1.834862385321101</v>
      </c>
      <c r="DF47">
        <v>0.10309278350514879</v>
      </c>
      <c r="DG47">
        <v>3.022670025188924</v>
      </c>
      <c r="DH47">
        <v>9.4986807387862768</v>
      </c>
      <c r="DI47">
        <v>5.8823529411764701</v>
      </c>
      <c r="DJ47">
        <v>12.808783165599269</v>
      </c>
      <c r="DK47">
        <v>-4.2224510813594174</v>
      </c>
      <c r="DL47">
        <v>-3.2520325203252058</v>
      </c>
      <c r="DM47">
        <v>-2.7859237536656973</v>
      </c>
      <c r="DN47">
        <v>5.7193923145665693</v>
      </c>
      <c r="DO47">
        <v>-8.8495575221233913E-2</v>
      </c>
      <c r="DP47">
        <v>10.826939471440753</v>
      </c>
      <c r="DQ47">
        <v>3.4752389226759344</v>
      </c>
      <c r="DR47">
        <v>3.1541218637992872</v>
      </c>
      <c r="DS47">
        <v>24.288592094410252</v>
      </c>
      <c r="DT47">
        <v>20.611483380397686</v>
      </c>
      <c r="DU47">
        <v>16.515015347412699</v>
      </c>
      <c r="DV47">
        <v>26.988775639900496</v>
      </c>
      <c r="DW47">
        <v>7.5787401574803157</v>
      </c>
      <c r="DX47">
        <v>7.5787401574803157</v>
      </c>
      <c r="DY47">
        <v>8.6619989470127372</v>
      </c>
      <c r="DZ47">
        <v>-52.219611254793122</v>
      </c>
      <c r="EA47">
        <v>32.434580049636438</v>
      </c>
      <c r="EB47">
        <v>2.2190681284259983</v>
      </c>
      <c r="EC47">
        <v>49.176241987324524</v>
      </c>
      <c r="ED47">
        <v>23.535415977803016</v>
      </c>
      <c r="EE47">
        <v>-350.88783829058559</v>
      </c>
      <c r="EF47">
        <v>-2079.438405797101</v>
      </c>
      <c r="EG47">
        <v>-276.81108781737709</v>
      </c>
      <c r="EH47">
        <v>6.542309776052825</v>
      </c>
      <c r="EI47">
        <v>1.0879419764279263</v>
      </c>
      <c r="EJ47">
        <v>0.82266910420474537</v>
      </c>
      <c r="EK47">
        <v>-6.7415730337078648</v>
      </c>
      <c r="EL47">
        <v>5.1364365971107588</v>
      </c>
      <c r="EM47">
        <v>5.2970109723798711</v>
      </c>
      <c r="EN47">
        <v>-1.8779342723004628</v>
      </c>
      <c r="EO47">
        <v>13.062098501070651</v>
      </c>
      <c r="EP47">
        <v>18.75444839857651</v>
      </c>
      <c r="EQ47">
        <v>-8.9463220675944335</v>
      </c>
      <c r="ER47">
        <v>21.114313996778602</v>
      </c>
      <c r="ES47">
        <v>-2.7582356225572306</v>
      </c>
      <c r="ET47">
        <v>8.6952221020910514</v>
      </c>
      <c r="EU47">
        <v>11.706491063029159</v>
      </c>
      <c r="EV47">
        <v>0.80747531734838651</v>
      </c>
      <c r="EW47">
        <v>5.556143698535684</v>
      </c>
      <c r="EX47">
        <v>17.674425283230171</v>
      </c>
      <c r="EY47">
        <v>-2.6730127103908297</v>
      </c>
      <c r="EZ47">
        <v>3.449890368784382</v>
      </c>
      <c r="FA47">
        <v>6.6756361244913895</v>
      </c>
      <c r="FB47">
        <v>6.9587351994393005</v>
      </c>
      <c r="FC47">
        <v>19.685399598779281</v>
      </c>
      <c r="FD47">
        <v>8.8512442330643584</v>
      </c>
      <c r="FE47">
        <v>1.3721681207000911</v>
      </c>
      <c r="FF47">
        <v>5.32754538279399</v>
      </c>
      <c r="FG47">
        <v>-4.3874463800849224</v>
      </c>
      <c r="FH47">
        <v>4.3909965510981905</v>
      </c>
      <c r="FI47">
        <v>-50.616203429923125</v>
      </c>
      <c r="FJ47">
        <v>186.01292590926155</v>
      </c>
      <c r="FK47">
        <v>-24.963643567971488</v>
      </c>
      <c r="FL47">
        <v>-4.2698146847479563</v>
      </c>
      <c r="FM47">
        <v>-14.636803874092008</v>
      </c>
      <c r="FN47">
        <v>71.42331739610151</v>
      </c>
      <c r="FO47">
        <v>7.0991773780886573</v>
      </c>
      <c r="FP47">
        <v>5.9276366435719696</v>
      </c>
      <c r="FQ47">
        <v>6.8597560975609762</v>
      </c>
      <c r="FR47">
        <v>5.2132701421800904</v>
      </c>
      <c r="FS47">
        <v>5.2980132450331174</v>
      </c>
      <c r="FT47">
        <v>2.7408637873754129</v>
      </c>
      <c r="FU47">
        <v>4.2625745950554137</v>
      </c>
      <c r="FV47">
        <v>4.8722044728434568</v>
      </c>
      <c r="FW47">
        <v>7.1404574767656772</v>
      </c>
      <c r="FX47">
        <v>-59.735444938092506</v>
      </c>
      <c r="FY47">
        <v>6.7137229152987521</v>
      </c>
      <c r="FZ47">
        <v>-3.115078861148505</v>
      </c>
      <c r="GA47">
        <v>-0.64189516519717082</v>
      </c>
      <c r="GB47">
        <v>-4.1016500284173532</v>
      </c>
      <c r="GC47">
        <v>-2.6403042942445216</v>
      </c>
      <c r="GD47">
        <v>13.211052929662277</v>
      </c>
      <c r="GE47">
        <v>28.049322702077838</v>
      </c>
      <c r="GF47">
        <v>17.999302954243927</v>
      </c>
      <c r="GG47">
        <v>-1.4269909238050287</v>
      </c>
      <c r="GH47">
        <v>29.713004921307785</v>
      </c>
      <c r="GI47">
        <v>18.054366438356155</v>
      </c>
      <c r="GJ47">
        <v>49.390219679815679</v>
      </c>
      <c r="GK47">
        <v>19.068707261478345</v>
      </c>
      <c r="GL47">
        <v>4.4370622853034378</v>
      </c>
      <c r="GM47">
        <v>4.3478260869565215</v>
      </c>
      <c r="GN47">
        <v>4.3478260869565215</v>
      </c>
      <c r="GO47">
        <v>-10.9397365042497</v>
      </c>
      <c r="GP47">
        <v>9.0219628733064514</v>
      </c>
      <c r="GQ47">
        <v>-8.0713749687320355</v>
      </c>
      <c r="GR47">
        <v>-18.138643321031097</v>
      </c>
      <c r="GS47">
        <v>11.993923281428035</v>
      </c>
      <c r="GT47">
        <v>-2.4509803921568629</v>
      </c>
      <c r="GU47">
        <v>7.4983949010271926</v>
      </c>
      <c r="GV47">
        <v>-2.852936918576976</v>
      </c>
      <c r="GW47">
        <v>-8.9550536998249868</v>
      </c>
      <c r="GX47">
        <v>0.82187091173629345</v>
      </c>
      <c r="GY47">
        <v>-2.2387733842344035</v>
      </c>
      <c r="GZ47">
        <v>0.90459787424728244</v>
      </c>
      <c r="HA47">
        <v>17.239123323519788</v>
      </c>
      <c r="HB47">
        <v>18.742086244827899</v>
      </c>
      <c r="HC47">
        <v>-0.77065780629733616</v>
      </c>
      <c r="HD47">
        <v>4.5255500565120812</v>
      </c>
      <c r="HE47">
        <v>8</v>
      </c>
      <c r="HF47">
        <v>6.75</v>
      </c>
      <c r="HG47">
        <v>9.9</v>
      </c>
      <c r="HH47">
        <v>7.4</v>
      </c>
      <c r="HI47">
        <v>7.91</v>
      </c>
    </row>
    <row r="48" spans="1:217">
      <c r="A48" t="s">
        <v>343</v>
      </c>
      <c r="B48">
        <v>7.4502973083382509</v>
      </c>
      <c r="C48">
        <v>7.078529839703898</v>
      </c>
      <c r="D48">
        <v>8.4372817420564505</v>
      </c>
      <c r="E48">
        <v>9.2460560015906434</v>
      </c>
      <c r="F48">
        <v>6.9295492164180947</v>
      </c>
      <c r="G48">
        <v>8.0414537490301363</v>
      </c>
      <c r="H48">
        <v>6.872455602463444</v>
      </c>
      <c r="I48">
        <v>10.722464325713815</v>
      </c>
      <c r="J48">
        <v>-2.0673720769377977</v>
      </c>
      <c r="K48">
        <v>-5.7880434782608754</v>
      </c>
      <c r="L48">
        <v>11.987625676720805</v>
      </c>
      <c r="M48">
        <v>-0.48999719109889883</v>
      </c>
      <c r="N48">
        <v>-8.8686899136919735</v>
      </c>
      <c r="O48">
        <v>8.984146812186955</v>
      </c>
      <c r="P48">
        <v>-1.2940725813167349</v>
      </c>
      <c r="Q48">
        <v>-9.0059050338407172</v>
      </c>
      <c r="R48">
        <v>12.109448618614147</v>
      </c>
      <c r="S48">
        <v>-45.072331071261708</v>
      </c>
      <c r="T48">
        <v>13.885120911478314</v>
      </c>
      <c r="U48">
        <v>-20.200223798769752</v>
      </c>
      <c r="V48">
        <v>31.885864450861501</v>
      </c>
      <c r="W48">
        <v>-6.3083283518727651</v>
      </c>
      <c r="X48">
        <v>-195.63636363636363</v>
      </c>
      <c r="Y48">
        <v>-40.348101265822791</v>
      </c>
      <c r="Z48">
        <v>-674.51737451737449</v>
      </c>
      <c r="AA48">
        <v>-1.6620498614958488</v>
      </c>
      <c r="AB48">
        <v>33.679506859236866</v>
      </c>
      <c r="AC48">
        <v>-7.5613215389764008</v>
      </c>
      <c r="AD48">
        <v>8.3446098331078034</v>
      </c>
      <c r="AE48">
        <v>6.2036743643187311</v>
      </c>
      <c r="AF48">
        <v>28.850828561754255</v>
      </c>
      <c r="AG48">
        <v>1.8260027463385546</v>
      </c>
      <c r="AH48">
        <v>-3.1035088232711949</v>
      </c>
      <c r="AI48">
        <v>9.5138136848267543</v>
      </c>
      <c r="AJ48">
        <v>5.2599999999997866</v>
      </c>
      <c r="AK48">
        <v>7.5399999999999814</v>
      </c>
      <c r="AL48">
        <v>44.639999999999752</v>
      </c>
      <c r="AM48">
        <v>5.7980900409275931</v>
      </c>
      <c r="AN48">
        <v>2.2382161404307044</v>
      </c>
      <c r="AO48">
        <v>-9.0434147812333041</v>
      </c>
      <c r="AP48">
        <v>20.262967065367238</v>
      </c>
      <c r="AQ48">
        <v>2.4595922736340192</v>
      </c>
      <c r="AR48">
        <v>10.608695652173916</v>
      </c>
      <c r="AS48">
        <v>8.9619880846977011</v>
      </c>
      <c r="AT48">
        <v>-1.2940725813167349</v>
      </c>
      <c r="AU48">
        <v>-2.9801038994632578</v>
      </c>
      <c r="AV48">
        <v>-0.48999719109889883</v>
      </c>
      <c r="AW48">
        <v>-8.4010894784626302</v>
      </c>
      <c r="AX48">
        <v>-8.4010894784626302</v>
      </c>
      <c r="AY48">
        <v>-9.0494566588490333</v>
      </c>
      <c r="AZ48">
        <v>-2147.4634410543422</v>
      </c>
      <c r="BA48">
        <v>-130.61581698057392</v>
      </c>
      <c r="BB48">
        <v>9.0737494944047459</v>
      </c>
      <c r="BC48">
        <v>-0.96982749549485225</v>
      </c>
      <c r="BD48">
        <v>1.2509773260359656</v>
      </c>
      <c r="BE48">
        <v>-1.822367818198483</v>
      </c>
      <c r="BF48">
        <v>2.1183863774579397</v>
      </c>
      <c r="BG48">
        <v>2.4526948076594128</v>
      </c>
      <c r="BH48">
        <v>8.1659938583159626</v>
      </c>
      <c r="BI48">
        <v>18.616007157242461</v>
      </c>
      <c r="BJ48">
        <v>4.5792739258538235</v>
      </c>
      <c r="BK48">
        <v>8.0951507809173666</v>
      </c>
      <c r="BL48">
        <v>0.98052678376826974</v>
      </c>
      <c r="BM48">
        <v>2.0675786118270834</v>
      </c>
      <c r="BN48">
        <v>2.0745108975137891</v>
      </c>
      <c r="BO48">
        <v>6.8700830336000998</v>
      </c>
      <c r="BP48">
        <v>260.97810441273259</v>
      </c>
      <c r="BQ48">
        <v>1.8451796683628143</v>
      </c>
      <c r="BR48">
        <v>3.4824579375316369</v>
      </c>
      <c r="BS48">
        <v>4.5403350471781749</v>
      </c>
      <c r="BT48">
        <v>14.698654183733179</v>
      </c>
      <c r="BU48">
        <v>6.0254487487855775</v>
      </c>
      <c r="BV48">
        <v>9.0737494944047459</v>
      </c>
      <c r="BW48">
        <v>5.6232882684884826</v>
      </c>
      <c r="BX48">
        <v>7.7187171271449779</v>
      </c>
      <c r="BY48">
        <v>8.9619880846977011</v>
      </c>
      <c r="BZ48">
        <v>7.3880628784895652</v>
      </c>
      <c r="CA48">
        <v>6.2038008035992727</v>
      </c>
      <c r="CB48">
        <v>-29.60491162562084</v>
      </c>
      <c r="CC48">
        <v>6.2036743643187311</v>
      </c>
      <c r="CD48">
        <v>17.089916440393964</v>
      </c>
      <c r="CE48">
        <v>4.4824767151238243</v>
      </c>
      <c r="CF48">
        <v>4.6808073701994513</v>
      </c>
      <c r="CG48">
        <v>15.53125880033793</v>
      </c>
      <c r="CH48">
        <v>16.066238687882727</v>
      </c>
      <c r="CI48">
        <v>-47.600610235852955</v>
      </c>
      <c r="CJ48">
        <v>26.117106946325453</v>
      </c>
      <c r="CK48">
        <v>-18.858919335403726</v>
      </c>
      <c r="CL48">
        <v>65.191802787616083</v>
      </c>
      <c r="CM48">
        <v>-16.962242311339796</v>
      </c>
      <c r="CN48">
        <v>13.167884497213079</v>
      </c>
      <c r="CO48">
        <v>6.5932692589407091</v>
      </c>
      <c r="CP48">
        <v>-11.392405063291143</v>
      </c>
      <c r="CQ48">
        <v>-5.5</v>
      </c>
      <c r="CR48">
        <v>12.64</v>
      </c>
      <c r="CS48">
        <v>-7.77</v>
      </c>
      <c r="CT48">
        <v>2.3206431063248703</v>
      </c>
      <c r="CU48">
        <v>-16.256994404476416</v>
      </c>
      <c r="CV48">
        <v>0.66435986159170102</v>
      </c>
      <c r="CW48">
        <v>-1.6187185639676089</v>
      </c>
      <c r="CX48">
        <v>13.607070521082667</v>
      </c>
      <c r="CY48">
        <v>-9.9346170647562992</v>
      </c>
      <c r="CZ48">
        <v>2.2451666445923966</v>
      </c>
      <c r="DA48">
        <v>3.8294168842471636</v>
      </c>
      <c r="DB48">
        <v>6.6733067729083553</v>
      </c>
      <c r="DC48">
        <v>3.1061259706643609</v>
      </c>
      <c r="DD48">
        <v>6.1737804878048959</v>
      </c>
      <c r="DE48">
        <v>6.0176991150442447</v>
      </c>
      <c r="DF48">
        <v>-2.0242914979757085</v>
      </c>
      <c r="DG48">
        <v>4.0552200172562456</v>
      </c>
      <c r="DH48">
        <v>1.8992568125516196</v>
      </c>
      <c r="DI48">
        <v>0.82712985938792394</v>
      </c>
      <c r="DJ48">
        <v>2.7205276174773267</v>
      </c>
      <c r="DK48">
        <v>2.7711797307996946</v>
      </c>
      <c r="DL48">
        <v>-3.182751540041076</v>
      </c>
      <c r="DM48">
        <v>-1.3043478260869648</v>
      </c>
      <c r="DN48">
        <v>5.6570931244560487</v>
      </c>
      <c r="DO48">
        <v>0.63348416289593024</v>
      </c>
      <c r="DP48">
        <v>12.942191544434856</v>
      </c>
      <c r="DQ48">
        <v>-0.85178875638841567</v>
      </c>
      <c r="DR48">
        <v>6.1737804878048959</v>
      </c>
      <c r="DS48">
        <v>15.826705366454322</v>
      </c>
      <c r="DT48">
        <v>-4.5913392691044015</v>
      </c>
      <c r="DU48">
        <v>-6.5108737209379335</v>
      </c>
      <c r="DV48">
        <v>-5.044869201287681</v>
      </c>
      <c r="DW48">
        <v>9.559501502037417</v>
      </c>
      <c r="DX48">
        <v>9.559501502037417</v>
      </c>
      <c r="DY48">
        <v>21.031814273430783</v>
      </c>
      <c r="DZ48">
        <v>-100.91028945084504</v>
      </c>
      <c r="EA48">
        <v>-51.413037528963166</v>
      </c>
      <c r="EB48">
        <v>7.4633283960055419</v>
      </c>
      <c r="EC48">
        <v>14.371144013143212</v>
      </c>
      <c r="ED48">
        <v>-23.125428604880661</v>
      </c>
      <c r="EE48">
        <v>-1366.0444841846427</v>
      </c>
      <c r="EF48">
        <v>-646.8994140625</v>
      </c>
      <c r="EG48">
        <v>1278.958395689913</v>
      </c>
      <c r="EH48">
        <v>1.9485755549718629</v>
      </c>
      <c r="EI48">
        <v>1.7304189435337027</v>
      </c>
      <c r="EJ48">
        <v>1.9283746556473778</v>
      </c>
      <c r="EK48">
        <v>1.7584994138335288</v>
      </c>
      <c r="EL48">
        <v>3.7212984956452915</v>
      </c>
      <c r="EM48">
        <v>2.7478648347567685</v>
      </c>
      <c r="EN48">
        <v>9.5394736842105221</v>
      </c>
      <c r="EO48">
        <v>19.565217391304348</v>
      </c>
      <c r="EP48">
        <v>10.249909453096686</v>
      </c>
      <c r="EQ48">
        <v>12.844036697247709</v>
      </c>
      <c r="ER48">
        <v>19.408812725244413</v>
      </c>
      <c r="ES48">
        <v>0.82374714228689616</v>
      </c>
      <c r="ET48">
        <v>6.5135527484670481</v>
      </c>
      <c r="EU48">
        <v>11.977961432506884</v>
      </c>
      <c r="EV48">
        <v>5.5641201626102186</v>
      </c>
      <c r="EW48">
        <v>11.189613733679108</v>
      </c>
      <c r="EX48">
        <v>22.494595545724206</v>
      </c>
      <c r="EY48">
        <v>16.509965959890089</v>
      </c>
      <c r="EZ48">
        <v>22.893467475686759</v>
      </c>
      <c r="FA48">
        <v>9.4491873988319384</v>
      </c>
      <c r="FB48">
        <v>0.12267005150938336</v>
      </c>
      <c r="FC48">
        <v>13.532666015698464</v>
      </c>
      <c r="FD48">
        <v>22.6231085064883</v>
      </c>
      <c r="FE48">
        <v>5.2657283940890549</v>
      </c>
      <c r="FF48">
        <v>8.1049334377447213</v>
      </c>
      <c r="FG48">
        <v>7.1425762402175836</v>
      </c>
      <c r="FH48">
        <v>-46.404748946295896</v>
      </c>
      <c r="FI48">
        <v>-1295.4645161290323</v>
      </c>
      <c r="FJ48">
        <v>203.1398771358603</v>
      </c>
      <c r="FK48">
        <v>-6.0329722322549335</v>
      </c>
      <c r="FL48">
        <v>12.68969564852854</v>
      </c>
      <c r="FM48">
        <v>2.4178712220762124</v>
      </c>
      <c r="FN48">
        <v>-5.1807142343895958</v>
      </c>
      <c r="FO48">
        <v>13.482340107047769</v>
      </c>
      <c r="FP48">
        <v>2.7252081756245228</v>
      </c>
      <c r="FQ48">
        <v>6.5917602996254763</v>
      </c>
      <c r="FR48">
        <v>5.0583657587548636</v>
      </c>
      <c r="FS48">
        <v>5.057096247960863</v>
      </c>
      <c r="FT48">
        <v>3.1275720164609027</v>
      </c>
      <c r="FU48">
        <v>4.7417442845046649</v>
      </c>
      <c r="FV48">
        <v>1.1838989739542112</v>
      </c>
      <c r="FW48">
        <v>4.736264850951736</v>
      </c>
      <c r="FX48">
        <v>9.1806755174622907</v>
      </c>
      <c r="FY48">
        <v>-10.441469062917903</v>
      </c>
      <c r="FZ48">
        <v>-1.822367818198483</v>
      </c>
      <c r="GA48">
        <v>7.062884398142347</v>
      </c>
      <c r="GB48">
        <v>-3.4401894208775907</v>
      </c>
      <c r="GC48">
        <v>-3.3411488220314265</v>
      </c>
      <c r="GD48">
        <v>12.242960381552351</v>
      </c>
      <c r="GE48">
        <v>26.300136644964233</v>
      </c>
      <c r="GF48">
        <v>14.805493465095825</v>
      </c>
      <c r="GG48">
        <v>-0.99014229759305394</v>
      </c>
      <c r="GH48">
        <v>-1.6262442170194953</v>
      </c>
      <c r="GI48">
        <v>-18.205470782645374</v>
      </c>
      <c r="GJ48">
        <v>-5.1641986266174618</v>
      </c>
      <c r="GK48">
        <v>7.7537233225855982</v>
      </c>
      <c r="GL48">
        <v>12.460157065932426</v>
      </c>
      <c r="GM48">
        <v>0</v>
      </c>
      <c r="GN48">
        <v>0</v>
      </c>
      <c r="GO48">
        <v>-21.312551842182643</v>
      </c>
      <c r="GP48">
        <v>-16.483303534185552</v>
      </c>
      <c r="GQ48">
        <v>6.5346631465727789</v>
      </c>
      <c r="GR48">
        <v>-2.011631612492033</v>
      </c>
      <c r="GS48">
        <v>34.820572888936212</v>
      </c>
      <c r="GT48">
        <v>-2.9585798816568047</v>
      </c>
      <c r="GU48">
        <v>-14.962930158748659</v>
      </c>
      <c r="GV48">
        <v>-2.4870331997776907</v>
      </c>
      <c r="GW48">
        <v>-18.32791960403744</v>
      </c>
      <c r="GX48">
        <v>-12.501113827697875</v>
      </c>
      <c r="GY48">
        <v>4.3685158646325206</v>
      </c>
      <c r="GZ48">
        <v>1.6332761038097856</v>
      </c>
      <c r="HA48">
        <v>-27.66393442622951</v>
      </c>
      <c r="HB48">
        <v>27.842162595927196</v>
      </c>
      <c r="HC48">
        <v>0.39723524671928828</v>
      </c>
      <c r="HD48">
        <v>4.7568329871601271</v>
      </c>
      <c r="HE48">
        <v>7.9</v>
      </c>
      <c r="HF48">
        <v>6.75</v>
      </c>
      <c r="HG48">
        <v>9.6</v>
      </c>
      <c r="HH48">
        <v>7.12</v>
      </c>
      <c r="HI48">
        <v>7.82</v>
      </c>
    </row>
    <row r="49" spans="1:217">
      <c r="A49" t="s">
        <v>344</v>
      </c>
      <c r="B49">
        <v>8.2896592774504292</v>
      </c>
      <c r="C49">
        <v>6.8863217209604572</v>
      </c>
      <c r="D49">
        <v>6.1141959090211495</v>
      </c>
      <c r="E49">
        <v>5.4941941099234688</v>
      </c>
      <c r="F49">
        <v>16.609541571326066</v>
      </c>
      <c r="G49">
        <v>6.9723670378878788</v>
      </c>
      <c r="H49">
        <v>6.9454554770312367</v>
      </c>
      <c r="I49">
        <v>6.9830222005102627</v>
      </c>
      <c r="J49">
        <v>20.064391552345409</v>
      </c>
      <c r="K49">
        <v>11.174402854675886</v>
      </c>
      <c r="L49">
        <v>703.65009439899302</v>
      </c>
      <c r="M49">
        <v>-15.996375443630594</v>
      </c>
      <c r="N49">
        <v>-5.1850269664121393</v>
      </c>
      <c r="O49">
        <v>12.427135575777303</v>
      </c>
      <c r="P49">
        <v>15.22858742302668</v>
      </c>
      <c r="Q49">
        <v>4.0683631580218336</v>
      </c>
      <c r="R49">
        <v>-15.756765033499878</v>
      </c>
      <c r="S49">
        <v>7.2763489603953468</v>
      </c>
      <c r="T49">
        <v>15.357925737500933</v>
      </c>
      <c r="U49">
        <v>-36.532049896788578</v>
      </c>
      <c r="V49">
        <v>30.526187480375473</v>
      </c>
      <c r="W49">
        <v>-2.9517945143790461</v>
      </c>
      <c r="X49">
        <v>-834.81481481481478</v>
      </c>
      <c r="Y49">
        <v>4.4280442804427969</v>
      </c>
      <c r="Z49">
        <v>-155.72998430141288</v>
      </c>
      <c r="AA49">
        <v>0.26881720430105999</v>
      </c>
      <c r="AB49">
        <v>32.294553601547129</v>
      </c>
      <c r="AC49">
        <v>-4.2980672574922547</v>
      </c>
      <c r="AD49">
        <v>10.451848471017804</v>
      </c>
      <c r="AE49">
        <v>10.108141817404002</v>
      </c>
      <c r="AF49">
        <v>22.932570737629014</v>
      </c>
      <c r="AG49">
        <v>11.131394684689544</v>
      </c>
      <c r="AH49">
        <v>4.1296315845033256</v>
      </c>
      <c r="AI49">
        <v>11.135132283843413</v>
      </c>
      <c r="AJ49">
        <v>9.9200000000000017</v>
      </c>
      <c r="AK49">
        <v>8.4900000000000055</v>
      </c>
      <c r="AL49">
        <v>21.3</v>
      </c>
      <c r="AM49">
        <v>9.069767441860515</v>
      </c>
      <c r="AN49">
        <v>8.3640616028677996</v>
      </c>
      <c r="AO49">
        <v>-1.8619558446495137</v>
      </c>
      <c r="AP49">
        <v>16.363696437909059</v>
      </c>
      <c r="AQ49">
        <v>16.947348817410273</v>
      </c>
      <c r="AR49">
        <v>9.8882201203783318</v>
      </c>
      <c r="AS49">
        <v>74.516924670227851</v>
      </c>
      <c r="AT49">
        <v>15.22858742302668</v>
      </c>
      <c r="AU49">
        <v>1.2234533702677746</v>
      </c>
      <c r="AV49">
        <v>-15.996375443630594</v>
      </c>
      <c r="AW49">
        <v>-4.1641426344770398</v>
      </c>
      <c r="AX49">
        <v>-4.1641426344770398</v>
      </c>
      <c r="AY49">
        <v>-43.188768260103458</v>
      </c>
      <c r="AZ49">
        <v>-802.13263979193755</v>
      </c>
      <c r="BA49">
        <v>123.28599786226906</v>
      </c>
      <c r="BB49">
        <v>45.357004768655763</v>
      </c>
      <c r="BC49">
        <v>76.974692214320115</v>
      </c>
      <c r="BD49">
        <v>1.2470771628994544</v>
      </c>
      <c r="BE49">
        <v>15.691407262894048</v>
      </c>
      <c r="BF49">
        <v>2.8654470849721587</v>
      </c>
      <c r="BG49">
        <v>2.7996745964840302</v>
      </c>
      <c r="BH49">
        <v>13.050291451611001</v>
      </c>
      <c r="BI49">
        <v>32.019634983821952</v>
      </c>
      <c r="BJ49">
        <v>3.1575482533546237</v>
      </c>
      <c r="BK49">
        <v>16.838534607400923</v>
      </c>
      <c r="BL49">
        <v>1.012469695981943</v>
      </c>
      <c r="BM49">
        <v>2.0668230483304613</v>
      </c>
      <c r="BN49">
        <v>2.1883087983249667</v>
      </c>
      <c r="BO49">
        <v>7.0804572128000247</v>
      </c>
      <c r="BP49">
        <v>111.74858417058715</v>
      </c>
      <c r="BQ49">
        <v>6.7598931886523177</v>
      </c>
      <c r="BR49">
        <v>3.4520436910701919</v>
      </c>
      <c r="BS49">
        <v>4.7751861828553368</v>
      </c>
      <c r="BT49">
        <v>13.718912463116482</v>
      </c>
      <c r="BU49">
        <v>17.422187046726261</v>
      </c>
      <c r="BV49">
        <v>45.357004768655763</v>
      </c>
      <c r="BW49">
        <v>14.469900624988302</v>
      </c>
      <c r="BX49">
        <v>27.175310809954052</v>
      </c>
      <c r="BY49">
        <v>74.516924670227851</v>
      </c>
      <c r="BZ49">
        <v>17.093785186131019</v>
      </c>
      <c r="CA49">
        <v>9.0025822515929157</v>
      </c>
      <c r="CB49">
        <v>-12.851371552775664</v>
      </c>
      <c r="CC49">
        <v>10.108141817404002</v>
      </c>
      <c r="CD49">
        <v>19.086801108172835</v>
      </c>
      <c r="CE49">
        <v>7.7972269628783248</v>
      </c>
      <c r="CF49">
        <v>0.96735158790111941</v>
      </c>
      <c r="CG49">
        <v>14.517233508331431</v>
      </c>
      <c r="CH49">
        <v>4.0367959627493919</v>
      </c>
      <c r="CI49">
        <v>-20.856419830534154</v>
      </c>
      <c r="CJ49">
        <v>41.038054917814272</v>
      </c>
      <c r="CK49">
        <v>3.0515980938606853</v>
      </c>
      <c r="CL49">
        <v>49.534653304530025</v>
      </c>
      <c r="CM49">
        <v>4.1258133594584301</v>
      </c>
      <c r="CN49">
        <v>12.145276185660975</v>
      </c>
      <c r="CO49">
        <v>10.334147751746867</v>
      </c>
      <c r="CP49">
        <v>-11.392405063291143</v>
      </c>
      <c r="CQ49">
        <v>-1.35</v>
      </c>
      <c r="CR49">
        <v>8.1300000000000008</v>
      </c>
      <c r="CS49">
        <v>-38.22</v>
      </c>
      <c r="CT49">
        <v>-0.71111111111111702</v>
      </c>
      <c r="CU49">
        <v>-14.248785027401498</v>
      </c>
      <c r="CV49">
        <v>-4.124126813541098</v>
      </c>
      <c r="CW49">
        <v>-3.4374598614442733</v>
      </c>
      <c r="CX49">
        <v>0.64912880081993751</v>
      </c>
      <c r="CY49">
        <v>-1.3514671494303419</v>
      </c>
      <c r="CZ49">
        <v>4.2667291290264178</v>
      </c>
      <c r="DA49">
        <v>3.1301482701812171</v>
      </c>
      <c r="DB49">
        <v>7.7981651376146797</v>
      </c>
      <c r="DC49">
        <v>2.2040816326530637</v>
      </c>
      <c r="DD49">
        <v>4.2760690172543043</v>
      </c>
      <c r="DE49">
        <v>3.5294117647058849</v>
      </c>
      <c r="DF49">
        <v>2.5688073394495388</v>
      </c>
      <c r="DG49">
        <v>2.8524857375713122</v>
      </c>
      <c r="DH49">
        <v>3.9420756234915455</v>
      </c>
      <c r="DI49">
        <v>-2.357723577235777</v>
      </c>
      <c r="DJ49">
        <v>9.1779728651237154</v>
      </c>
      <c r="DK49">
        <v>7.0571630204657732</v>
      </c>
      <c r="DL49">
        <v>-0.42328042328042931</v>
      </c>
      <c r="DM49">
        <v>6.1904761904761996</v>
      </c>
      <c r="DN49">
        <v>-0.16501650165016735</v>
      </c>
      <c r="DO49">
        <v>-2.6540284360189546</v>
      </c>
      <c r="DP49">
        <v>10.312499999999991</v>
      </c>
      <c r="DQ49">
        <v>-11.91520467836258</v>
      </c>
      <c r="DR49">
        <v>4.2760690172543043</v>
      </c>
      <c r="DS49">
        <v>11.755090149872141</v>
      </c>
      <c r="DT49">
        <v>-2.312244470595306</v>
      </c>
      <c r="DU49">
        <v>-4.1558107993589335</v>
      </c>
      <c r="DV49">
        <v>-0.803306050004989</v>
      </c>
      <c r="DW49">
        <v>6.8655539382448314</v>
      </c>
      <c r="DX49">
        <v>26.2900865530472</v>
      </c>
      <c r="DY49">
        <v>17.122816138288734</v>
      </c>
      <c r="DZ49">
        <v>-182.03568726047794</v>
      </c>
      <c r="EA49">
        <v>-18.047894524418133</v>
      </c>
      <c r="EB49">
        <v>11.243461226598546</v>
      </c>
      <c r="EC49">
        <v>-354.07213552862788</v>
      </c>
      <c r="ED49">
        <v>61.980727557748175</v>
      </c>
      <c r="EE49">
        <v>-1701.4581844174409</v>
      </c>
      <c r="EF49">
        <v>-465.0697146562905</v>
      </c>
      <c r="EG49">
        <v>1154.2033327092306</v>
      </c>
      <c r="EH49">
        <v>16.883685727882639</v>
      </c>
      <c r="EI49">
        <v>4.9256505576208287</v>
      </c>
      <c r="EJ49">
        <v>3.2287822878228782</v>
      </c>
      <c r="EK49">
        <v>21.216041397153955</v>
      </c>
      <c r="EL49">
        <v>3.5685963521015074</v>
      </c>
      <c r="EM49">
        <v>2.3507462686567204</v>
      </c>
      <c r="EN49">
        <v>20.748299319727899</v>
      </c>
      <c r="EO49">
        <v>29.230769230769226</v>
      </c>
      <c r="EP49">
        <v>3.2339993227226591</v>
      </c>
      <c r="EQ49">
        <v>59.347181008902069</v>
      </c>
      <c r="ER49">
        <v>15.920713869225342</v>
      </c>
      <c r="ES49">
        <v>3.8753217839003686</v>
      </c>
      <c r="ET49">
        <v>-3.5989450127877181</v>
      </c>
      <c r="EU49">
        <v>1.8452902999473744</v>
      </c>
      <c r="EV49">
        <v>-3.6617043121149861</v>
      </c>
      <c r="EW49">
        <v>6.0330654000730615</v>
      </c>
      <c r="EX49">
        <v>-0.30211091970277426</v>
      </c>
      <c r="EY49">
        <v>2.9142598850378962</v>
      </c>
      <c r="EZ49">
        <v>-0.42308090899669648</v>
      </c>
      <c r="FA49">
        <v>8.1556576224502386</v>
      </c>
      <c r="FB49">
        <v>4.923656473796183</v>
      </c>
      <c r="FC49">
        <v>16.363696437909059</v>
      </c>
      <c r="FD49">
        <v>33.378010545396577</v>
      </c>
      <c r="FE49">
        <v>3.3910507924685369</v>
      </c>
      <c r="FF49">
        <v>8.301158301158301</v>
      </c>
      <c r="FG49">
        <v>11.640523461306946</v>
      </c>
      <c r="FH49">
        <v>5.8909159212040025</v>
      </c>
      <c r="FI49">
        <v>-38.521844162355571</v>
      </c>
      <c r="FJ49">
        <v>73.874611156129646</v>
      </c>
      <c r="FK49">
        <v>208.82087275141396</v>
      </c>
      <c r="FL49">
        <v>-0.86863276279605794</v>
      </c>
      <c r="FM49">
        <v>-8.7633046122655909</v>
      </c>
      <c r="FN49">
        <v>-19.718928414580589</v>
      </c>
      <c r="FO49">
        <v>12.395378178861126</v>
      </c>
      <c r="FP49">
        <v>2.1488871834228571</v>
      </c>
      <c r="FQ49">
        <v>6.2545989698307576</v>
      </c>
      <c r="FR49">
        <v>4.5349730976172227</v>
      </c>
      <c r="FS49">
        <v>4.9919484702093415</v>
      </c>
      <c r="FT49">
        <v>4.2379788101059512</v>
      </c>
      <c r="FU49">
        <v>4.8739495798319306</v>
      </c>
      <c r="FV49">
        <v>3.0869212022745831</v>
      </c>
      <c r="FW49">
        <v>4.6993644621215793</v>
      </c>
      <c r="FX49">
        <v>82.69805256192096</v>
      </c>
      <c r="FY49">
        <v>-7.9271088561321701</v>
      </c>
      <c r="FZ49">
        <v>15.691407262894048</v>
      </c>
      <c r="GA49">
        <v>3.2901582289835356</v>
      </c>
      <c r="GB49">
        <v>9.519932241837715</v>
      </c>
      <c r="GC49">
        <v>-8.7796822960202103</v>
      </c>
      <c r="GD49">
        <v>3.5682309930612583</v>
      </c>
      <c r="GE49">
        <v>38.358236683563788</v>
      </c>
      <c r="GF49">
        <v>15.172607729183962</v>
      </c>
      <c r="GG49">
        <v>0.12360306781279615</v>
      </c>
      <c r="GH49">
        <v>4.3206838492423305</v>
      </c>
      <c r="GI49">
        <v>-19.44758034168737</v>
      </c>
      <c r="GJ49">
        <v>0.12382922106150623</v>
      </c>
      <c r="GK49">
        <v>11.319314905884346</v>
      </c>
      <c r="GL49">
        <v>4.6087410191779439</v>
      </c>
      <c r="GM49">
        <v>0</v>
      </c>
      <c r="GN49">
        <v>0</v>
      </c>
      <c r="GO49">
        <v>0.35494066674305613</v>
      </c>
      <c r="GP49">
        <v>-12.083649227586617</v>
      </c>
      <c r="GQ49">
        <v>28.109025850737567</v>
      </c>
      <c r="GR49">
        <v>-23.705784916025419</v>
      </c>
      <c r="GS49">
        <v>3.8449935551106549</v>
      </c>
      <c r="GT49">
        <v>-2.1739130434782563</v>
      </c>
      <c r="GU49">
        <v>-14.443042946054549</v>
      </c>
      <c r="GV49">
        <v>6.9446205385016988</v>
      </c>
      <c r="GW49">
        <v>-7.1146926992976605</v>
      </c>
      <c r="GX49">
        <v>1.4854473985620387</v>
      </c>
      <c r="GY49">
        <v>16.904649835674991</v>
      </c>
      <c r="GZ49">
        <v>5.0317485635499661</v>
      </c>
      <c r="HA49">
        <v>38.809034907597514</v>
      </c>
      <c r="HB49">
        <v>26.507638928768934</v>
      </c>
      <c r="HC49">
        <v>2.0319810175612312</v>
      </c>
      <c r="HD49">
        <v>4.8575843992359209</v>
      </c>
      <c r="HE49">
        <v>7.9</v>
      </c>
      <c r="HF49">
        <v>6.75</v>
      </c>
      <c r="HG49">
        <v>9.59</v>
      </c>
      <c r="HH49">
        <v>7.23</v>
      </c>
      <c r="HI49">
        <v>7.88</v>
      </c>
    </row>
    <row r="50" spans="1:217">
      <c r="A50" t="s">
        <v>345</v>
      </c>
      <c r="B50">
        <v>6.0888455919918778</v>
      </c>
      <c r="C50">
        <v>7.8015103320567176</v>
      </c>
      <c r="D50">
        <v>6.1127532622322569</v>
      </c>
      <c r="E50">
        <v>8.5975196571692951</v>
      </c>
      <c r="F50">
        <v>21.534751470697632</v>
      </c>
      <c r="G50">
        <v>1.0677511731702729</v>
      </c>
      <c r="H50">
        <v>3.9486298705057368</v>
      </c>
      <c r="I50">
        <v>21.734786924627091</v>
      </c>
      <c r="J50">
        <v>75.939568876544968</v>
      </c>
      <c r="K50">
        <v>14.997718832212637</v>
      </c>
      <c r="L50">
        <v>3812.5751633986929</v>
      </c>
      <c r="M50">
        <v>-7.4426120431538454</v>
      </c>
      <c r="N50">
        <v>3.4543016504757369</v>
      </c>
      <c r="O50">
        <v>14.362327302792366</v>
      </c>
      <c r="P50">
        <v>16.279453794855513</v>
      </c>
      <c r="Q50">
        <v>-43.714218313698645</v>
      </c>
      <c r="R50">
        <v>-25.487663394337268</v>
      </c>
      <c r="S50">
        <v>-42.140595625684817</v>
      </c>
      <c r="T50">
        <v>4.1513169605913021</v>
      </c>
      <c r="U50">
        <v>89.287565976338271</v>
      </c>
      <c r="V50">
        <v>9.7052338080610774</v>
      </c>
      <c r="W50">
        <v>-3.8914611174804965</v>
      </c>
      <c r="X50">
        <v>-606.6298342541437</v>
      </c>
      <c r="Y50">
        <v>-22.274881516587676</v>
      </c>
      <c r="Z50">
        <v>432.44552058111384</v>
      </c>
      <c r="AA50">
        <v>-0.69735006973500702</v>
      </c>
      <c r="AB50">
        <v>9.7052338080610774</v>
      </c>
      <c r="AC50">
        <v>-3.8914611174804965</v>
      </c>
      <c r="AD50">
        <v>8.6975335352661158</v>
      </c>
      <c r="AE50">
        <v>6.9977838050036851</v>
      </c>
      <c r="AF50">
        <v>21.338271559666669</v>
      </c>
      <c r="AG50">
        <v>4.4770575361483278</v>
      </c>
      <c r="AH50">
        <v>-31.817159247490228</v>
      </c>
      <c r="AI50">
        <v>20.24282873331325</v>
      </c>
      <c r="AJ50">
        <v>9.169999999999936</v>
      </c>
      <c r="AK50">
        <v>6.5600000000000751</v>
      </c>
      <c r="AL50">
        <v>-21.990000000000123</v>
      </c>
      <c r="AM50">
        <v>9.0697674418604066</v>
      </c>
      <c r="AN50">
        <v>3.2899845931622025</v>
      </c>
      <c r="AO50">
        <v>-10.464455864366071</v>
      </c>
      <c r="AP50">
        <v>26.241945949440844</v>
      </c>
      <c r="AQ50">
        <v>2.094709727564422</v>
      </c>
      <c r="AR50">
        <v>4.695222405271819</v>
      </c>
      <c r="AS50">
        <v>20.027681733739605</v>
      </c>
      <c r="AT50">
        <v>16.279453794855513</v>
      </c>
      <c r="AU50">
        <v>-0.64936543167718708</v>
      </c>
      <c r="AV50">
        <v>-7.4426120431538454</v>
      </c>
      <c r="AW50">
        <v>4.0687998379137262</v>
      </c>
      <c r="AX50">
        <v>4.0687998379137262</v>
      </c>
      <c r="AY50">
        <v>84.052146132838672</v>
      </c>
      <c r="AZ50">
        <v>491.97489778453934</v>
      </c>
      <c r="BA50">
        <v>63.642885840555593</v>
      </c>
      <c r="BB50">
        <v>9.5063904803878412</v>
      </c>
      <c r="BC50">
        <v>187.99556225854229</v>
      </c>
      <c r="BD50">
        <v>1.2452913752913808</v>
      </c>
      <c r="BE50">
        <v>17.712699009978078</v>
      </c>
      <c r="BF50">
        <v>2.1183319889174137</v>
      </c>
      <c r="BG50">
        <v>2.5085376635303596</v>
      </c>
      <c r="BH50">
        <v>6.1789942461807046</v>
      </c>
      <c r="BI50">
        <v>19.619063563820706</v>
      </c>
      <c r="BJ50">
        <v>7.2792643691280441</v>
      </c>
      <c r="BK50">
        <v>19.894099215894702</v>
      </c>
      <c r="BL50">
        <v>1.4942606310496565</v>
      </c>
      <c r="BM50">
        <v>2.1838610294042358</v>
      </c>
      <c r="BN50">
        <v>2.6805925002102016</v>
      </c>
      <c r="BO50">
        <v>7.0804572128000229</v>
      </c>
      <c r="BP50">
        <v>252.86651728681284</v>
      </c>
      <c r="BQ50">
        <v>7.0690519193661929</v>
      </c>
      <c r="BR50">
        <v>3.7220257895425215</v>
      </c>
      <c r="BS50">
        <v>4.1497433161375703</v>
      </c>
      <c r="BT50">
        <v>10.514234759564566</v>
      </c>
      <c r="BU50">
        <v>8.5287723562064937</v>
      </c>
      <c r="BV50">
        <v>9.5063904803878412</v>
      </c>
      <c r="BW50">
        <v>8.4161891565877855</v>
      </c>
      <c r="BX50">
        <v>34.322856490708737</v>
      </c>
      <c r="BY50">
        <v>20.027681733739605</v>
      </c>
      <c r="BZ50">
        <v>38.439204752091165</v>
      </c>
      <c r="CA50">
        <v>8.9979875016063797</v>
      </c>
      <c r="CB50">
        <v>-7.0868195076512013</v>
      </c>
      <c r="CC50">
        <v>6.9977838050036851</v>
      </c>
      <c r="CD50">
        <v>13.661322472243608</v>
      </c>
      <c r="CE50">
        <v>5.3070781332402017</v>
      </c>
      <c r="CF50">
        <v>-0.32429701813957656</v>
      </c>
      <c r="CG50">
        <v>11.984074319840744</v>
      </c>
      <c r="CH50">
        <v>3.1437951433775222</v>
      </c>
      <c r="CI50">
        <v>-12.590419834742574</v>
      </c>
      <c r="CJ50">
        <v>24.411561632640865</v>
      </c>
      <c r="CK50">
        <v>1.3397246160559162</v>
      </c>
      <c r="CL50">
        <v>39.559224589076436</v>
      </c>
      <c r="CM50">
        <v>2.288313919708227</v>
      </c>
      <c r="CN50">
        <v>8.6265467944089647</v>
      </c>
      <c r="CO50">
        <v>7.2554429373318783</v>
      </c>
      <c r="CP50">
        <v>-9.2105263157894655</v>
      </c>
      <c r="CQ50">
        <v>-1.81</v>
      </c>
      <c r="CR50">
        <v>8.44</v>
      </c>
      <c r="CS50">
        <v>-4.13</v>
      </c>
      <c r="CT50">
        <v>-3.6904228298222215</v>
      </c>
      <c r="CU50">
        <v>-14.183142559833502</v>
      </c>
      <c r="CV50">
        <v>-6.0209077676326554</v>
      </c>
      <c r="CW50">
        <v>-2.4197852449211297</v>
      </c>
      <c r="CX50">
        <v>-6.6291230893000819</v>
      </c>
      <c r="CY50">
        <v>3.1473413945642785</v>
      </c>
      <c r="CZ50">
        <v>7.6678901492125719</v>
      </c>
      <c r="DA50">
        <v>1.9458544839255476</v>
      </c>
      <c r="DB50">
        <v>1.1156186612576151</v>
      </c>
      <c r="DC50">
        <v>1.5939597315436169</v>
      </c>
      <c r="DD50">
        <v>5.263157894736838</v>
      </c>
      <c r="DE50">
        <v>2.1588946459412779</v>
      </c>
      <c r="DF50">
        <v>-4.1874376869391856</v>
      </c>
      <c r="DG50">
        <v>1.0016694490818054</v>
      </c>
      <c r="DH50">
        <v>3.6945812807881775</v>
      </c>
      <c r="DI50">
        <v>-1.2264922322158627</v>
      </c>
      <c r="DJ50">
        <v>7.8253706754530477</v>
      </c>
      <c r="DK50">
        <v>-4.4444444444444446</v>
      </c>
      <c r="DL50">
        <v>0.31746031746031445</v>
      </c>
      <c r="DM50">
        <v>4.3276661514683106</v>
      </c>
      <c r="DN50">
        <v>1.862828111769689</v>
      </c>
      <c r="DO50">
        <v>-1.3065326633165801</v>
      </c>
      <c r="DP50">
        <v>6.139677666922486</v>
      </c>
      <c r="DQ50">
        <v>-3.3333333333333375</v>
      </c>
      <c r="DR50">
        <v>5.1903114186851207</v>
      </c>
      <c r="DS50">
        <v>8.0014064543067178</v>
      </c>
      <c r="DT50">
        <v>7.80815359335051</v>
      </c>
      <c r="DU50">
        <v>3.4917699291237376</v>
      </c>
      <c r="DV50">
        <v>20.060070475696374</v>
      </c>
      <c r="DW50">
        <v>27.137615467575298</v>
      </c>
      <c r="DX50">
        <v>27.137615467575298</v>
      </c>
      <c r="DY50">
        <v>15.15632733137976</v>
      </c>
      <c r="DZ50">
        <v>41.705955952705658</v>
      </c>
      <c r="EA50">
        <v>35.352089800596346</v>
      </c>
      <c r="EB50">
        <v>22.617231300895206</v>
      </c>
      <c r="EC50">
        <v>108.80710345415932</v>
      </c>
      <c r="ED50">
        <v>39.456282145481261</v>
      </c>
      <c r="EE50">
        <v>588.75086665125946</v>
      </c>
      <c r="EF50">
        <v>-1564.1957434486753</v>
      </c>
      <c r="EG50">
        <v>-25.347924839975217</v>
      </c>
      <c r="EH50">
        <v>14.525669155087531</v>
      </c>
      <c r="EI50">
        <v>2.2644927536231885</v>
      </c>
      <c r="EJ50">
        <v>2.643573381950767</v>
      </c>
      <c r="EK50">
        <v>11.151960784313736</v>
      </c>
      <c r="EL50">
        <v>2.1756021756021848</v>
      </c>
      <c r="EM50">
        <v>1.4582573824279985</v>
      </c>
      <c r="EN50">
        <v>5.3882725832012657</v>
      </c>
      <c r="EO50">
        <v>8.155339805825248</v>
      </c>
      <c r="EP50">
        <v>-0.19056693663650079</v>
      </c>
      <c r="EQ50">
        <v>9.2307692307692371</v>
      </c>
      <c r="ER50">
        <v>15.533608467123109</v>
      </c>
      <c r="ES50">
        <v>3.7475563424440264</v>
      </c>
      <c r="ET50">
        <v>3.674587457424161</v>
      </c>
      <c r="EU50">
        <v>10.894297964282107</v>
      </c>
      <c r="EV50">
        <v>5.8935550273968484</v>
      </c>
      <c r="EW50">
        <v>16.59391529353212</v>
      </c>
      <c r="EX50">
        <v>16.803394864548114</v>
      </c>
      <c r="EY50">
        <v>-2.4716328311158611</v>
      </c>
      <c r="EZ50">
        <v>-6.0712823414545136</v>
      </c>
      <c r="FA50">
        <v>7.5245238095238172</v>
      </c>
      <c r="FB50">
        <v>1.0866300745035686</v>
      </c>
      <c r="FC50">
        <v>14.105981136367907</v>
      </c>
      <c r="FD50">
        <v>18.27495070001882</v>
      </c>
      <c r="FE50">
        <v>3.8457855375049657</v>
      </c>
      <c r="FF50">
        <v>8.2312404287901995</v>
      </c>
      <c r="FG50">
        <v>29.03058988800246</v>
      </c>
      <c r="FH50">
        <v>44.508258572985646</v>
      </c>
      <c r="FI50">
        <v>-10.163339382940109</v>
      </c>
      <c r="FJ50">
        <v>14.868409749153209</v>
      </c>
      <c r="FK50">
        <v>112.52378788392096</v>
      </c>
      <c r="FL50">
        <v>21.265719794117139</v>
      </c>
      <c r="FM50">
        <v>-8.6031847814470446</v>
      </c>
      <c r="FN50">
        <v>72.08750211972189</v>
      </c>
      <c r="FO50">
        <v>18.292194569171912</v>
      </c>
      <c r="FP50">
        <v>-7.4515648286135855E-2</v>
      </c>
      <c r="FQ50">
        <v>5.9506531204644322</v>
      </c>
      <c r="FR50">
        <v>4.3346007604562651</v>
      </c>
      <c r="FS50">
        <v>4.7732696897374591</v>
      </c>
      <c r="FT50">
        <v>5.2931596091205328</v>
      </c>
      <c r="FU50">
        <v>3.8111019055509483</v>
      </c>
      <c r="FV50">
        <v>-1.7054263565891494</v>
      </c>
      <c r="FW50">
        <v>0.51840449549918621</v>
      </c>
      <c r="FX50">
        <v>187.44673793789707</v>
      </c>
      <c r="FY50">
        <v>-6.350804136350348</v>
      </c>
      <c r="FZ50">
        <v>17.712699009978078</v>
      </c>
      <c r="GA50">
        <v>2.1770036221582174</v>
      </c>
      <c r="GB50">
        <v>9.8844973618742937</v>
      </c>
      <c r="GC50">
        <v>0.25232931303130224</v>
      </c>
      <c r="GD50">
        <v>4.7023798516984447</v>
      </c>
      <c r="GE50">
        <v>33.437750247303214</v>
      </c>
      <c r="GF50">
        <v>11.441556762348073</v>
      </c>
      <c r="GG50">
        <v>1.5700801552415871</v>
      </c>
      <c r="GH50">
        <v>-7.123397059514307</v>
      </c>
      <c r="GI50">
        <v>-14.078910019869436</v>
      </c>
      <c r="GJ50">
        <v>-10.04003608886884</v>
      </c>
      <c r="GK50">
        <v>-5.3470919324577793</v>
      </c>
      <c r="GL50">
        <v>5.1489562078166689</v>
      </c>
      <c r="GM50">
        <v>0</v>
      </c>
      <c r="GN50">
        <v>0</v>
      </c>
      <c r="GO50">
        <v>-2.2218608426348725</v>
      </c>
      <c r="GP50">
        <v>-5.3319872410195668</v>
      </c>
      <c r="GQ50">
        <v>8.4075569390085185</v>
      </c>
      <c r="GR50">
        <v>-29.393885213659932</v>
      </c>
      <c r="GS50">
        <v>20.372521685254021</v>
      </c>
      <c r="GT50">
        <v>-1.6060862214708298</v>
      </c>
      <c r="GU50">
        <v>-32.341947635176091</v>
      </c>
      <c r="GV50">
        <v>-4.4139760849321901</v>
      </c>
      <c r="GW50">
        <v>-11.693985410651964</v>
      </c>
      <c r="GX50">
        <v>-10.460523649333277</v>
      </c>
      <c r="GY50">
        <v>9.2479432794468721</v>
      </c>
      <c r="GZ50">
        <v>2.4162143944084629</v>
      </c>
      <c r="HA50">
        <v>9.4293808174827944</v>
      </c>
      <c r="HB50">
        <v>26.196881684364204</v>
      </c>
      <c r="HC50">
        <v>2.261089370137082</v>
      </c>
      <c r="HD50">
        <v>3.9766229870835899</v>
      </c>
      <c r="HE50">
        <v>7.6</v>
      </c>
      <c r="HF50">
        <v>6.5</v>
      </c>
      <c r="HG50">
        <v>9.59</v>
      </c>
      <c r="HH50">
        <v>6.77</v>
      </c>
      <c r="HI50">
        <v>7.55</v>
      </c>
    </row>
    <row r="51" spans="1:217">
      <c r="A51" t="s">
        <v>346</v>
      </c>
      <c r="B51">
        <v>6.7915619699239604</v>
      </c>
      <c r="C51">
        <v>4.6743862301950871</v>
      </c>
      <c r="D51">
        <v>5.3179395524705217</v>
      </c>
      <c r="E51">
        <v>4.853665997824212</v>
      </c>
      <c r="F51">
        <v>7.3387515886372476</v>
      </c>
      <c r="G51">
        <v>6.4127835641315247</v>
      </c>
      <c r="H51">
        <v>4.6541701443836372</v>
      </c>
      <c r="I51">
        <v>10.569709561146242</v>
      </c>
      <c r="J51">
        <v>26.715783884242665</v>
      </c>
      <c r="K51">
        <v>15.105109034549042</v>
      </c>
      <c r="L51">
        <v>101.31029684601111</v>
      </c>
      <c r="M51">
        <v>6.2082329267383702</v>
      </c>
      <c r="N51">
        <v>12.67997241141479</v>
      </c>
      <c r="O51">
        <v>15.337351063279131</v>
      </c>
      <c r="P51">
        <v>12.780999723833187</v>
      </c>
      <c r="Q51">
        <v>-35.596334476186115</v>
      </c>
      <c r="R51">
        <v>-43.941527394400381</v>
      </c>
      <c r="S51">
        <v>-66.408267470068083</v>
      </c>
      <c r="T51">
        <v>4.7335261068624712</v>
      </c>
      <c r="U51">
        <v>14.993927940201962</v>
      </c>
      <c r="V51">
        <v>10.621869599695358</v>
      </c>
      <c r="W51">
        <v>-4.1402967426659654</v>
      </c>
      <c r="X51">
        <v>-6407.6923076923076</v>
      </c>
      <c r="Y51">
        <v>-32.6133909287257</v>
      </c>
      <c r="Z51">
        <v>-370.38297872340422</v>
      </c>
      <c r="AA51">
        <v>-0.27777777777778173</v>
      </c>
      <c r="AB51">
        <v>10.621869599695358</v>
      </c>
      <c r="AC51">
        <v>-4.1402967426659654</v>
      </c>
      <c r="AD51">
        <v>7.0398642917726866</v>
      </c>
      <c r="AE51">
        <v>5.5591417196821311</v>
      </c>
      <c r="AF51">
        <v>21.969096057465205</v>
      </c>
      <c r="AG51">
        <v>13.358526263755428</v>
      </c>
      <c r="AH51">
        <v>20.676657856799615</v>
      </c>
      <c r="AI51">
        <v>11.247055094923981</v>
      </c>
      <c r="AJ51">
        <v>8.2000000000001911</v>
      </c>
      <c r="AK51">
        <v>6.2400000000000784</v>
      </c>
      <c r="AL51">
        <v>-31.769999999999897</v>
      </c>
      <c r="AM51">
        <v>7.9626047711155143</v>
      </c>
      <c r="AN51">
        <v>4.3704619524853863</v>
      </c>
      <c r="AO51">
        <v>-12.380093068386316</v>
      </c>
      <c r="AP51">
        <v>30.608006716924507</v>
      </c>
      <c r="AQ51">
        <v>6.2887571540728437</v>
      </c>
      <c r="AR51">
        <v>1.9184652278177505</v>
      </c>
      <c r="AS51">
        <v>15.327293196804812</v>
      </c>
      <c r="AT51">
        <v>12.780999723833187</v>
      </c>
      <c r="AU51">
        <v>1.8165540999954797</v>
      </c>
      <c r="AV51">
        <v>6.2082329267383702</v>
      </c>
      <c r="AW51">
        <v>12.522319808376285</v>
      </c>
      <c r="AX51">
        <v>12.522319808376285</v>
      </c>
      <c r="AY51">
        <v>-26.990046824631165</v>
      </c>
      <c r="AZ51">
        <v>-65.85402135466596</v>
      </c>
      <c r="BA51">
        <v>11.597250778358696</v>
      </c>
      <c r="BB51">
        <v>18.358152266446634</v>
      </c>
      <c r="BC51">
        <v>49.340223997523083</v>
      </c>
      <c r="BD51">
        <v>1.2435166537567706</v>
      </c>
      <c r="BE51">
        <v>21.211644580761018</v>
      </c>
      <c r="BF51">
        <v>-3.0185785492697885</v>
      </c>
      <c r="BG51">
        <v>2.4738542165837862</v>
      </c>
      <c r="BH51">
        <v>5.311917670915089</v>
      </c>
      <c r="BI51">
        <v>26.049074372267789</v>
      </c>
      <c r="BJ51">
        <v>-4.0493815826246387</v>
      </c>
      <c r="BK51">
        <v>21.950255293200012</v>
      </c>
      <c r="BL51">
        <v>2.1000778616185078</v>
      </c>
      <c r="BM51">
        <v>2.3713060083757247</v>
      </c>
      <c r="BN51">
        <v>3.0343117643711635</v>
      </c>
      <c r="BO51">
        <v>6.9751666944000048</v>
      </c>
      <c r="BP51">
        <v>259.65060205751917</v>
      </c>
      <c r="BQ51">
        <v>5.2016359671946431</v>
      </c>
      <c r="BR51">
        <v>4.0005161241023997</v>
      </c>
      <c r="BS51">
        <v>4.3447106779008688</v>
      </c>
      <c r="BT51">
        <v>12.80181304074536</v>
      </c>
      <c r="BU51">
        <v>12.380499592706883</v>
      </c>
      <c r="BV51">
        <v>18.358152266446634</v>
      </c>
      <c r="BW51">
        <v>11.599113173145238</v>
      </c>
      <c r="BX51">
        <v>19.648522041706933</v>
      </c>
      <c r="BY51">
        <v>15.327293196804812</v>
      </c>
      <c r="BZ51">
        <v>20.915867061608679</v>
      </c>
      <c r="CA51">
        <v>7.1215304007058942</v>
      </c>
      <c r="CB51">
        <v>-3.9994940213502583</v>
      </c>
      <c r="CC51">
        <v>5.5591417196821311</v>
      </c>
      <c r="CD51">
        <v>8.6715670100047646</v>
      </c>
      <c r="CE51">
        <v>6.093524681244217</v>
      </c>
      <c r="CF51">
        <v>2.8895491074569275</v>
      </c>
      <c r="CG51">
        <v>9.4877325656339906</v>
      </c>
      <c r="CH51">
        <v>10.038268445798177</v>
      </c>
      <c r="CI51">
        <v>-9.6255773145272681</v>
      </c>
      <c r="CJ51">
        <v>17.398989656391052</v>
      </c>
      <c r="CK51">
        <v>1.5726504123173712</v>
      </c>
      <c r="CL51">
        <v>37.369961215888885</v>
      </c>
      <c r="CM51">
        <v>2.4542727995082272</v>
      </c>
      <c r="CN51">
        <v>6.7262541901763218</v>
      </c>
      <c r="CO51">
        <v>5.8503719835470864</v>
      </c>
      <c r="CP51">
        <v>-7.5342465753424639</v>
      </c>
      <c r="CQ51">
        <v>-0.13</v>
      </c>
      <c r="CR51">
        <v>9.26</v>
      </c>
      <c r="CS51">
        <v>11.75</v>
      </c>
      <c r="CT51">
        <v>-3.987455197132598</v>
      </c>
      <c r="CU51">
        <v>-4.3404158618338906</v>
      </c>
      <c r="CV51">
        <v>1.0705205406128693</v>
      </c>
      <c r="CW51">
        <v>5.268036326013477</v>
      </c>
      <c r="CX51">
        <v>-11.383108935128506</v>
      </c>
      <c r="CY51">
        <v>8.3456479336225105</v>
      </c>
      <c r="CZ51">
        <v>8.2130385863265314</v>
      </c>
      <c r="DA51">
        <v>3.3276450511945317</v>
      </c>
      <c r="DB51">
        <v>7.1346375143843357</v>
      </c>
      <c r="DC51">
        <v>2.5</v>
      </c>
      <c r="DD51">
        <v>6.0458651841556552</v>
      </c>
      <c r="DE51">
        <v>5.2252252252252225</v>
      </c>
      <c r="DF51">
        <v>4.9433573635427521</v>
      </c>
      <c r="DG51">
        <v>-0.40749796251018744</v>
      </c>
      <c r="DH51">
        <v>3.5341365461847434</v>
      </c>
      <c r="DI51">
        <v>-0.79365079365079361</v>
      </c>
      <c r="DJ51">
        <v>7.2181670721816635</v>
      </c>
      <c r="DK51">
        <v>8.6021505376344098</v>
      </c>
      <c r="DL51">
        <v>-0.73529411764706176</v>
      </c>
      <c r="DM51">
        <v>5.8823529411764799</v>
      </c>
      <c r="DN51">
        <v>2.4513947590870719</v>
      </c>
      <c r="DO51">
        <v>-2.7457927369353485</v>
      </c>
      <c r="DP51">
        <v>4.8461538461538547</v>
      </c>
      <c r="DQ51">
        <v>0.58774139378673629</v>
      </c>
      <c r="DR51">
        <v>6.0458651841556552</v>
      </c>
      <c r="DS51">
        <v>32.156234645498458</v>
      </c>
      <c r="DT51">
        <v>12.348523782306522</v>
      </c>
      <c r="DU51">
        <v>11.885041480862418</v>
      </c>
      <c r="DV51">
        <v>14.967795593319499</v>
      </c>
      <c r="DW51">
        <v>-3.3805263076278935</v>
      </c>
      <c r="DX51">
        <v>-3.3805263076278935</v>
      </c>
      <c r="DY51">
        <v>23.040208273069133</v>
      </c>
      <c r="DZ51">
        <v>-111.8389803673211</v>
      </c>
      <c r="EA51">
        <v>-52.942095097193111</v>
      </c>
      <c r="EB51">
        <v>-11.559271069742499</v>
      </c>
      <c r="EC51">
        <v>-25.889444505510962</v>
      </c>
      <c r="ED51">
        <v>-9.1574537414174326</v>
      </c>
      <c r="EE51">
        <v>-63.828713870259357</v>
      </c>
      <c r="EF51">
        <v>148.83540017388921</v>
      </c>
      <c r="EG51">
        <v>-165.87181345102431</v>
      </c>
      <c r="EH51">
        <v>12.265000021531653</v>
      </c>
      <c r="EI51">
        <v>2.6905829596412558</v>
      </c>
      <c r="EJ51">
        <v>2.4478694469628315</v>
      </c>
      <c r="EK51">
        <v>8.1927710843373447</v>
      </c>
      <c r="EL51">
        <v>2.9770992366412257</v>
      </c>
      <c r="EM51">
        <v>2.4074739489759209</v>
      </c>
      <c r="EN51">
        <v>7.3365231259968011</v>
      </c>
      <c r="EO51">
        <v>7.1969696969697061</v>
      </c>
      <c r="EP51">
        <v>-4.2703026670662272</v>
      </c>
      <c r="EQ51">
        <v>13.755458515283852</v>
      </c>
      <c r="ER51">
        <v>13.51885219386185</v>
      </c>
      <c r="ES51">
        <v>6.3657939059868314</v>
      </c>
      <c r="ET51">
        <v>3.5739001796791112</v>
      </c>
      <c r="EU51">
        <v>9.1474095533248061</v>
      </c>
      <c r="EV51">
        <v>6.66748283139201</v>
      </c>
      <c r="EW51">
        <v>15.970362107724798</v>
      </c>
      <c r="EX51">
        <v>18.084163087335686</v>
      </c>
      <c r="EY51">
        <v>20.981596245771154</v>
      </c>
      <c r="EZ51">
        <v>10.91619466540533</v>
      </c>
      <c r="FA51">
        <v>7.8315889539370787</v>
      </c>
      <c r="FB51">
        <v>2.4150814201007198</v>
      </c>
      <c r="FC51">
        <v>16.849642195493246</v>
      </c>
      <c r="FD51">
        <v>18.275021273810303</v>
      </c>
      <c r="FE51">
        <v>5.3405677872289736</v>
      </c>
      <c r="FF51">
        <v>7.2311727238666217</v>
      </c>
      <c r="FG51">
        <v>19.580043181349556</v>
      </c>
      <c r="FH51">
        <v>8.501278060825264</v>
      </c>
      <c r="FI51">
        <v>-65.943382669923835</v>
      </c>
      <c r="FJ51">
        <v>-49.565493892574182</v>
      </c>
      <c r="FK51">
        <v>33.305004147083224</v>
      </c>
      <c r="FL51">
        <v>16.004560153961627</v>
      </c>
      <c r="FM51">
        <v>-1.6735214863140075</v>
      </c>
      <c r="FN51">
        <v>5.0704426803976261</v>
      </c>
      <c r="FO51">
        <v>18.683373565106436</v>
      </c>
      <c r="FP51">
        <v>1.3808139534883763</v>
      </c>
      <c r="FQ51">
        <v>6.7047075606276794</v>
      </c>
      <c r="FR51">
        <v>4.5045045045045047</v>
      </c>
      <c r="FS51">
        <v>5.5031446540880387</v>
      </c>
      <c r="FT51">
        <v>5.1738075990299039</v>
      </c>
      <c r="FU51">
        <v>3.5977105478332017</v>
      </c>
      <c r="FV51">
        <v>1.3709063214013577</v>
      </c>
      <c r="FW51">
        <v>2.908796987865522</v>
      </c>
      <c r="FX51">
        <v>42.962944429154064</v>
      </c>
      <c r="FY51">
        <v>-9.2288109521612078</v>
      </c>
      <c r="FZ51">
        <v>21.211644580761018</v>
      </c>
      <c r="GA51">
        <v>15.854847753480106</v>
      </c>
      <c r="GB51">
        <v>1.3817663803006233</v>
      </c>
      <c r="GC51">
        <v>4.0461300154176758</v>
      </c>
      <c r="GD51">
        <v>-11.961663697241503</v>
      </c>
      <c r="GE51">
        <v>38.729166666666664</v>
      </c>
      <c r="GF51">
        <v>14.557778891927981</v>
      </c>
      <c r="GG51">
        <v>-0.79683034554428966</v>
      </c>
      <c r="GH51">
        <v>23.045715788287442</v>
      </c>
      <c r="GI51">
        <v>-2.6153567219653624</v>
      </c>
      <c r="GJ51">
        <v>2.3879168217837581</v>
      </c>
      <c r="GK51">
        <v>4.9390143849477628</v>
      </c>
      <c r="GL51">
        <v>1.3647634771190167</v>
      </c>
      <c r="GM51">
        <v>-1.3333333333333344</v>
      </c>
      <c r="GN51">
        <v>-4.1666666666666661</v>
      </c>
      <c r="GO51">
        <v>6.6554280725296371</v>
      </c>
      <c r="GP51">
        <v>-3.7494633520086876E-2</v>
      </c>
      <c r="GQ51">
        <v>2.1122994652413256</v>
      </c>
      <c r="GR51">
        <v>-0.8038304267291092</v>
      </c>
      <c r="GS51">
        <v>13.239283776451424</v>
      </c>
      <c r="GT51">
        <v>-2.9313232830820768</v>
      </c>
      <c r="GU51">
        <v>-10.478836242489816</v>
      </c>
      <c r="GV51">
        <v>-6.775132790248013</v>
      </c>
      <c r="GW51">
        <v>-6.614878951034707</v>
      </c>
      <c r="GX51">
        <v>6.0646704146920003</v>
      </c>
      <c r="GY51">
        <v>17.30878030312698</v>
      </c>
      <c r="GZ51">
        <v>2.7849144465996369</v>
      </c>
      <c r="HA51">
        <v>-5.9430803571428452</v>
      </c>
      <c r="HB51">
        <v>21.945487595072645</v>
      </c>
      <c r="HC51">
        <v>2.5494909951903515</v>
      </c>
      <c r="HD51">
        <v>4.2196624526727931</v>
      </c>
      <c r="HE51">
        <v>7.3</v>
      </c>
      <c r="HF51">
        <v>6.5</v>
      </c>
      <c r="HG51">
        <v>9.56</v>
      </c>
      <c r="HH51">
        <v>6.53</v>
      </c>
      <c r="HI51">
        <v>7.44</v>
      </c>
    </row>
    <row r="52" spans="1:217">
      <c r="A52" t="s">
        <v>347</v>
      </c>
      <c r="B52">
        <v>5.8302353372392632</v>
      </c>
      <c r="C52">
        <v>7.1061964991945903</v>
      </c>
      <c r="D52">
        <v>6.6686780393127574</v>
      </c>
      <c r="E52">
        <v>4.1551485901711382</v>
      </c>
      <c r="F52">
        <v>10.425888463962092</v>
      </c>
      <c r="G52">
        <v>9.2654952042372294</v>
      </c>
      <c r="H52">
        <v>4.5068310968370584</v>
      </c>
      <c r="I52">
        <v>14.093413590126911</v>
      </c>
      <c r="J52">
        <v>32.305676357177418</v>
      </c>
      <c r="K52">
        <v>19.792880821522701</v>
      </c>
      <c r="L52">
        <v>72.070567553992987</v>
      </c>
      <c r="M52">
        <v>1.4301844185171215</v>
      </c>
      <c r="N52">
        <v>15.591830864375094</v>
      </c>
      <c r="O52">
        <v>16.683703044158189</v>
      </c>
      <c r="P52">
        <v>16.493436371612731</v>
      </c>
      <c r="Q52">
        <v>7.5889438735781596</v>
      </c>
      <c r="R52">
        <v>7.3935661319184023</v>
      </c>
      <c r="S52">
        <v>46.180137291836367</v>
      </c>
      <c r="T52">
        <v>4.4968610339286039</v>
      </c>
      <c r="U52">
        <v>-25.59086984946947</v>
      </c>
      <c r="V52">
        <v>10.20650565799742</v>
      </c>
      <c r="W52">
        <v>-4.5193981368324501</v>
      </c>
      <c r="X52">
        <v>117.30038022813689</v>
      </c>
      <c r="Y52">
        <v>3.7135278514588892</v>
      </c>
      <c r="Z52">
        <v>-106.20519713261649</v>
      </c>
      <c r="AA52">
        <v>4.366197183098584</v>
      </c>
      <c r="AB52">
        <v>10.20650565799742</v>
      </c>
      <c r="AC52">
        <v>-4.5193981368324501</v>
      </c>
      <c r="AD52">
        <v>7.2023313905079158</v>
      </c>
      <c r="AE52">
        <v>10.019357343686014</v>
      </c>
      <c r="AF52">
        <v>13.012970611191516</v>
      </c>
      <c r="AG52">
        <v>6.0481767967592237</v>
      </c>
      <c r="AH52">
        <v>42.184503405264188</v>
      </c>
      <c r="AI52">
        <v>14.807499739723823</v>
      </c>
      <c r="AJ52">
        <v>11.430000000000058</v>
      </c>
      <c r="AK52">
        <v>7.8199999999998244</v>
      </c>
      <c r="AL52">
        <v>-2.7699999999996692</v>
      </c>
      <c r="AM52">
        <v>7.9626047711152381</v>
      </c>
      <c r="AN52">
        <v>10.036914570569818</v>
      </c>
      <c r="AO52">
        <v>2.1332824633480207</v>
      </c>
      <c r="AP52">
        <v>18.948152388827928</v>
      </c>
      <c r="AQ52">
        <v>14.720629306649597</v>
      </c>
      <c r="AR52">
        <v>0.55031446540880724</v>
      </c>
      <c r="AS52">
        <v>34.007262644208481</v>
      </c>
      <c r="AT52">
        <v>16.493436371612731</v>
      </c>
      <c r="AU52">
        <v>1.0864614461712707</v>
      </c>
      <c r="AV52">
        <v>1.4301844185171215</v>
      </c>
      <c r="AW52">
        <v>16.945294890714596</v>
      </c>
      <c r="AX52">
        <v>16.945294890714596</v>
      </c>
      <c r="AY52">
        <v>-55.584663748998331</v>
      </c>
      <c r="AZ52">
        <v>-146.92308370587875</v>
      </c>
      <c r="BA52">
        <v>-859.68274418230135</v>
      </c>
      <c r="BB52">
        <v>28.040791100123606</v>
      </c>
      <c r="BC52">
        <v>-7.1362628799940628</v>
      </c>
      <c r="BD52">
        <v>1.7999999999999956</v>
      </c>
      <c r="BE52">
        <v>18.399775996639956</v>
      </c>
      <c r="BF52">
        <v>-7.606286186931313</v>
      </c>
      <c r="BG52">
        <v>2.5804293091793316</v>
      </c>
      <c r="BH52">
        <v>2.5960769268656434</v>
      </c>
      <c r="BI52">
        <v>19.964923369320214</v>
      </c>
      <c r="BJ52">
        <v>-1.129732531503765</v>
      </c>
      <c r="BK52">
        <v>31.032637109726053</v>
      </c>
      <c r="BL52">
        <v>2.2176096004965831</v>
      </c>
      <c r="BM52">
        <v>2.7033349799090853</v>
      </c>
      <c r="BN52">
        <v>3.0572613800125392</v>
      </c>
      <c r="BO52">
        <v>6.8698761759999432</v>
      </c>
      <c r="BP52">
        <v>188.09774283327846</v>
      </c>
      <c r="BQ52">
        <v>8.9778128592755291</v>
      </c>
      <c r="BR52">
        <v>3.9377294919737147</v>
      </c>
      <c r="BS52">
        <v>5.1400371115628838</v>
      </c>
      <c r="BT52">
        <v>12.384696195021672</v>
      </c>
      <c r="BU52">
        <v>14.126595792002124</v>
      </c>
      <c r="BV52">
        <v>28.040791100123606</v>
      </c>
      <c r="BW52">
        <v>12.230047343857924</v>
      </c>
      <c r="BX52">
        <v>17.923422953212228</v>
      </c>
      <c r="BY52">
        <v>34.007262644208481</v>
      </c>
      <c r="BZ52">
        <v>13.58302589425746</v>
      </c>
      <c r="CA52">
        <v>11.187292513333475</v>
      </c>
      <c r="CB52">
        <v>54.801062998183603</v>
      </c>
      <c r="CC52">
        <v>10.019357343686014</v>
      </c>
      <c r="CD52">
        <v>3.0805766746406911</v>
      </c>
      <c r="CE52">
        <v>9.8727923456059159</v>
      </c>
      <c r="CF52">
        <v>7.4797982603242286</v>
      </c>
      <c r="CG52">
        <v>3.9922665324400599</v>
      </c>
      <c r="CH52">
        <v>-5.2867567887618661</v>
      </c>
      <c r="CI52">
        <v>105.68871405397509</v>
      </c>
      <c r="CJ52">
        <v>5.0622516203006942</v>
      </c>
      <c r="CK52">
        <v>44.70893395152823</v>
      </c>
      <c r="CL52">
        <v>9.6503392072364207</v>
      </c>
      <c r="CM52">
        <v>43.135098520690832</v>
      </c>
      <c r="CN52">
        <v>3.1080144166196115</v>
      </c>
      <c r="CO52">
        <v>10.081609263323044</v>
      </c>
      <c r="CP52">
        <v>-3.5714285714285712</v>
      </c>
      <c r="CQ52">
        <v>5.26</v>
      </c>
      <c r="CR52">
        <v>7.54</v>
      </c>
      <c r="CS52">
        <v>44.64</v>
      </c>
      <c r="CT52">
        <v>-4.0320189742069363</v>
      </c>
      <c r="CU52">
        <v>2.5295310822097656</v>
      </c>
      <c r="CV52">
        <v>4.7710710848343174</v>
      </c>
      <c r="CW52">
        <v>9.1729449394953502</v>
      </c>
      <c r="CX52">
        <v>-7.0502431118314401</v>
      </c>
      <c r="CY52">
        <v>3.2471565700330567</v>
      </c>
      <c r="CZ52">
        <v>14.415901004954215</v>
      </c>
      <c r="DA52">
        <v>5.8675607711651301</v>
      </c>
      <c r="DB52">
        <v>0.84033613445378685</v>
      </c>
      <c r="DC52">
        <v>6.9456066945606674</v>
      </c>
      <c r="DD52">
        <v>3.8047379755922344</v>
      </c>
      <c r="DE52">
        <v>3.255425709515865</v>
      </c>
      <c r="DF52">
        <v>7.4380165289256226</v>
      </c>
      <c r="DG52">
        <v>4.7263681592039832</v>
      </c>
      <c r="DH52">
        <v>8.2658022690437516</v>
      </c>
      <c r="DI52">
        <v>-1.4766201804758092</v>
      </c>
      <c r="DJ52">
        <v>16.292134831460682</v>
      </c>
      <c r="DK52">
        <v>1.5408320493066254</v>
      </c>
      <c r="DL52">
        <v>-0.74231177094379941</v>
      </c>
      <c r="DM52">
        <v>2.2026431718061676</v>
      </c>
      <c r="DN52">
        <v>7.4135090609555183</v>
      </c>
      <c r="DO52">
        <v>2.1582733812949559</v>
      </c>
      <c r="DP52">
        <v>7.486631016042768</v>
      </c>
      <c r="DQ52">
        <v>10.481099656357378</v>
      </c>
      <c r="DR52">
        <v>3.8047379755922344</v>
      </c>
      <c r="DS52">
        <v>8.227113459097664</v>
      </c>
      <c r="DT52">
        <v>15.709892544364331</v>
      </c>
      <c r="DU52">
        <v>14.850255293542292</v>
      </c>
      <c r="DV52">
        <v>21.636446673276915</v>
      </c>
      <c r="DW52">
        <v>24.37627256685218</v>
      </c>
      <c r="DX52">
        <v>24.37627256685218</v>
      </c>
      <c r="DY52">
        <v>13.381326765810995</v>
      </c>
      <c r="DZ52">
        <v>-3523.7263464337702</v>
      </c>
      <c r="EA52">
        <v>129.07701550824225</v>
      </c>
      <c r="EB52">
        <v>31.777155306567074</v>
      </c>
      <c r="EC52">
        <v>-10.455137922876466</v>
      </c>
      <c r="ED52">
        <v>96.268575531428823</v>
      </c>
      <c r="EE52">
        <v>-144.55518967450317</v>
      </c>
      <c r="EF52">
        <v>-141.06959510736127</v>
      </c>
      <c r="EG52">
        <v>-149.64728354062208</v>
      </c>
      <c r="EH52">
        <v>27.905962715283984</v>
      </c>
      <c r="EI52">
        <v>3.7600716204118201</v>
      </c>
      <c r="EJ52">
        <v>2.7027027027027026</v>
      </c>
      <c r="EK52">
        <v>8.9861751152073701</v>
      </c>
      <c r="EL52">
        <v>4.5801526717557248</v>
      </c>
      <c r="EM52">
        <v>3.7224430791470948</v>
      </c>
      <c r="EN52">
        <v>3.9039039039039172</v>
      </c>
      <c r="EO52">
        <v>5.6363636363636385</v>
      </c>
      <c r="EP52">
        <v>4.6649145860709744</v>
      </c>
      <c r="EQ52">
        <v>24.999999999999993</v>
      </c>
      <c r="ER52">
        <v>16.531306890033338</v>
      </c>
      <c r="ES52">
        <v>4.2254534984163543</v>
      </c>
      <c r="ET52">
        <v>7.4392992562938494</v>
      </c>
      <c r="EU52">
        <v>7.2033064357409931</v>
      </c>
      <c r="EV52">
        <v>4.7147022490734987</v>
      </c>
      <c r="EW52">
        <v>19.062431783453398</v>
      </c>
      <c r="EX52">
        <v>20.937066495932747</v>
      </c>
      <c r="EY52">
        <v>18.099508260506898</v>
      </c>
      <c r="EZ52">
        <v>10.906725539041433</v>
      </c>
      <c r="FA52">
        <v>-1.9219621646760103</v>
      </c>
      <c r="FB52">
        <v>6.9139136994401609</v>
      </c>
      <c r="FC52">
        <v>18.948152388827928</v>
      </c>
      <c r="FD52">
        <v>4.8619988378849506</v>
      </c>
      <c r="FE52">
        <v>2.3503456859509182</v>
      </c>
      <c r="FF52">
        <v>3.9840637450199203</v>
      </c>
      <c r="FG52">
        <v>15.869986278086145</v>
      </c>
      <c r="FH52">
        <v>91.259682599659911</v>
      </c>
      <c r="FI52">
        <v>-116.68348651084477</v>
      </c>
      <c r="FJ52">
        <v>-45.018197013341506</v>
      </c>
      <c r="FK52">
        <v>239.14115716345697</v>
      </c>
      <c r="FL52">
        <v>4.9770283843606977</v>
      </c>
      <c r="FM52">
        <v>4.8883756735950756</v>
      </c>
      <c r="FN52">
        <v>-54.637769020915428</v>
      </c>
      <c r="FO52">
        <v>9.5301063351147306</v>
      </c>
      <c r="FP52">
        <v>3.8319823139277944</v>
      </c>
      <c r="FQ52">
        <v>7.5193253689388531</v>
      </c>
      <c r="FR52">
        <v>4.8148148148148149</v>
      </c>
      <c r="FS52">
        <v>7.3757763975155264</v>
      </c>
      <c r="FT52">
        <v>7.5019952114924111</v>
      </c>
      <c r="FU52">
        <v>3.6378334680678948</v>
      </c>
      <c r="FV52">
        <v>4.4461778471138986</v>
      </c>
      <c r="FW52">
        <v>3.518543963942776</v>
      </c>
      <c r="FX52">
        <v>-2.804248861911995</v>
      </c>
      <c r="FY52">
        <v>12.276952772896536</v>
      </c>
      <c r="FZ52">
        <v>18.399775996639956</v>
      </c>
      <c r="GA52">
        <v>17.647748455397014</v>
      </c>
      <c r="GB52">
        <v>7.205810115366833</v>
      </c>
      <c r="GC52">
        <v>2.4326328800986419</v>
      </c>
      <c r="GD52">
        <v>-1.4289979102398285</v>
      </c>
      <c r="GE52">
        <v>36.156897685568211</v>
      </c>
      <c r="GF52">
        <v>14.205007776998382</v>
      </c>
      <c r="GG52">
        <v>0.87899985194149899</v>
      </c>
      <c r="GH52">
        <v>12.58847560685953</v>
      </c>
      <c r="GI52">
        <v>-13.170563961485559</v>
      </c>
      <c r="GJ52">
        <v>44.277516439671942</v>
      </c>
      <c r="GK52">
        <v>13.187517811342273</v>
      </c>
      <c r="GL52">
        <v>4.4709245177202748</v>
      </c>
      <c r="GM52">
        <v>1.5652173913043455</v>
      </c>
      <c r="GN52">
        <v>0</v>
      </c>
      <c r="GO52">
        <v>12.174700400894201</v>
      </c>
      <c r="GP52">
        <v>22.585691918501109</v>
      </c>
      <c r="GQ52">
        <v>-4.0136572650588347</v>
      </c>
      <c r="GR52">
        <v>-19.630879304036753</v>
      </c>
      <c r="GS52">
        <v>-0.77929600084249173</v>
      </c>
      <c r="GT52">
        <v>2.7003484320557569</v>
      </c>
      <c r="GU52">
        <v>-19.667476770426948</v>
      </c>
      <c r="GV52">
        <v>-3.4347913415309836</v>
      </c>
      <c r="GW52">
        <v>12.074602087999315</v>
      </c>
      <c r="GX52">
        <v>23.692441185661355</v>
      </c>
      <c r="GY52">
        <v>15.01399480772351</v>
      </c>
      <c r="GZ52">
        <v>3.8710404514134309</v>
      </c>
      <c r="HA52">
        <v>58.640226628895199</v>
      </c>
      <c r="HB52">
        <v>27.414145439820921</v>
      </c>
      <c r="HC52">
        <v>3.1209826808628898</v>
      </c>
      <c r="HD52">
        <v>4.7837098350452081</v>
      </c>
      <c r="HE52">
        <v>7</v>
      </c>
      <c r="HF52">
        <v>6.25</v>
      </c>
      <c r="HG52">
        <v>9.5500000000000007</v>
      </c>
      <c r="HH52">
        <v>6.19</v>
      </c>
      <c r="HI52">
        <v>6.98</v>
      </c>
    </row>
    <row r="53" spans="1:217">
      <c r="A53" t="s">
        <v>348</v>
      </c>
      <c r="B53">
        <v>7.837089018856962</v>
      </c>
      <c r="C53">
        <v>5.9388541032137745</v>
      </c>
      <c r="D53">
        <v>8.932909226179568</v>
      </c>
      <c r="E53">
        <v>7.4891581971180328</v>
      </c>
      <c r="F53">
        <v>8.7031695779131368</v>
      </c>
      <c r="G53">
        <v>14.211623700842368</v>
      </c>
      <c r="H53">
        <v>5.103148686706847</v>
      </c>
      <c r="I53">
        <v>23.569816772303824</v>
      </c>
      <c r="J53">
        <v>40.042797013629766</v>
      </c>
      <c r="K53">
        <v>5.1822377962146424</v>
      </c>
      <c r="L53">
        <v>410.86139389193426</v>
      </c>
      <c r="M53">
        <v>40.591122377433798</v>
      </c>
      <c r="N53">
        <v>14.267712322595186</v>
      </c>
      <c r="O53">
        <v>15.890098448175086</v>
      </c>
      <c r="P53">
        <v>8.8473600967325776</v>
      </c>
      <c r="Q53">
        <v>3.1456195496410171</v>
      </c>
      <c r="R53">
        <v>-22.722822786648631</v>
      </c>
      <c r="S53">
        <v>-64.430242626632619</v>
      </c>
      <c r="T53">
        <v>4.1520892878859401</v>
      </c>
      <c r="U53">
        <v>320.92189207500815</v>
      </c>
      <c r="V53">
        <v>10.067003262334637</v>
      </c>
      <c r="W53">
        <v>-5.4508561316251525</v>
      </c>
      <c r="X53">
        <v>9.5766129032257989</v>
      </c>
      <c r="Y53">
        <v>44.876325088339222</v>
      </c>
      <c r="Z53">
        <v>-561.69014084507035</v>
      </c>
      <c r="AA53">
        <v>0.80428954423593635</v>
      </c>
      <c r="AB53">
        <v>10.067003262334637</v>
      </c>
      <c r="AC53">
        <v>-5.4508561316251525</v>
      </c>
      <c r="AD53">
        <v>6.6942148760330529</v>
      </c>
      <c r="AE53">
        <v>9.151438327571892</v>
      </c>
      <c r="AF53">
        <v>17.408325364454246</v>
      </c>
      <c r="AG53">
        <v>7.2134350461067491</v>
      </c>
      <c r="AH53">
        <v>19.222035238539366</v>
      </c>
      <c r="AI53">
        <v>12.036913849705329</v>
      </c>
      <c r="AJ53">
        <v>10.869999999999912</v>
      </c>
      <c r="AK53">
        <v>12.300000000000038</v>
      </c>
      <c r="AL53">
        <v>-98.339999999999989</v>
      </c>
      <c r="AM53">
        <v>13.219616204690521</v>
      </c>
      <c r="AN53">
        <v>8.3717645665861813</v>
      </c>
      <c r="AO53">
        <v>0.72523175884467428</v>
      </c>
      <c r="AP53">
        <v>17.804255960060097</v>
      </c>
      <c r="AQ53">
        <v>13.773715665586714</v>
      </c>
      <c r="AR53">
        <v>-0.54773082942097251</v>
      </c>
      <c r="AS53">
        <v>28.821129482499458</v>
      </c>
      <c r="AT53">
        <v>8.8473600967325776</v>
      </c>
      <c r="AU53">
        <v>5.8226909920182397</v>
      </c>
      <c r="AV53">
        <v>40.591122377433798</v>
      </c>
      <c r="AW53">
        <v>15.22765850159443</v>
      </c>
      <c r="AX53">
        <v>15.22765850159443</v>
      </c>
      <c r="AY53">
        <v>28.218673710329391</v>
      </c>
      <c r="AZ53">
        <v>-78.92451013075528</v>
      </c>
      <c r="BA53">
        <v>81.040826095876355</v>
      </c>
      <c r="BB53">
        <v>17.580298361891238</v>
      </c>
      <c r="BC53">
        <v>-32.80855402876891</v>
      </c>
      <c r="BD53">
        <v>1.8000000000000047</v>
      </c>
      <c r="BE53">
        <v>6.5094188590639801</v>
      </c>
      <c r="BF53">
        <v>-10.248313000698365</v>
      </c>
      <c r="BG53">
        <v>2.5141498642209754</v>
      </c>
      <c r="BH53">
        <v>0.50920847849700401</v>
      </c>
      <c r="BI53">
        <v>13.845146174659936</v>
      </c>
      <c r="BJ53">
        <v>-5.7318363085094965</v>
      </c>
      <c r="BK53">
        <v>19.629289067415186</v>
      </c>
      <c r="BL53">
        <v>1.4434949281313501</v>
      </c>
      <c r="BM53">
        <v>3.0771252123774309</v>
      </c>
      <c r="BN53">
        <v>2.5222804991692369</v>
      </c>
      <c r="BO53">
        <v>7.0798366399999981</v>
      </c>
      <c r="BP53">
        <v>161.78020121360629</v>
      </c>
      <c r="BQ53">
        <v>8.3985656024631794</v>
      </c>
      <c r="BR53">
        <v>4.076890248739093</v>
      </c>
      <c r="BS53">
        <v>5.2831953241519329</v>
      </c>
      <c r="BT53">
        <v>12.116300641683148</v>
      </c>
      <c r="BU53">
        <v>6.0109705227848931</v>
      </c>
      <c r="BV53">
        <v>17.580298361891238</v>
      </c>
      <c r="BW53">
        <v>4.4584547335293534</v>
      </c>
      <c r="BX53">
        <v>15.059126960238384</v>
      </c>
      <c r="BY53">
        <v>28.821129482499458</v>
      </c>
      <c r="BZ53">
        <v>10.691188734586435</v>
      </c>
      <c r="CA53">
        <v>10.220133086973947</v>
      </c>
      <c r="CB53">
        <v>27.271683807028214</v>
      </c>
      <c r="CC53">
        <v>9.151438327571892</v>
      </c>
      <c r="CD53">
        <v>3.7543952495030037</v>
      </c>
      <c r="CE53">
        <v>9.5372319203299494</v>
      </c>
      <c r="CF53">
        <v>14.231046285090642</v>
      </c>
      <c r="CG53">
        <v>2.258760215268091</v>
      </c>
      <c r="CH53">
        <v>6.8463560633870042</v>
      </c>
      <c r="CI53">
        <v>39.204090737933932</v>
      </c>
      <c r="CJ53">
        <v>6.3326209786342984</v>
      </c>
      <c r="CK53">
        <v>21.826386478232127</v>
      </c>
      <c r="CL53">
        <v>18.624000695168576</v>
      </c>
      <c r="CM53">
        <v>21.720105940077598</v>
      </c>
      <c r="CN53">
        <v>5.7890522664578175</v>
      </c>
      <c r="CO53">
        <v>9.313565261575496</v>
      </c>
      <c r="CP53">
        <v>-3.5714285714285712</v>
      </c>
      <c r="CQ53">
        <v>9.92</v>
      </c>
      <c r="CR53">
        <v>8.49</v>
      </c>
      <c r="CS53">
        <v>21.3</v>
      </c>
      <c r="CT53">
        <v>-4.043569083855556</v>
      </c>
      <c r="CU53">
        <v>7.8258772458700037</v>
      </c>
      <c r="CV53">
        <v>10.690766428471338</v>
      </c>
      <c r="CW53">
        <v>15.355235049544003</v>
      </c>
      <c r="CX53">
        <v>0.62797012898846527</v>
      </c>
      <c r="CY53">
        <v>-4.6423864128991505</v>
      </c>
      <c r="CZ53">
        <v>15.246023530362942</v>
      </c>
      <c r="DA53">
        <v>6.4696485623003257</v>
      </c>
      <c r="DB53">
        <v>1.1063829787234019</v>
      </c>
      <c r="DC53">
        <v>7.5079872204472782</v>
      </c>
      <c r="DD53">
        <v>6.0431654676259035</v>
      </c>
      <c r="DE53">
        <v>4.2207792207792227</v>
      </c>
      <c r="DF53">
        <v>7.4239713774597469</v>
      </c>
      <c r="DG53">
        <v>3.7242472266244082</v>
      </c>
      <c r="DH53">
        <v>9.1331269349845297</v>
      </c>
      <c r="DI53">
        <v>7.0774354704412996</v>
      </c>
      <c r="DJ53">
        <v>10.74561403508771</v>
      </c>
      <c r="DK53">
        <v>4.9439683586025049</v>
      </c>
      <c r="DL53">
        <v>-2.3379383634431337</v>
      </c>
      <c r="DM53">
        <v>-0.59790732436473193</v>
      </c>
      <c r="DN53">
        <v>6.5289256198347152</v>
      </c>
      <c r="DO53">
        <v>2.1421616358325246</v>
      </c>
      <c r="DP53">
        <v>3.8243626062322988</v>
      </c>
      <c r="DQ53">
        <v>18.423236514522813</v>
      </c>
      <c r="DR53">
        <v>6.0431654676259035</v>
      </c>
      <c r="DS53">
        <v>40.227229938159859</v>
      </c>
      <c r="DT53">
        <v>24.840672891062813</v>
      </c>
      <c r="DU53">
        <v>26.755056500134966</v>
      </c>
      <c r="DV53">
        <v>24.391269857599095</v>
      </c>
      <c r="DW53">
        <v>-13.081527712356728</v>
      </c>
      <c r="DX53">
        <v>-13.081703504876</v>
      </c>
      <c r="DY53">
        <v>0.9897093119023469</v>
      </c>
      <c r="DZ53">
        <v>107.65714618972638</v>
      </c>
      <c r="EA53">
        <v>-181.77241511395661</v>
      </c>
      <c r="EB53">
        <v>-2.193123911501E-2</v>
      </c>
      <c r="EC53">
        <v>-11.89264977099813</v>
      </c>
      <c r="ED53">
        <v>-75.444988424608141</v>
      </c>
      <c r="EE53">
        <v>-81.30099444751923</v>
      </c>
      <c r="EF53">
        <v>-101.64538692128345</v>
      </c>
      <c r="EG53">
        <v>-67.67731052293729</v>
      </c>
      <c r="EH53">
        <v>11.303590418797793</v>
      </c>
      <c r="EI53">
        <v>2.8343666961913092</v>
      </c>
      <c r="EJ53">
        <v>3.1277926720285967</v>
      </c>
      <c r="EK53">
        <v>4.6958377801494038</v>
      </c>
      <c r="EL53">
        <v>4.5941807044410412</v>
      </c>
      <c r="EM53">
        <v>4.7393364928909953</v>
      </c>
      <c r="EN53">
        <v>1.5492957746478793</v>
      </c>
      <c r="EO53">
        <v>6.6326530612244996</v>
      </c>
      <c r="EP53">
        <v>9.0126291618828827</v>
      </c>
      <c r="EQ53">
        <v>24.394785847299801</v>
      </c>
      <c r="ER53">
        <v>20.1858372259607</v>
      </c>
      <c r="ES53">
        <v>4.7756195579370395</v>
      </c>
      <c r="ET53">
        <v>9.0949037034580531</v>
      </c>
      <c r="EU53">
        <v>13.468361406772072</v>
      </c>
      <c r="EV53">
        <v>9.4582425253241098</v>
      </c>
      <c r="EW53">
        <v>23.43780658808441</v>
      </c>
      <c r="EX53">
        <v>35.055640804116003</v>
      </c>
      <c r="EY53">
        <v>27.169744883739451</v>
      </c>
      <c r="EZ53">
        <v>26.810617762732658</v>
      </c>
      <c r="FA53">
        <v>-2.2222222222222223</v>
      </c>
      <c r="FB53">
        <v>5.972017393748871</v>
      </c>
      <c r="FC53">
        <v>17.804255960060097</v>
      </c>
      <c r="FD53">
        <v>6.039142425838782</v>
      </c>
      <c r="FE53">
        <v>4.3896418497861331</v>
      </c>
      <c r="FF53">
        <v>2.0677361853832483</v>
      </c>
      <c r="FG53">
        <v>15.784546688214077</v>
      </c>
      <c r="FH53">
        <v>63.616407982261656</v>
      </c>
      <c r="FI53">
        <v>71.871293001186231</v>
      </c>
      <c r="FJ53">
        <v>11.408890550966836</v>
      </c>
      <c r="FK53">
        <v>254.19717940118477</v>
      </c>
      <c r="FL53">
        <v>22.336202390133082</v>
      </c>
      <c r="FM53">
        <v>13.727015165824131</v>
      </c>
      <c r="FN53">
        <v>-5.8533916849015313</v>
      </c>
      <c r="FO53">
        <v>3.811923989254181</v>
      </c>
      <c r="FP53">
        <v>3.6814425244177356</v>
      </c>
      <c r="FQ53">
        <v>7.5484764542936329</v>
      </c>
      <c r="FR53">
        <v>4.9264705882352855</v>
      </c>
      <c r="FS53">
        <v>8.282208588957042</v>
      </c>
      <c r="FT53">
        <v>6.8021892103205541</v>
      </c>
      <c r="FU53">
        <v>3.9262820512820444</v>
      </c>
      <c r="FV53">
        <v>1.4184397163120432</v>
      </c>
      <c r="FW53">
        <v>0.6478155735060388</v>
      </c>
      <c r="FX53">
        <v>-26.752838174875031</v>
      </c>
      <c r="FY53">
        <v>7.9700720133621825</v>
      </c>
      <c r="FZ53">
        <v>6.5094188590639801</v>
      </c>
      <c r="GA53">
        <v>21.62127738409524</v>
      </c>
      <c r="GB53">
        <v>3.5583031917696997</v>
      </c>
      <c r="GC53">
        <v>-5.478113442611356</v>
      </c>
      <c r="GD53">
        <v>-7.2769022962629482</v>
      </c>
      <c r="GE53">
        <v>31.642753011585974</v>
      </c>
      <c r="GF53">
        <v>13.310180609845993</v>
      </c>
      <c r="GG53">
        <v>6.581469648562301</v>
      </c>
      <c r="GH53">
        <v>-3.285079333548536</v>
      </c>
      <c r="GI53">
        <v>-16.742969260954869</v>
      </c>
      <c r="GJ53">
        <v>2.7090323005065455</v>
      </c>
      <c r="GK53">
        <v>8.6373676593799882</v>
      </c>
      <c r="GL53">
        <v>7.9094585418907473</v>
      </c>
      <c r="GM53">
        <v>2.0869565217391322</v>
      </c>
      <c r="GN53">
        <v>0</v>
      </c>
      <c r="GO53">
        <v>16.099257362059834</v>
      </c>
      <c r="GP53">
        <v>14.894029698811359</v>
      </c>
      <c r="GQ53">
        <v>-11.325645838919957</v>
      </c>
      <c r="GR53">
        <v>-27.188281529117535</v>
      </c>
      <c r="GS53">
        <v>21.523834675821998</v>
      </c>
      <c r="GT53">
        <v>0.94017094017093528</v>
      </c>
      <c r="GU53">
        <v>8.3030551493309055</v>
      </c>
      <c r="GV53">
        <v>-8.5228209475709953</v>
      </c>
      <c r="GW53">
        <v>2.4041169182248256</v>
      </c>
      <c r="GX53">
        <v>7.1287311708714514</v>
      </c>
      <c r="GY53">
        <v>6.7801743412320672</v>
      </c>
      <c r="GZ53">
        <v>2.8992706212765764</v>
      </c>
      <c r="HA53">
        <v>-54.142011834319526</v>
      </c>
      <c r="HB53">
        <v>18.673832552965237</v>
      </c>
      <c r="HC53">
        <v>3.8392002658341111</v>
      </c>
      <c r="HD53">
        <v>5.0515849514233206</v>
      </c>
      <c r="HE53">
        <v>7</v>
      </c>
      <c r="HF53">
        <v>6.25</v>
      </c>
      <c r="HG53">
        <v>9.49</v>
      </c>
      <c r="HH53">
        <v>6.05</v>
      </c>
      <c r="HI53">
        <v>6.95</v>
      </c>
    </row>
    <row r="54" spans="1:217">
      <c r="A54" t="s">
        <v>349</v>
      </c>
      <c r="B54">
        <v>4.7955763833455336</v>
      </c>
      <c r="C54">
        <v>7.1311544252536301</v>
      </c>
      <c r="D54">
        <v>7.4996608436272938</v>
      </c>
      <c r="E54">
        <v>6.3050791885341555</v>
      </c>
      <c r="F54">
        <v>6.61513033190651</v>
      </c>
      <c r="G54">
        <v>14.361511938202906</v>
      </c>
      <c r="H54">
        <v>9.1352197771786319</v>
      </c>
      <c r="I54">
        <v>5.2592808183000352</v>
      </c>
      <c r="J54">
        <v>9.0967405015750131</v>
      </c>
      <c r="K54">
        <v>11.117785119186662</v>
      </c>
      <c r="L54">
        <v>5.4538408082535881</v>
      </c>
      <c r="M54">
        <v>-1.4069319640564797</v>
      </c>
      <c r="N54">
        <v>17.569719742148997</v>
      </c>
      <c r="O54">
        <v>9.5936988528436995</v>
      </c>
      <c r="P54">
        <v>2.010028293333042</v>
      </c>
      <c r="Q54">
        <v>50.467162909978377</v>
      </c>
      <c r="R54">
        <v>60.50127173060298</v>
      </c>
      <c r="S54">
        <v>40.912016544096282</v>
      </c>
      <c r="T54">
        <v>7.3519106101842686</v>
      </c>
      <c r="U54">
        <v>-85.670652789288482</v>
      </c>
      <c r="V54">
        <v>12.819923502568356</v>
      </c>
      <c r="W54">
        <v>-1.6866989453204837</v>
      </c>
      <c r="X54">
        <v>85.823336968375131</v>
      </c>
      <c r="Y54">
        <v>54.26829268292682</v>
      </c>
      <c r="Z54">
        <v>-203.09231468849478</v>
      </c>
      <c r="AA54">
        <v>3.6516853932584183</v>
      </c>
      <c r="AB54">
        <v>12.819923502568356</v>
      </c>
      <c r="AC54">
        <v>-1.6866989453204837</v>
      </c>
      <c r="AD54">
        <v>5.3343949044586125</v>
      </c>
      <c r="AE54">
        <v>9.7564054599848369</v>
      </c>
      <c r="AF54">
        <v>19.432292965237956</v>
      </c>
      <c r="AG54">
        <v>19.905337530182585</v>
      </c>
      <c r="AH54">
        <v>83.884271956777269</v>
      </c>
      <c r="AI54">
        <v>1.582211992651877</v>
      </c>
      <c r="AJ54">
        <v>17.039999999999949</v>
      </c>
      <c r="AK54">
        <v>10.119999999999967</v>
      </c>
      <c r="AL54">
        <v>22.669999999999924</v>
      </c>
      <c r="AM54">
        <v>13.219616204690762</v>
      </c>
      <c r="AN54">
        <v>11.103535233701098</v>
      </c>
      <c r="AO54">
        <v>0.88669627158309927</v>
      </c>
      <c r="AP54">
        <v>17.893403181710653</v>
      </c>
      <c r="AQ54">
        <v>23.332182434188294</v>
      </c>
      <c r="AR54">
        <v>0.62942564909520959</v>
      </c>
      <c r="AS54">
        <v>52.638409632003778</v>
      </c>
      <c r="AT54">
        <v>2.010028293333042</v>
      </c>
      <c r="AU54">
        <v>6.5784875894345367</v>
      </c>
      <c r="AV54">
        <v>-1.4069319640564797</v>
      </c>
      <c r="AW54">
        <v>18.418033527788012</v>
      </c>
      <c r="AX54">
        <v>18.418033527788012</v>
      </c>
      <c r="AY54">
        <v>33.997312354769164</v>
      </c>
      <c r="AZ54">
        <v>-165.41568954993738</v>
      </c>
      <c r="BA54">
        <v>-199.41953246935446</v>
      </c>
      <c r="BB54">
        <v>59.112434767443411</v>
      </c>
      <c r="BC54">
        <v>-27.900306696969679</v>
      </c>
      <c r="BD54">
        <v>1.800000000000002</v>
      </c>
      <c r="BE54">
        <v>7.4404761904761907</v>
      </c>
      <c r="BF54">
        <v>-3.8705910636398349</v>
      </c>
      <c r="BG54">
        <v>2.6747503370486876</v>
      </c>
      <c r="BH54">
        <v>1.185079001861356</v>
      </c>
      <c r="BI54">
        <v>19.36928813558259</v>
      </c>
      <c r="BJ54">
        <v>-1.0131464327749811</v>
      </c>
      <c r="BK54">
        <v>12.906033400009303</v>
      </c>
      <c r="BL54">
        <v>1.222727265478369</v>
      </c>
      <c r="BM54">
        <v>3.3251870547615261</v>
      </c>
      <c r="BN54">
        <v>2.2390059455275235</v>
      </c>
      <c r="BO54">
        <v>6.8694636799999502</v>
      </c>
      <c r="BP54">
        <v>105.99077334632301</v>
      </c>
      <c r="BQ54">
        <v>7.3425560797242788</v>
      </c>
      <c r="BR54">
        <v>3.8401903607504928</v>
      </c>
      <c r="BS54">
        <v>6.1560324283666201</v>
      </c>
      <c r="BT54">
        <v>14.011818397753089</v>
      </c>
      <c r="BU54">
        <v>14.666992835925205</v>
      </c>
      <c r="BV54">
        <v>59.112434767443411</v>
      </c>
      <c r="BW54">
        <v>9.4969992228876627</v>
      </c>
      <c r="BX54">
        <v>12.716909835756843</v>
      </c>
      <c r="BY54">
        <v>52.638409632003778</v>
      </c>
      <c r="BZ54">
        <v>2.7506928724983251</v>
      </c>
      <c r="CA54">
        <v>10.871401293918051</v>
      </c>
      <c r="CB54">
        <v>24.082252641186003</v>
      </c>
      <c r="CC54">
        <v>9.7564054599848369</v>
      </c>
      <c r="CD54">
        <v>3.111481068047782</v>
      </c>
      <c r="CE54">
        <v>12.160218844996605</v>
      </c>
      <c r="CF54">
        <v>11.72368990059403</v>
      </c>
      <c r="CG54">
        <v>1.5792446867346179</v>
      </c>
      <c r="CH54">
        <v>8.5410911877080711</v>
      </c>
      <c r="CI54">
        <v>29.195452909388216</v>
      </c>
      <c r="CJ54">
        <v>5.127730697522983</v>
      </c>
      <c r="CK54">
        <v>18.071820120975431</v>
      </c>
      <c r="CL54">
        <v>22.744269567972957</v>
      </c>
      <c r="CM54">
        <v>18.230043393032318</v>
      </c>
      <c r="CN54">
        <v>7.5232387543068464</v>
      </c>
      <c r="CO54">
        <v>9.9530812443803409</v>
      </c>
      <c r="CP54">
        <v>1.4492753623188355</v>
      </c>
      <c r="CQ54">
        <v>9.17</v>
      </c>
      <c r="CR54">
        <v>6.56</v>
      </c>
      <c r="CS54">
        <v>-21.99</v>
      </c>
      <c r="CT54">
        <v>4.0024821594787667</v>
      </c>
      <c r="CU54">
        <v>10.537165029707769</v>
      </c>
      <c r="CV54">
        <v>12.447197972402147</v>
      </c>
      <c r="CW54">
        <v>8.1197252580703569</v>
      </c>
      <c r="CX54">
        <v>5.8245734964673339</v>
      </c>
      <c r="CY54">
        <v>-1.7218036196952096</v>
      </c>
      <c r="CZ54">
        <v>5.0579653675831047</v>
      </c>
      <c r="DA54">
        <v>5.0622406639004103</v>
      </c>
      <c r="DB54">
        <v>5.3159478435305889</v>
      </c>
      <c r="DC54">
        <v>5.1197357555739087</v>
      </c>
      <c r="DD54">
        <v>4.8684210526315832</v>
      </c>
      <c r="DE54">
        <v>5.9171597633136095</v>
      </c>
      <c r="DF54">
        <v>8.6368366285119791</v>
      </c>
      <c r="DG54">
        <v>0.66115702479338612</v>
      </c>
      <c r="DH54">
        <v>4.5130641330166297</v>
      </c>
      <c r="DI54">
        <v>8.029801324503314</v>
      </c>
      <c r="DJ54">
        <v>1.8334606569900731</v>
      </c>
      <c r="DK54">
        <v>12.837209302325578</v>
      </c>
      <c r="DL54">
        <v>-2.4261603375527399</v>
      </c>
      <c r="DM54">
        <v>0.2962962962963005</v>
      </c>
      <c r="DN54">
        <v>6.5669160432252625</v>
      </c>
      <c r="DO54">
        <v>4.5824847250509162</v>
      </c>
      <c r="DP54">
        <v>2.3861171366594234</v>
      </c>
      <c r="DQ54">
        <v>16.300940438871482</v>
      </c>
      <c r="DR54">
        <v>4.8684210526315832</v>
      </c>
      <c r="DS54">
        <v>25.945407005727887</v>
      </c>
      <c r="DT54">
        <v>15.920399736851884</v>
      </c>
      <c r="DU54">
        <v>19.470468738293157</v>
      </c>
      <c r="DV54">
        <v>10.350551377989792</v>
      </c>
      <c r="DW54">
        <v>8.746471276149439</v>
      </c>
      <c r="DX54">
        <v>8.746471276149439</v>
      </c>
      <c r="DY54">
        <v>22.143961412404924</v>
      </c>
      <c r="DZ54">
        <v>-4.4917524922779863</v>
      </c>
      <c r="EA54">
        <v>-2.8644848704393402</v>
      </c>
      <c r="EB54">
        <v>8.623791319991005</v>
      </c>
      <c r="EC54">
        <v>-32.742801599821533</v>
      </c>
      <c r="ED54">
        <v>27.309448542325253</v>
      </c>
      <c r="EE54">
        <v>-174.03551745254134</v>
      </c>
      <c r="EF54">
        <v>-159.67349602499701</v>
      </c>
      <c r="EG54">
        <v>-254.15721635227086</v>
      </c>
      <c r="EH54">
        <v>14.558976715636742</v>
      </c>
      <c r="EI54">
        <v>4.6944198405668702</v>
      </c>
      <c r="EJ54">
        <v>3.7300177619893451</v>
      </c>
      <c r="EK54">
        <v>12.348401323043001</v>
      </c>
      <c r="EL54">
        <v>4.7908745247148374</v>
      </c>
      <c r="EM54">
        <v>3.9525691699604746</v>
      </c>
      <c r="EN54">
        <v>13.684210526315782</v>
      </c>
      <c r="EO54">
        <v>19.928186714542178</v>
      </c>
      <c r="EP54">
        <v>3.9299920445505245</v>
      </c>
      <c r="EQ54">
        <v>49.698189134808857</v>
      </c>
      <c r="ER54">
        <v>17.12390805800198</v>
      </c>
      <c r="ES54">
        <v>6.4066555267181</v>
      </c>
      <c r="ET54">
        <v>5.1675119844559383</v>
      </c>
      <c r="EU54">
        <v>8.3642839746712117</v>
      </c>
      <c r="EV54">
        <v>3.6859478520549751</v>
      </c>
      <c r="EW54">
        <v>4.9763151876817231</v>
      </c>
      <c r="EX54">
        <v>6.9434533619731065</v>
      </c>
      <c r="EY54">
        <v>26.023089694677566</v>
      </c>
      <c r="EZ54">
        <v>22.728502565158021</v>
      </c>
      <c r="FA54">
        <v>-2.5692920551900738</v>
      </c>
      <c r="FB54">
        <v>9.5284822003568994</v>
      </c>
      <c r="FC54">
        <v>17.893403181710653</v>
      </c>
      <c r="FD54">
        <v>8.9812861046732841</v>
      </c>
      <c r="FE54">
        <v>3.5734184991473539</v>
      </c>
      <c r="FF54">
        <v>2.51149628581536</v>
      </c>
      <c r="FG54">
        <v>6.6635119966938401</v>
      </c>
      <c r="FH54">
        <v>125.58382408401265</v>
      </c>
      <c r="FI54">
        <v>183.75757575757575</v>
      </c>
      <c r="FJ54">
        <v>-31.934427980956066</v>
      </c>
      <c r="FK54">
        <v>-11.310953655707698</v>
      </c>
      <c r="FL54">
        <v>17.059996110462862</v>
      </c>
      <c r="FM54">
        <v>15.224508886810096</v>
      </c>
      <c r="FN54">
        <v>29.335829720141898</v>
      </c>
      <c r="FO54">
        <v>6.545132386412746</v>
      </c>
      <c r="FP54">
        <v>3.1319910514541514</v>
      </c>
      <c r="FQ54">
        <v>8.0136986301369788</v>
      </c>
      <c r="FR54">
        <v>5.3935860058309082</v>
      </c>
      <c r="FS54">
        <v>8.5041761579347135</v>
      </c>
      <c r="FT54">
        <v>6.1098221191028435</v>
      </c>
      <c r="FU54">
        <v>5.3471667996807684</v>
      </c>
      <c r="FV54">
        <v>3.7066246056782362</v>
      </c>
      <c r="FW54">
        <v>1.1549733857681874</v>
      </c>
      <c r="FX54">
        <v>-25.066794486015318</v>
      </c>
      <c r="FY54">
        <v>5.0821585325631942</v>
      </c>
      <c r="FZ54">
        <v>7.4404761904761907</v>
      </c>
      <c r="GA54">
        <v>26.973333978609098</v>
      </c>
      <c r="GB54">
        <v>1.9640989074002986</v>
      </c>
      <c r="GC54">
        <v>6.2888173110477013</v>
      </c>
      <c r="GD54">
        <v>-7.0917664512027159</v>
      </c>
      <c r="GE54">
        <v>31.314094078192568</v>
      </c>
      <c r="GF54">
        <v>15.825819798141062</v>
      </c>
      <c r="GG54">
        <v>11.144801512287328</v>
      </c>
      <c r="GH54">
        <v>17.076748008597807</v>
      </c>
      <c r="GI54">
        <v>-15.617773372976536</v>
      </c>
      <c r="GJ54">
        <v>-11.524116964929327</v>
      </c>
      <c r="GK54">
        <v>21.613173743996338</v>
      </c>
      <c r="GL54">
        <v>3.9946022116601783</v>
      </c>
      <c r="GM54">
        <v>-1.4999999999999978</v>
      </c>
      <c r="GN54">
        <v>0</v>
      </c>
      <c r="GO54">
        <v>19.615883337331798</v>
      </c>
      <c r="GP54">
        <v>14.350012533500481</v>
      </c>
      <c r="GQ54">
        <v>-7.6964903608503681</v>
      </c>
      <c r="GR54">
        <v>58.276356883599213</v>
      </c>
      <c r="GS54">
        <v>12.658838668167927</v>
      </c>
      <c r="GT54">
        <v>0.85910652920962194</v>
      </c>
      <c r="GU54">
        <v>2.860604235887827</v>
      </c>
      <c r="GV54">
        <v>1.1569609441239683</v>
      </c>
      <c r="GW54">
        <v>0.71455987814554256</v>
      </c>
      <c r="GX54">
        <v>11.689599098319187</v>
      </c>
      <c r="GY54">
        <v>13.057866904224866</v>
      </c>
      <c r="GZ54">
        <v>4.800132290012141</v>
      </c>
      <c r="HA54">
        <v>-5.3254437869822402</v>
      </c>
      <c r="HB54">
        <v>18.874628699230168</v>
      </c>
      <c r="HC54">
        <v>4.3218127803941941</v>
      </c>
      <c r="HD54">
        <v>6.1631175452240328</v>
      </c>
      <c r="HE54">
        <v>6.9</v>
      </c>
      <c r="HF54">
        <v>6.25</v>
      </c>
      <c r="HG54">
        <v>9.43</v>
      </c>
      <c r="HH54">
        <v>6.18</v>
      </c>
      <c r="HI54">
        <v>6.99</v>
      </c>
    </row>
    <row r="55" spans="1:217">
      <c r="A55" t="s">
        <v>350</v>
      </c>
      <c r="B55">
        <v>4.4235489439835396</v>
      </c>
      <c r="C55">
        <v>7.0581228771592981</v>
      </c>
      <c r="D55">
        <v>6.457181008972336</v>
      </c>
      <c r="E55">
        <v>8.5859216738491817</v>
      </c>
      <c r="F55">
        <v>8.0663027100635212</v>
      </c>
      <c r="G55">
        <v>12.867411733635132</v>
      </c>
      <c r="H55">
        <v>12.131928270579193</v>
      </c>
      <c r="I55">
        <v>18.096707294462931</v>
      </c>
      <c r="J55">
        <v>54.175204207711047</v>
      </c>
      <c r="K55">
        <v>21.536706598093318</v>
      </c>
      <c r="L55">
        <v>174.07263406485805</v>
      </c>
      <c r="M55">
        <v>0.61751497005989298</v>
      </c>
      <c r="N55">
        <v>23.389251260863183</v>
      </c>
      <c r="O55">
        <v>2.8177502837992656</v>
      </c>
      <c r="P55">
        <v>10.222505183081131</v>
      </c>
      <c r="Q55">
        <v>31.578451696616671</v>
      </c>
      <c r="R55">
        <v>-18.320032557014507</v>
      </c>
      <c r="S55">
        <v>42.401322015637056</v>
      </c>
      <c r="T55">
        <v>6.7076597602178971</v>
      </c>
      <c r="U55">
        <v>-28.860614694997999</v>
      </c>
      <c r="V55">
        <v>10.408190125353915</v>
      </c>
      <c r="W55">
        <v>0.27209695572250142</v>
      </c>
      <c r="X55">
        <v>153.04878048780489</v>
      </c>
      <c r="Y55">
        <v>84.775641025641008</v>
      </c>
      <c r="Z55">
        <v>-206.29524708844826</v>
      </c>
      <c r="AA55">
        <v>4.1782729805013927</v>
      </c>
      <c r="AB55">
        <v>10.408190125353915</v>
      </c>
      <c r="AC55">
        <v>0.27209695572250142</v>
      </c>
      <c r="AD55">
        <v>5.6656101426307375</v>
      </c>
      <c r="AE55">
        <v>9.3943186699449885</v>
      </c>
      <c r="AF55">
        <v>21.208818357530046</v>
      </c>
      <c r="AG55">
        <v>-3.6229293554231603</v>
      </c>
      <c r="AH55">
        <v>26.466818481601774</v>
      </c>
      <c r="AI55">
        <v>4.2362926106269283</v>
      </c>
      <c r="AJ55">
        <v>20.749999999999851</v>
      </c>
      <c r="AK55">
        <v>11.529999999999962</v>
      </c>
      <c r="AL55">
        <v>33.769999999999676</v>
      </c>
      <c r="AM55">
        <v>7.300000000000094</v>
      </c>
      <c r="AN55">
        <v>11.30710973834867</v>
      </c>
      <c r="AO55">
        <v>2.3192601454849262</v>
      </c>
      <c r="AP55">
        <v>15.118465910062337</v>
      </c>
      <c r="AQ55">
        <v>24.031504350187564</v>
      </c>
      <c r="AR55">
        <v>1.490196078431377</v>
      </c>
      <c r="AS55">
        <v>49.12099800534164</v>
      </c>
      <c r="AT55">
        <v>10.222505183081131</v>
      </c>
      <c r="AU55">
        <v>7.325230669916631</v>
      </c>
      <c r="AV55">
        <v>0.61751497005989298</v>
      </c>
      <c r="AW55">
        <v>24.063036214214751</v>
      </c>
      <c r="AX55">
        <v>24.063036214214751</v>
      </c>
      <c r="AY55">
        <v>-40.294406755080004</v>
      </c>
      <c r="AZ55">
        <v>-178.31453603756233</v>
      </c>
      <c r="BA55">
        <v>-119.66395047691239</v>
      </c>
      <c r="BB55">
        <v>30.797831138652214</v>
      </c>
      <c r="BC55">
        <v>69.590813833837174</v>
      </c>
      <c r="BD55">
        <v>1.7999999999999992</v>
      </c>
      <c r="BE55">
        <v>-2.1410960681690385</v>
      </c>
      <c r="BF55">
        <v>2.1097653020882441</v>
      </c>
      <c r="BG55">
        <v>3.0448325935168818</v>
      </c>
      <c r="BH55">
        <v>-4.7958932987940219</v>
      </c>
      <c r="BI55">
        <v>-1.7883070455258283</v>
      </c>
      <c r="BJ55">
        <v>1.4919345760727631</v>
      </c>
      <c r="BK55">
        <v>18.090621372197127</v>
      </c>
      <c r="BL55">
        <v>-0.24230187771720124</v>
      </c>
      <c r="BM55">
        <v>3.1163001391087106</v>
      </c>
      <c r="BN55">
        <v>1.5794409919132169</v>
      </c>
      <c r="BO55">
        <v>6.5539042399999818</v>
      </c>
      <c r="BP55">
        <v>96.202889611852925</v>
      </c>
      <c r="BQ55">
        <v>9.355130584557692</v>
      </c>
      <c r="BR55">
        <v>3.4809798116980351</v>
      </c>
      <c r="BS55">
        <v>6.258014197915192</v>
      </c>
      <c r="BT55">
        <v>12.019153758328647</v>
      </c>
      <c r="BU55">
        <v>9.9590960165771527</v>
      </c>
      <c r="BV55">
        <v>30.797831138652214</v>
      </c>
      <c r="BW55">
        <v>7.0701197810559462</v>
      </c>
      <c r="BX55">
        <v>22.972544766377844</v>
      </c>
      <c r="BY55">
        <v>49.12099800534164</v>
      </c>
      <c r="BZ55">
        <v>15.657213523901625</v>
      </c>
      <c r="CA55">
        <v>12.560448097069335</v>
      </c>
      <c r="CB55">
        <v>18.645014751763071</v>
      </c>
      <c r="CC55">
        <v>9.3943186699449885</v>
      </c>
      <c r="CD55">
        <v>5.5109108957872808</v>
      </c>
      <c r="CE55">
        <v>11.926068115357092</v>
      </c>
      <c r="CF55">
        <v>10.804355292985953</v>
      </c>
      <c r="CG55">
        <v>0.84627496165783533</v>
      </c>
      <c r="CH55">
        <v>13.681426873379406</v>
      </c>
      <c r="CI55">
        <v>23.105937197762454</v>
      </c>
      <c r="CJ55">
        <v>5.2884505953816969</v>
      </c>
      <c r="CK55">
        <v>14.572488959788169</v>
      </c>
      <c r="CL55">
        <v>28.296521287113574</v>
      </c>
      <c r="CM55">
        <v>15.025674078256928</v>
      </c>
      <c r="CN55">
        <v>7.9515266184330313</v>
      </c>
      <c r="CO55">
        <v>9.6359214252840353</v>
      </c>
      <c r="CP55">
        <v>7.4074074074074066</v>
      </c>
      <c r="CQ55">
        <v>8.1999999999999993</v>
      </c>
      <c r="CR55">
        <v>6.24</v>
      </c>
      <c r="CS55">
        <v>-31.77</v>
      </c>
      <c r="CT55">
        <v>8.9282936693109249</v>
      </c>
      <c r="CU55">
        <v>8.4926950944292745</v>
      </c>
      <c r="CV55">
        <v>7.9306235932741886</v>
      </c>
      <c r="CW55">
        <v>-0.91589617575912352</v>
      </c>
      <c r="CX55">
        <v>8.4599447513812027</v>
      </c>
      <c r="CY55">
        <v>0.43181740411457553</v>
      </c>
      <c r="CZ55">
        <v>0.28162001607733561</v>
      </c>
      <c r="DA55">
        <v>5.2848885218827464</v>
      </c>
      <c r="DB55">
        <v>0.96670247046187519</v>
      </c>
      <c r="DC55">
        <v>5.6097560975609797</v>
      </c>
      <c r="DD55">
        <v>7.4705111402359154</v>
      </c>
      <c r="DE55">
        <v>3.9383561643835692</v>
      </c>
      <c r="DF55">
        <v>6.5750736015701552</v>
      </c>
      <c r="DG55">
        <v>1.8821603927986885</v>
      </c>
      <c r="DH55">
        <v>6.9821567106283942</v>
      </c>
      <c r="DI55">
        <v>8.1599999999999913</v>
      </c>
      <c r="DJ55">
        <v>6.051437216338881</v>
      </c>
      <c r="DK55">
        <v>6.1386138613861414</v>
      </c>
      <c r="DL55">
        <v>-4.4444444444444473</v>
      </c>
      <c r="DM55">
        <v>-1.9943019943020022</v>
      </c>
      <c r="DN55">
        <v>6.6006600660065891</v>
      </c>
      <c r="DO55">
        <v>-0.63752276867031232</v>
      </c>
      <c r="DP55">
        <v>4.695524578136447</v>
      </c>
      <c r="DQ55">
        <v>12.520868113522548</v>
      </c>
      <c r="DR55">
        <v>7.536041939711664</v>
      </c>
      <c r="DS55">
        <v>1.4383938659430435</v>
      </c>
      <c r="DT55">
        <v>4.9395086231251311</v>
      </c>
      <c r="DU55">
        <v>7.5812230504081217</v>
      </c>
      <c r="DV55">
        <v>0.26418189892788169</v>
      </c>
      <c r="DW55">
        <v>19.683181664981465</v>
      </c>
      <c r="DX55">
        <v>19.683181664981465</v>
      </c>
      <c r="DY55">
        <v>6.6807726969946316E-2</v>
      </c>
      <c r="DZ55">
        <v>-817.20996322300243</v>
      </c>
      <c r="EA55">
        <v>189.41540181300542</v>
      </c>
      <c r="EB55">
        <v>19.664125774178178</v>
      </c>
      <c r="EC55">
        <v>70.400916972611469</v>
      </c>
      <c r="ED55">
        <v>-3.1001396343884911</v>
      </c>
      <c r="EE55">
        <v>-198.40429895807696</v>
      </c>
      <c r="EF55">
        <v>-118.40266284159036</v>
      </c>
      <c r="EG55">
        <v>-53.86</v>
      </c>
      <c r="EH55">
        <v>15.801893125242133</v>
      </c>
      <c r="EI55">
        <v>5.0655021834061111</v>
      </c>
      <c r="EJ55">
        <v>4.4247787610619467</v>
      </c>
      <c r="EK55">
        <v>17.706013363028962</v>
      </c>
      <c r="EL55">
        <v>3.8547071905114811</v>
      </c>
      <c r="EM55">
        <v>5.6140350877192979</v>
      </c>
      <c r="EN55">
        <v>16.344725111441306</v>
      </c>
      <c r="EO55">
        <v>23.674911660777383</v>
      </c>
      <c r="EP55">
        <v>-5.0946940053216396</v>
      </c>
      <c r="EQ55">
        <v>44.337811900191944</v>
      </c>
      <c r="ER55">
        <v>16.146893059804015</v>
      </c>
      <c r="ES55">
        <v>4.3509554827797174</v>
      </c>
      <c r="ET55">
        <v>1.7302961201154137</v>
      </c>
      <c r="EU55">
        <v>6.6493835161952317</v>
      </c>
      <c r="EV55">
        <v>2.8818774559903098</v>
      </c>
      <c r="EW55">
        <v>5.6649820286529016</v>
      </c>
      <c r="EX55">
        <v>2.7800645501296808</v>
      </c>
      <c r="EY55">
        <v>11.454683135029024</v>
      </c>
      <c r="EZ55">
        <v>8.157256002359544</v>
      </c>
      <c r="FA55">
        <v>-3.986104170712701</v>
      </c>
      <c r="FB55">
        <v>11.047211760439946</v>
      </c>
      <c r="FC55">
        <v>15.118465910062337</v>
      </c>
      <c r="FD55">
        <v>13.912736681171351</v>
      </c>
      <c r="FE55">
        <v>4.4666633253713943</v>
      </c>
      <c r="FF55">
        <v>3.249475890985329</v>
      </c>
      <c r="FG55">
        <v>12.375694670735896</v>
      </c>
      <c r="FH55">
        <v>39.313760056412065</v>
      </c>
      <c r="FI55">
        <v>367.80590717299577</v>
      </c>
      <c r="FJ55">
        <v>-7.6341170537188345</v>
      </c>
      <c r="FK55">
        <v>7.88917966120255</v>
      </c>
      <c r="FL55">
        <v>24.471526916247051</v>
      </c>
      <c r="FM55">
        <v>24.996394057406619</v>
      </c>
      <c r="FN55">
        <v>-31.792812414919684</v>
      </c>
      <c r="FO55">
        <v>5.7508948477429982</v>
      </c>
      <c r="FP55">
        <v>1.2186379928315332</v>
      </c>
      <c r="FQ55">
        <v>5.7486631016042748</v>
      </c>
      <c r="FR55">
        <v>4.9568965517241423</v>
      </c>
      <c r="FS55">
        <v>7.6751117734724383</v>
      </c>
      <c r="FT55">
        <v>8.378170637970797</v>
      </c>
      <c r="FU55">
        <v>5.6827150749802708</v>
      </c>
      <c r="FV55">
        <v>1.652892561983484</v>
      </c>
      <c r="FW55">
        <v>-0.92123585497650362</v>
      </c>
      <c r="FX55">
        <v>60.950680807868665</v>
      </c>
      <c r="FY55">
        <v>3.2984891633416926</v>
      </c>
      <c r="FZ55">
        <v>-2.1410960681690385</v>
      </c>
      <c r="GA55">
        <v>17.230785417433854</v>
      </c>
      <c r="GB55">
        <v>3.3138829265731222</v>
      </c>
      <c r="GC55">
        <v>-9.3807579478221488</v>
      </c>
      <c r="GD55">
        <v>3.2758448808693088</v>
      </c>
      <c r="GE55">
        <v>31.686439405316115</v>
      </c>
      <c r="GF55">
        <v>13.770959222274461</v>
      </c>
      <c r="GG55">
        <v>20.484609763954388</v>
      </c>
      <c r="GH55">
        <v>12.428257418488213</v>
      </c>
      <c r="GI55">
        <v>-37.793809634628808</v>
      </c>
      <c r="GJ55">
        <v>2.1192603365884062</v>
      </c>
      <c r="GK55">
        <v>12.384030021890959</v>
      </c>
      <c r="GL55">
        <v>6.4156259039857124</v>
      </c>
      <c r="GM55">
        <v>6.2500000000000018</v>
      </c>
      <c r="GN55">
        <v>8.695652173913043</v>
      </c>
      <c r="GO55">
        <v>8.0156243214040721</v>
      </c>
      <c r="GP55">
        <v>12.064914269691542</v>
      </c>
      <c r="GQ55">
        <v>-3.4897850687325689</v>
      </c>
      <c r="GR55">
        <v>16.122326744882496</v>
      </c>
      <c r="GS55">
        <v>20.44801149976043</v>
      </c>
      <c r="GT55">
        <v>5.2631578947368372</v>
      </c>
      <c r="GU55">
        <v>-6.817382107776389</v>
      </c>
      <c r="GV55">
        <v>5.915394380968154</v>
      </c>
      <c r="GW55">
        <v>11.470142320483644</v>
      </c>
      <c r="GX55">
        <v>19.244084873236673</v>
      </c>
      <c r="GY55">
        <v>7.7601868203196087</v>
      </c>
      <c r="GZ55">
        <v>5.2498119242551873</v>
      </c>
      <c r="HA55">
        <v>-4.1827350934440881</v>
      </c>
      <c r="HB55">
        <v>20.249463506323433</v>
      </c>
      <c r="HC55">
        <v>4.9846190192594353</v>
      </c>
      <c r="HD55">
        <v>5.9353148617366891</v>
      </c>
      <c r="HE55">
        <v>6.75</v>
      </c>
      <c r="HF55">
        <v>6</v>
      </c>
      <c r="HG55">
        <v>9.32</v>
      </c>
      <c r="HH55">
        <v>6.11</v>
      </c>
      <c r="HI55">
        <v>6.7</v>
      </c>
    </row>
    <row r="56" spans="1:217">
      <c r="A56" t="s">
        <v>351</v>
      </c>
      <c r="B56">
        <v>1.3662344312046331</v>
      </c>
      <c r="C56">
        <v>6.7708270311513203</v>
      </c>
      <c r="D56">
        <v>6.2334779260900675</v>
      </c>
      <c r="E56">
        <v>7.4713258625234964</v>
      </c>
      <c r="F56">
        <v>3.5300552466090265</v>
      </c>
      <c r="G56">
        <v>12.849245379099417</v>
      </c>
      <c r="H56">
        <v>15.178637811648995</v>
      </c>
      <c r="I56">
        <v>12.107495572948373</v>
      </c>
      <c r="J56">
        <v>11.945336671043261</v>
      </c>
      <c r="K56">
        <v>4.0397776934874718</v>
      </c>
      <c r="L56">
        <v>29.436575523398773</v>
      </c>
      <c r="M56">
        <v>17.084106369820656</v>
      </c>
      <c r="N56">
        <v>8.4875141531149243</v>
      </c>
      <c r="O56">
        <v>0.82412081456066499</v>
      </c>
      <c r="P56">
        <v>4.6614813420045094</v>
      </c>
      <c r="Q56">
        <v>-2.1215635548508511</v>
      </c>
      <c r="R56">
        <v>26.585753961180821</v>
      </c>
      <c r="S56">
        <v>170.8400382745327</v>
      </c>
      <c r="T56">
        <v>7.5880023063163256</v>
      </c>
      <c r="U56">
        <v>264.25392452346983</v>
      </c>
      <c r="V56">
        <v>9.8827418397677249</v>
      </c>
      <c r="W56">
        <v>3.4054360447295449</v>
      </c>
      <c r="X56">
        <v>42.43219597550307</v>
      </c>
      <c r="Y56">
        <v>55.882352941176464</v>
      </c>
      <c r="Z56">
        <v>-479.78339350180505</v>
      </c>
      <c r="AA56">
        <v>2.429149797570866</v>
      </c>
      <c r="AB56">
        <v>9.8827418397677249</v>
      </c>
      <c r="AC56">
        <v>3.4054360447295449</v>
      </c>
      <c r="AD56">
        <v>5.1262135922330057</v>
      </c>
      <c r="AE56">
        <v>10.152514655427614</v>
      </c>
      <c r="AF56">
        <v>21.016592686168828</v>
      </c>
      <c r="AG56">
        <v>-0.7627289192996578</v>
      </c>
      <c r="AH56">
        <v>-7.1349675007434472</v>
      </c>
      <c r="AI56">
        <v>2.0357757850313627</v>
      </c>
      <c r="AJ56">
        <v>16.279999999999905</v>
      </c>
      <c r="AK56">
        <v>12.190000000000028</v>
      </c>
      <c r="AL56">
        <v>10.520000000000051</v>
      </c>
      <c r="AM56">
        <v>7.3000000000000247</v>
      </c>
      <c r="AN56">
        <v>12.775710358736342</v>
      </c>
      <c r="AO56">
        <v>4.37451407364214</v>
      </c>
      <c r="AP56">
        <v>16.964709473717047</v>
      </c>
      <c r="AQ56">
        <v>23.241099738669948</v>
      </c>
      <c r="AR56">
        <v>0.70367474589523504</v>
      </c>
      <c r="AS56">
        <v>31.726869107651819</v>
      </c>
      <c r="AT56">
        <v>4.6614813420045094</v>
      </c>
      <c r="AU56">
        <v>9.316995439309844</v>
      </c>
      <c r="AV56">
        <v>17.084106369820656</v>
      </c>
      <c r="AW56">
        <v>8.0667742320272815</v>
      </c>
      <c r="AX56">
        <v>8.0667742320272815</v>
      </c>
      <c r="AY56">
        <v>69.067610390211172</v>
      </c>
      <c r="AZ56">
        <v>-139.66174950671802</v>
      </c>
      <c r="BA56">
        <v>-145.53076474640946</v>
      </c>
      <c r="BB56">
        <v>25.636916541970368</v>
      </c>
      <c r="BC56">
        <v>-23.691566598393081</v>
      </c>
      <c r="BD56">
        <v>1.7999999999999956</v>
      </c>
      <c r="BE56">
        <v>-6.9005951677111597</v>
      </c>
      <c r="BF56">
        <v>2.8611329943421517</v>
      </c>
      <c r="BG56">
        <v>2.8931893980479098</v>
      </c>
      <c r="BH56">
        <v>-5.6452315863122449</v>
      </c>
      <c r="BI56">
        <v>-7.1854367570797706</v>
      </c>
      <c r="BJ56">
        <v>-5.3766714018354413</v>
      </c>
      <c r="BK56">
        <v>-7.6863950807071479E-2</v>
      </c>
      <c r="BL56">
        <v>-0.18887903588912094</v>
      </c>
      <c r="BM56">
        <v>2.4755177602966181</v>
      </c>
      <c r="BN56">
        <v>1.2096683084483593</v>
      </c>
      <c r="BO56">
        <v>6.3439458079999849</v>
      </c>
      <c r="BP56">
        <v>92.498521823835375</v>
      </c>
      <c r="BQ56">
        <v>5.9112356778829245</v>
      </c>
      <c r="BR56">
        <v>3.0889229880316256</v>
      </c>
      <c r="BS56">
        <v>5.8438628224490818</v>
      </c>
      <c r="BT56">
        <v>14.741329235600844</v>
      </c>
      <c r="BU56">
        <v>4.6398355731553984</v>
      </c>
      <c r="BV56">
        <v>25.636916541970368</v>
      </c>
      <c r="BW56">
        <v>1.3746792990441823</v>
      </c>
      <c r="BX56">
        <v>8.096932874679224</v>
      </c>
      <c r="BY56">
        <v>31.726869107651819</v>
      </c>
      <c r="BZ56">
        <v>0.57370406686379116</v>
      </c>
      <c r="CA56">
        <v>13.829302310652549</v>
      </c>
      <c r="CB56">
        <v>16.88207664174524</v>
      </c>
      <c r="CC56">
        <v>10.152514655427614</v>
      </c>
      <c r="CD56">
        <v>7.7907269239064911</v>
      </c>
      <c r="CE56">
        <v>14.292122478879818</v>
      </c>
      <c r="CF56">
        <v>5.5445525466601229</v>
      </c>
      <c r="CG56">
        <v>0.73549318124729191</v>
      </c>
      <c r="CH56">
        <v>16.61914420857795</v>
      </c>
      <c r="CI56">
        <v>20.698312816486645</v>
      </c>
      <c r="CJ56">
        <v>4.5492224809840938</v>
      </c>
      <c r="CK56">
        <v>13.593165734092061</v>
      </c>
      <c r="CL56">
        <v>26.645264847512038</v>
      </c>
      <c r="CM56">
        <v>14.042023780698637</v>
      </c>
      <c r="CN56">
        <v>9.1904439382893575</v>
      </c>
      <c r="CO56">
        <v>10.384448138672534</v>
      </c>
      <c r="CP56">
        <v>11.111111111111111</v>
      </c>
      <c r="CQ56">
        <v>11.43</v>
      </c>
      <c r="CR56">
        <v>7.82</v>
      </c>
      <c r="CS56">
        <v>-2.77</v>
      </c>
      <c r="CT56">
        <v>11.383997528575849</v>
      </c>
      <c r="CU56">
        <v>7.9366926568136762</v>
      </c>
      <c r="CV56">
        <v>8.0052493438320127</v>
      </c>
      <c r="CW56">
        <v>-3.0334233460035285</v>
      </c>
      <c r="CX56">
        <v>11.438535309503049</v>
      </c>
      <c r="CY56">
        <v>-4.8939786201744051E-2</v>
      </c>
      <c r="CZ56">
        <v>-4.4213262966176172</v>
      </c>
      <c r="DA56">
        <v>3.6421219319081621</v>
      </c>
      <c r="DB56">
        <v>2.8703703703703654</v>
      </c>
      <c r="DC56">
        <v>3.4428794992175207</v>
      </c>
      <c r="DD56">
        <v>6.9156293222683267</v>
      </c>
      <c r="DE56">
        <v>2.6677445432497957</v>
      </c>
      <c r="DF56">
        <v>5.3846153846153797</v>
      </c>
      <c r="DG56">
        <v>-0.87094220110846743</v>
      </c>
      <c r="DH56">
        <v>5.3143712574850257</v>
      </c>
      <c r="DI56">
        <v>6.0782681099084197</v>
      </c>
      <c r="DJ56">
        <v>4.7619047619047654</v>
      </c>
      <c r="DK56">
        <v>5.0834597875568956</v>
      </c>
      <c r="DL56">
        <v>-4.2735042735042734</v>
      </c>
      <c r="DM56">
        <v>1.2931034482758703</v>
      </c>
      <c r="DN56">
        <v>-0.46012269938649869</v>
      </c>
      <c r="DO56">
        <v>-7.482394366197183</v>
      </c>
      <c r="DP56">
        <v>5.8990760483297882</v>
      </c>
      <c r="DQ56">
        <v>12.986003110419919</v>
      </c>
      <c r="DR56">
        <v>6.8464730290456481</v>
      </c>
      <c r="DS56">
        <v>19.453326250162881</v>
      </c>
      <c r="DT56">
        <v>8.3686436278969953</v>
      </c>
      <c r="DU56">
        <v>11.113910954693702</v>
      </c>
      <c r="DV56">
        <v>4.0351626520983359</v>
      </c>
      <c r="DW56">
        <v>-3.9925932393300445</v>
      </c>
      <c r="DX56">
        <v>-3.9925932393300445</v>
      </c>
      <c r="DY56">
        <v>3.1679284540684187</v>
      </c>
      <c r="DZ56">
        <v>-80.515284214106543</v>
      </c>
      <c r="EA56">
        <v>-12.528378588815761</v>
      </c>
      <c r="EB56">
        <v>11.857075376206222</v>
      </c>
      <c r="EC56">
        <v>-31.213168953465114</v>
      </c>
      <c r="ED56">
        <v>-45.466538073541962</v>
      </c>
      <c r="EE56">
        <v>-143.3533456181022</v>
      </c>
      <c r="EF56">
        <v>-86.775362318840578</v>
      </c>
      <c r="EG56">
        <v>-211.5594806103266</v>
      </c>
      <c r="EH56">
        <v>5.9063042567379282</v>
      </c>
      <c r="EI56">
        <v>4.4866264020707405</v>
      </c>
      <c r="EJ56">
        <v>4.1228070175438623</v>
      </c>
      <c r="EK56">
        <v>13.953488372093027</v>
      </c>
      <c r="EL56">
        <v>2.5547445255474455</v>
      </c>
      <c r="EM56">
        <v>5.1219512195121917</v>
      </c>
      <c r="EN56">
        <v>10.40462427745665</v>
      </c>
      <c r="EO56">
        <v>20.998278829604121</v>
      </c>
      <c r="EP56">
        <v>-3.6330822347771643</v>
      </c>
      <c r="EQ56">
        <v>9.5934959349593587</v>
      </c>
      <c r="ER56">
        <v>10.650976983719632</v>
      </c>
      <c r="ES56">
        <v>5.9085572208025416</v>
      </c>
      <c r="ET56">
        <v>1.2085284277770227</v>
      </c>
      <c r="EU56">
        <v>7.7978703873692057</v>
      </c>
      <c r="EV56">
        <v>1.9849457435427278</v>
      </c>
      <c r="EW56">
        <v>9.7574488183327404</v>
      </c>
      <c r="EX56">
        <v>13.339419278645801</v>
      </c>
      <c r="EY56">
        <v>4.7063989461498545</v>
      </c>
      <c r="EZ56">
        <v>5.1585884901429333</v>
      </c>
      <c r="FA56">
        <v>0.65395756691828666</v>
      </c>
      <c r="FB56">
        <v>12.063191670589642</v>
      </c>
      <c r="FC56">
        <v>16.964709473717047</v>
      </c>
      <c r="FD56">
        <v>14.052391704877609</v>
      </c>
      <c r="FE56">
        <v>6.345147591332208</v>
      </c>
      <c r="FF56">
        <v>4.3887147335423071</v>
      </c>
      <c r="FG56">
        <v>3.7386752959409018</v>
      </c>
      <c r="FH56">
        <v>-11.378369367923238</v>
      </c>
      <c r="FI56">
        <v>-95.506890082163423</v>
      </c>
      <c r="FJ56">
        <v>33.385663016589568</v>
      </c>
      <c r="FK56">
        <v>-78.062409945396951</v>
      </c>
      <c r="FL56">
        <v>17.413433384569736</v>
      </c>
      <c r="FM56">
        <v>1.3394495412844092</v>
      </c>
      <c r="FN56">
        <v>73.170731707317074</v>
      </c>
      <c r="FO56">
        <v>8.4154631480340445</v>
      </c>
      <c r="FP56">
        <v>-1.1355571327182357</v>
      </c>
      <c r="FQ56">
        <v>5.9477124183006502</v>
      </c>
      <c r="FR56">
        <v>3.462897526501771</v>
      </c>
      <c r="FS56">
        <v>6.0014461315979624</v>
      </c>
      <c r="FT56">
        <v>6.75575352635488</v>
      </c>
      <c r="FU56">
        <v>6.4742589703588234</v>
      </c>
      <c r="FV56">
        <v>1.418969380134433</v>
      </c>
      <c r="FW56">
        <v>-0.87540748753747</v>
      </c>
      <c r="FX56">
        <v>-26.46391473594371</v>
      </c>
      <c r="FY56">
        <v>1.9936763521683105</v>
      </c>
      <c r="FZ56">
        <v>-6.9005951677111597</v>
      </c>
      <c r="GA56">
        <v>9.3024414549078234</v>
      </c>
      <c r="GB56">
        <v>20.19588204926686</v>
      </c>
      <c r="GC56">
        <v>14.639026221530981</v>
      </c>
      <c r="GD56">
        <v>-9.5836614371958664</v>
      </c>
      <c r="GE56">
        <v>31.684402411853608</v>
      </c>
      <c r="GF56">
        <v>17.138715635137746</v>
      </c>
      <c r="GG56">
        <v>21.302788341954912</v>
      </c>
      <c r="GH56">
        <v>12.206236023796473</v>
      </c>
      <c r="GI56">
        <v>-45.188118811881182</v>
      </c>
      <c r="GJ56">
        <v>-9.2538536385517478</v>
      </c>
      <c r="GK56">
        <v>-1.8128029206269249</v>
      </c>
      <c r="GL56">
        <v>1.279720158622959</v>
      </c>
      <c r="GM56">
        <v>9.2465753424657535</v>
      </c>
      <c r="GN56">
        <v>8.695652173913043</v>
      </c>
      <c r="GO56">
        <v>-7.2079763575032096</v>
      </c>
      <c r="GP56">
        <v>-4.5087774054404877</v>
      </c>
      <c r="GQ56">
        <v>-2.3061944748694838</v>
      </c>
      <c r="GR56">
        <v>77.273646939807776</v>
      </c>
      <c r="GS56">
        <v>6.8007535755034949</v>
      </c>
      <c r="GT56">
        <v>0.16963528413909129</v>
      </c>
      <c r="GU56">
        <v>0.31617946027710364</v>
      </c>
      <c r="GV56">
        <v>2.0149119021202986</v>
      </c>
      <c r="GW56">
        <v>0.60657873746398905</v>
      </c>
      <c r="GX56">
        <v>2.8921793638423545</v>
      </c>
      <c r="GY56">
        <v>3.2888645922425117</v>
      </c>
      <c r="GZ56">
        <v>4.6496784084943306</v>
      </c>
      <c r="HA56">
        <v>-36.607142857142854</v>
      </c>
      <c r="HB56">
        <v>15.703786903447234</v>
      </c>
      <c r="HC56">
        <v>4.7706932615442854</v>
      </c>
      <c r="HD56">
        <v>5.7027253219388783</v>
      </c>
      <c r="HE56">
        <v>6.75</v>
      </c>
      <c r="HF56">
        <v>6</v>
      </c>
      <c r="HG56">
        <v>9.27</v>
      </c>
      <c r="HH56">
        <v>6.11</v>
      </c>
      <c r="HI56">
        <v>7.42</v>
      </c>
    </row>
    <row r="57" spans="1:217">
      <c r="A57" t="s">
        <v>352</v>
      </c>
      <c r="B57">
        <v>-0.93120193852321342</v>
      </c>
      <c r="C57">
        <v>7.7175942198050613</v>
      </c>
      <c r="D57">
        <v>5.7209428848073545</v>
      </c>
      <c r="E57">
        <v>6.0870847579357585</v>
      </c>
      <c r="F57">
        <v>8.5476099610036318</v>
      </c>
      <c r="G57">
        <v>5.5775602114428402</v>
      </c>
      <c r="H57">
        <v>11.242837722027188</v>
      </c>
      <c r="I57">
        <v>0.76598802713781244</v>
      </c>
      <c r="J57">
        <v>-15.397699834947421</v>
      </c>
      <c r="K57">
        <v>7.0339484247105055</v>
      </c>
      <c r="L57">
        <v>-64.526265769425322</v>
      </c>
      <c r="M57">
        <v>-11.451260214063758</v>
      </c>
      <c r="N57">
        <v>-0.32282906693774227</v>
      </c>
      <c r="O57">
        <v>-4.4570168821293912</v>
      </c>
      <c r="P57">
        <v>5.786960122592907</v>
      </c>
      <c r="Q57">
        <v>-23.50713444428326</v>
      </c>
      <c r="R57">
        <v>65.394013585183558</v>
      </c>
      <c r="S57">
        <v>-46.430271421844964</v>
      </c>
      <c r="T57">
        <v>6.1837104589971048</v>
      </c>
      <c r="U57">
        <v>-33.587119655185553</v>
      </c>
      <c r="V57">
        <v>9.5356984570426775</v>
      </c>
      <c r="W57">
        <v>-0.15145632603229164</v>
      </c>
      <c r="X57">
        <v>-16.099356025758972</v>
      </c>
      <c r="Y57">
        <v>-48.373983739837406</v>
      </c>
      <c r="Z57">
        <v>-588.27537116127712</v>
      </c>
      <c r="AA57">
        <v>1.1968085106382864</v>
      </c>
      <c r="AB57">
        <v>9.5356984570426775</v>
      </c>
      <c r="AC57">
        <v>-0.15145632603229164</v>
      </c>
      <c r="AD57">
        <v>3.6405886909372716</v>
      </c>
      <c r="AE57">
        <v>10.524413653587745</v>
      </c>
      <c r="AF57">
        <v>22.100955433069817</v>
      </c>
      <c r="AG57">
        <v>-2.0197670437068718</v>
      </c>
      <c r="AH57">
        <v>-4.413152725695773</v>
      </c>
      <c r="AI57">
        <v>2.0529715243956255</v>
      </c>
      <c r="AJ57">
        <v>9.1200000000001218</v>
      </c>
      <c r="AK57">
        <v>6.3500000000000307</v>
      </c>
      <c r="AL57">
        <v>480.17000000000041</v>
      </c>
      <c r="AM57">
        <v>9.1148775894537817</v>
      </c>
      <c r="AN57">
        <v>12.291101531341143</v>
      </c>
      <c r="AO57">
        <v>6.9096510609543031</v>
      </c>
      <c r="AP57">
        <v>16.361963437708447</v>
      </c>
      <c r="AQ57">
        <v>17.807412147056873</v>
      </c>
      <c r="AR57">
        <v>1.1014948859166056</v>
      </c>
      <c r="AS57">
        <v>-1.7556886372728464</v>
      </c>
      <c r="AT57">
        <v>5.786960122592907</v>
      </c>
      <c r="AU57">
        <v>7.0404551405343341</v>
      </c>
      <c r="AV57">
        <v>-11.451260214063758</v>
      </c>
      <c r="AW57">
        <v>-0.62621730233475736</v>
      </c>
      <c r="AX57">
        <v>-0.62621730233475736</v>
      </c>
      <c r="AY57">
        <v>0.19195954803669504</v>
      </c>
      <c r="AZ57">
        <v>314.60081725910629</v>
      </c>
      <c r="BA57">
        <v>6.9933820863048526</v>
      </c>
      <c r="BB57">
        <v>-6.6671065530502922</v>
      </c>
      <c r="BC57">
        <v>17.657204598194927</v>
      </c>
      <c r="BD57">
        <v>1.7999999999999974</v>
      </c>
      <c r="BE57">
        <v>5.03437080385594</v>
      </c>
      <c r="BF57">
        <v>6.666666666666667</v>
      </c>
      <c r="BG57">
        <v>2.4375853412277237</v>
      </c>
      <c r="BH57">
        <v>-4.4959384080939486</v>
      </c>
      <c r="BI57">
        <v>-9.424731691298776</v>
      </c>
      <c r="BJ57">
        <v>-9.4140743717492779</v>
      </c>
      <c r="BK57">
        <v>4.8937254743314869</v>
      </c>
      <c r="BL57">
        <v>0.40804787581608165</v>
      </c>
      <c r="BM57">
        <v>2.2658017059776658</v>
      </c>
      <c r="BN57">
        <v>1.5555305882281811</v>
      </c>
      <c r="BO57">
        <v>6.3439458079998703</v>
      </c>
      <c r="BP57">
        <v>54.205716371900628</v>
      </c>
      <c r="BQ57">
        <v>1.1042143978897416</v>
      </c>
      <c r="BR57">
        <v>2.9391091561692972</v>
      </c>
      <c r="BS57">
        <v>4.804569454671034</v>
      </c>
      <c r="BT57">
        <v>15.797248600760252</v>
      </c>
      <c r="BU57">
        <v>6.2478043808477617</v>
      </c>
      <c r="BV57">
        <v>-6.6671065530502922</v>
      </c>
      <c r="BW57">
        <v>8.1987356550958257</v>
      </c>
      <c r="BX57">
        <v>-0.54225067137549432</v>
      </c>
      <c r="BY57">
        <v>-1.7556886372728464</v>
      </c>
      <c r="BZ57">
        <v>-9.4035570073851507E-2</v>
      </c>
      <c r="CA57">
        <v>13.359150927888628</v>
      </c>
      <c r="CB57">
        <v>14.540474850937818</v>
      </c>
      <c r="CC57">
        <v>10.524413653587745</v>
      </c>
      <c r="CD57">
        <v>9.6738806572531768</v>
      </c>
      <c r="CE57">
        <v>12.687646802204819</v>
      </c>
      <c r="CF57">
        <v>5.0831747256962565</v>
      </c>
      <c r="CG57">
        <v>0.91896765933989644</v>
      </c>
      <c r="CH57">
        <v>10.697462756065047</v>
      </c>
      <c r="CI57">
        <v>16.621862373504335</v>
      </c>
      <c r="CJ57">
        <v>9.9916020559014083</v>
      </c>
      <c r="CK57">
        <v>13.562513847310193</v>
      </c>
      <c r="CL57">
        <v>28.741873454811827</v>
      </c>
      <c r="CM57">
        <v>14.05347122512614</v>
      </c>
      <c r="CN57">
        <v>9.5962936910565713</v>
      </c>
      <c r="CO57">
        <v>10.768555657428619</v>
      </c>
      <c r="CP57">
        <v>11.111111111111111</v>
      </c>
      <c r="CQ57">
        <v>10.87</v>
      </c>
      <c r="CR57">
        <v>12.3</v>
      </c>
      <c r="CS57">
        <v>-98.34</v>
      </c>
      <c r="CT57">
        <v>9.6097030010884659</v>
      </c>
      <c r="CU57">
        <v>2.6056810556922367</v>
      </c>
      <c r="CV57">
        <v>1.4050632911392398</v>
      </c>
      <c r="CW57">
        <v>-7.485322453495252</v>
      </c>
      <c r="CX57">
        <v>8.0620678023275527</v>
      </c>
      <c r="CY57">
        <v>1.4321724821996891</v>
      </c>
      <c r="CZ57">
        <v>-3.7745199856784288</v>
      </c>
      <c r="DA57">
        <v>1.5753938484621113</v>
      </c>
      <c r="DB57">
        <v>2.1885521885521961</v>
      </c>
      <c r="DC57">
        <v>1.4115898959881172</v>
      </c>
      <c r="DD57">
        <v>1.4925373134328279</v>
      </c>
      <c r="DE57">
        <v>1.791277258566965</v>
      </c>
      <c r="DF57">
        <v>-7.4937552039966704</v>
      </c>
      <c r="DG57">
        <v>1.8334606569900731</v>
      </c>
      <c r="DH57">
        <v>1.9858156028368874</v>
      </c>
      <c r="DI57">
        <v>-7.7760497667180656E-2</v>
      </c>
      <c r="DJ57">
        <v>3.3663366336633622</v>
      </c>
      <c r="DK57">
        <v>6.3442211055276534</v>
      </c>
      <c r="DL57">
        <v>-5.5495103373231869</v>
      </c>
      <c r="DM57">
        <v>3.7593984962406015</v>
      </c>
      <c r="DN57">
        <v>0.31031807602793299</v>
      </c>
      <c r="DO57">
        <v>5.8150619637750181</v>
      </c>
      <c r="DP57">
        <v>7.3669849931787255</v>
      </c>
      <c r="DQ57">
        <v>11.772950245269806</v>
      </c>
      <c r="DR57">
        <v>1.424694708276794</v>
      </c>
      <c r="DS57">
        <v>-5.781534822954697</v>
      </c>
      <c r="DT57">
        <v>-8.9998763995018418</v>
      </c>
      <c r="DU57">
        <v>-6.0468645136548345</v>
      </c>
      <c r="DV57">
        <v>-15.625078490507319</v>
      </c>
      <c r="DW57">
        <v>9.0801527320843505</v>
      </c>
      <c r="DX57">
        <v>9.0803990371805465</v>
      </c>
      <c r="DY57">
        <v>12.631450631220567</v>
      </c>
      <c r="DZ57">
        <v>23.898636594854452</v>
      </c>
      <c r="EA57">
        <v>74.119182253153554</v>
      </c>
      <c r="EB57">
        <v>4.1672043149500633</v>
      </c>
      <c r="EC57">
        <v>-276.92307692307691</v>
      </c>
      <c r="ED57">
        <v>268.11051004636784</v>
      </c>
      <c r="EE57">
        <v>277.85363059149279</v>
      </c>
      <c r="EF57">
        <v>-834.95276653171402</v>
      </c>
      <c r="EG57">
        <v>216.14631442822832</v>
      </c>
      <c r="EH57">
        <v>17.301966593748986</v>
      </c>
      <c r="EI57">
        <v>2.9285099052540962</v>
      </c>
      <c r="EJ57">
        <v>2.4263431542460983</v>
      </c>
      <c r="EK57">
        <v>2.7522935779816544</v>
      </c>
      <c r="EL57">
        <v>2.4890190336749676</v>
      </c>
      <c r="EM57">
        <v>7.1005917159763232</v>
      </c>
      <c r="EN57">
        <v>-1.3869625520110958</v>
      </c>
      <c r="EO57">
        <v>4.9441786283891451</v>
      </c>
      <c r="EP57">
        <v>-1.8882118408184692</v>
      </c>
      <c r="EQ57">
        <v>-5.389221556886219</v>
      </c>
      <c r="ER57">
        <v>3.8952426521995278</v>
      </c>
      <c r="ES57">
        <v>4.6122866457840566</v>
      </c>
      <c r="ET57">
        <v>5.4899040178741032</v>
      </c>
      <c r="EU57">
        <v>9.4062111047023436</v>
      </c>
      <c r="EV57">
        <v>3.5381687007404414</v>
      </c>
      <c r="EW57">
        <v>5.9026391188204439</v>
      </c>
      <c r="EX57">
        <v>5.9768754117456107</v>
      </c>
      <c r="EY57">
        <v>3.288739563546244</v>
      </c>
      <c r="EZ57">
        <v>2.8376269214598775</v>
      </c>
      <c r="FA57">
        <v>0.89159090909091565</v>
      </c>
      <c r="FB57">
        <v>11.61423572658714</v>
      </c>
      <c r="FC57">
        <v>16.361963437708447</v>
      </c>
      <c r="FD57">
        <v>14.640031728139938</v>
      </c>
      <c r="FE57">
        <v>-8.803078341058436E-2</v>
      </c>
      <c r="FF57">
        <v>5.1694027244149527</v>
      </c>
      <c r="FG57">
        <v>-1.4303933976979968</v>
      </c>
      <c r="FH57">
        <v>135.52872301500182</v>
      </c>
      <c r="FI57">
        <v>-26.432145630230341</v>
      </c>
      <c r="FJ57">
        <v>17.937076659540772</v>
      </c>
      <c r="FK57">
        <v>-64.863139729775156</v>
      </c>
      <c r="FL57">
        <v>5.1618880808234593</v>
      </c>
      <c r="FM57">
        <v>8.1135209066041494</v>
      </c>
      <c r="FN57">
        <v>13.771063335270192</v>
      </c>
      <c r="FO57">
        <v>7.8705901195381553</v>
      </c>
      <c r="FP57">
        <v>-0.21739130434783432</v>
      </c>
      <c r="FQ57">
        <v>5.2157115260785538</v>
      </c>
      <c r="FR57">
        <v>2.662929222144367</v>
      </c>
      <c r="FS57">
        <v>5.0991501416430722</v>
      </c>
      <c r="FT57">
        <v>1.9033674963396738</v>
      </c>
      <c r="FU57">
        <v>5.8596761757903035</v>
      </c>
      <c r="FV57">
        <v>4.1958041958042012</v>
      </c>
      <c r="FW57">
        <v>2.9053818495760106</v>
      </c>
      <c r="FX57">
        <v>15.435587329396139</v>
      </c>
      <c r="FY57">
        <v>3.361266618904807</v>
      </c>
      <c r="FZ57">
        <v>5.03437080385594</v>
      </c>
      <c r="GA57">
        <v>13.040166798366279</v>
      </c>
      <c r="GB57">
        <v>3.8405063137685658</v>
      </c>
      <c r="GC57">
        <v>-1.3506759136673934</v>
      </c>
      <c r="GD57">
        <v>1.5975682001379059</v>
      </c>
      <c r="GE57">
        <v>28.609313982630997</v>
      </c>
      <c r="GF57">
        <v>18.911411758066418</v>
      </c>
      <c r="GG57">
        <v>12.086330935251798</v>
      </c>
      <c r="GH57">
        <v>19.735558408215656</v>
      </c>
      <c r="GI57">
        <v>-54.662776343844691</v>
      </c>
      <c r="GJ57">
        <v>-6.3781000204960039</v>
      </c>
      <c r="GK57">
        <v>10.874290121292866</v>
      </c>
      <c r="GL57">
        <v>-4.3433713471133291E-2</v>
      </c>
      <c r="GM57">
        <v>6.9846678023850108</v>
      </c>
      <c r="GN57">
        <v>4.3478260869565215</v>
      </c>
      <c r="GO57">
        <v>-29.920746176121266</v>
      </c>
      <c r="GP57">
        <v>-2.4325271175005359</v>
      </c>
      <c r="GQ57">
        <v>-4.6240512333967674</v>
      </c>
      <c r="GR57">
        <v>3.4649354570846129</v>
      </c>
      <c r="GS57">
        <v>1.0866021949364337E-2</v>
      </c>
      <c r="GT57">
        <v>-0.59271803556307256</v>
      </c>
      <c r="GU57">
        <v>-7.0929374582623783</v>
      </c>
      <c r="GV57">
        <v>2.0158784612572789</v>
      </c>
      <c r="GW57">
        <v>-1.7159531448388377</v>
      </c>
      <c r="GX57">
        <v>-6.6702106552568861</v>
      </c>
      <c r="GY57">
        <v>9.3326170268498228</v>
      </c>
      <c r="GZ57">
        <v>2.929181399827339</v>
      </c>
      <c r="HA57">
        <v>219.67741935483872</v>
      </c>
      <c r="HB57">
        <v>15.282684893094906</v>
      </c>
      <c r="HC57">
        <v>2.6719377449827713</v>
      </c>
      <c r="HD57">
        <v>5.2543052831404449</v>
      </c>
      <c r="HE57">
        <v>6.75</v>
      </c>
      <c r="HF57">
        <v>6</v>
      </c>
      <c r="HG57">
        <v>9.17</v>
      </c>
      <c r="HH57">
        <v>6.28</v>
      </c>
      <c r="HI57">
        <v>7.98</v>
      </c>
    </row>
    <row r="58" spans="1:217">
      <c r="A58" t="s">
        <v>353</v>
      </c>
      <c r="B58">
        <v>3.5897805872991331</v>
      </c>
      <c r="C58">
        <v>6.4106971020196299</v>
      </c>
      <c r="D58">
        <v>4.9273455667158972</v>
      </c>
      <c r="E58">
        <v>7.1977286741107847</v>
      </c>
      <c r="F58">
        <v>-2.4240314127596587</v>
      </c>
      <c r="G58">
        <v>8.6409170597423142</v>
      </c>
      <c r="H58">
        <v>2.7822198390486803</v>
      </c>
      <c r="I58">
        <v>9.20129790503678</v>
      </c>
      <c r="J58">
        <v>2.2366870889407222</v>
      </c>
      <c r="K58">
        <v>6.1020127599370042</v>
      </c>
      <c r="L58">
        <v>-5.1020796106907893</v>
      </c>
      <c r="M58">
        <v>8.8467614533965158</v>
      </c>
      <c r="N58">
        <v>5.5069812172709538</v>
      </c>
      <c r="O58">
        <v>4.2463665955302048</v>
      </c>
      <c r="P58">
        <v>7.4918880714492282</v>
      </c>
      <c r="Q58">
        <v>-64.511849270472993</v>
      </c>
      <c r="R58">
        <v>-36.904015996425862</v>
      </c>
      <c r="S58">
        <v>-15.894285079821547</v>
      </c>
      <c r="T58">
        <v>2.9551156663989784</v>
      </c>
      <c r="U58">
        <v>-64.37410141543026</v>
      </c>
      <c r="V58">
        <v>6.3186397772735585</v>
      </c>
      <c r="W58">
        <v>-3.4251704089747612</v>
      </c>
      <c r="X58">
        <v>-74.647887323943664</v>
      </c>
      <c r="Y58">
        <v>-1.0869565217391248</v>
      </c>
      <c r="Z58">
        <v>-81.164534627260693</v>
      </c>
      <c r="AA58">
        <v>-0.27100271002710413</v>
      </c>
      <c r="AB58">
        <v>6.3186397772735585</v>
      </c>
      <c r="AC58">
        <v>-3.4251704089747612</v>
      </c>
      <c r="AD58">
        <v>3.4391534391534258</v>
      </c>
      <c r="AE58">
        <v>10.089655579423439</v>
      </c>
      <c r="AF58">
        <v>21.626169524978334</v>
      </c>
      <c r="AG58">
        <v>-18.409598278171472</v>
      </c>
      <c r="AH58">
        <v>-16.59732424218636</v>
      </c>
      <c r="AI58">
        <v>3.9672195417201142</v>
      </c>
      <c r="AJ58">
        <v>4.3199999999999941</v>
      </c>
      <c r="AK58">
        <v>10.009999999999952</v>
      </c>
      <c r="AL58">
        <v>4.2700000000001985</v>
      </c>
      <c r="AM58">
        <v>9.1148775894539806</v>
      </c>
      <c r="AN58">
        <v>25.480426709626563</v>
      </c>
      <c r="AO58">
        <v>6.4477253679635265</v>
      </c>
      <c r="AP58">
        <v>16.630262339948633</v>
      </c>
      <c r="AQ58">
        <v>12.939812502040279</v>
      </c>
      <c r="AR58">
        <v>1.6419077404222004</v>
      </c>
      <c r="AS58">
        <v>1.5698294013391665</v>
      </c>
      <c r="AT58">
        <v>7.4918880714492282</v>
      </c>
      <c r="AU58">
        <v>12.861926440315393</v>
      </c>
      <c r="AV58">
        <v>8.8467614533965158</v>
      </c>
      <c r="AW58">
        <v>6.195173507134041</v>
      </c>
      <c r="AX58">
        <v>6.195173507134041</v>
      </c>
      <c r="AY58">
        <v>46.173935753460434</v>
      </c>
      <c r="AZ58">
        <v>-159.45391821050177</v>
      </c>
      <c r="BA58">
        <v>-223.33309814435898</v>
      </c>
      <c r="BB58">
        <v>-6.2367205153283107</v>
      </c>
      <c r="BC58">
        <v>35.308069683915846</v>
      </c>
      <c r="BD58">
        <v>1.7999999999999849</v>
      </c>
      <c r="BE58">
        <v>-10.052323791935972</v>
      </c>
      <c r="BF58">
        <v>3.7513397642015009</v>
      </c>
      <c r="BG58">
        <v>2.6625147553481585</v>
      </c>
      <c r="BH58">
        <v>-3.7064807758325795</v>
      </c>
      <c r="BI58">
        <v>-8.2379353153610602</v>
      </c>
      <c r="BJ58">
        <v>-13.719657609798238</v>
      </c>
      <c r="BK58">
        <v>9.5937978057311017</v>
      </c>
      <c r="BL58">
        <v>0.5716959508629661</v>
      </c>
      <c r="BM58">
        <v>2.3920701466984022</v>
      </c>
      <c r="BN58">
        <v>1.2878294066344438</v>
      </c>
      <c r="BO58">
        <v>5.9252688560000069</v>
      </c>
      <c r="BP58">
        <v>26.068146647533929</v>
      </c>
      <c r="BQ58">
        <v>1.6978323802899025</v>
      </c>
      <c r="BR58">
        <v>3.0506852412387571</v>
      </c>
      <c r="BS58">
        <v>3.9747751278773453</v>
      </c>
      <c r="BT58">
        <v>15.608207827732629</v>
      </c>
      <c r="BU58">
        <v>-1.3646243625799792</v>
      </c>
      <c r="BV58">
        <v>-6.2367205153283107</v>
      </c>
      <c r="BW58">
        <v>-0.54097655103220399</v>
      </c>
      <c r="BX58">
        <v>1.0952368000808133</v>
      </c>
      <c r="BY58">
        <v>1.5698294013391665</v>
      </c>
      <c r="BZ58">
        <v>0.91923239993266792</v>
      </c>
      <c r="CA58">
        <v>11.883427701727417</v>
      </c>
      <c r="CB58">
        <v>11.106086698688699</v>
      </c>
      <c r="CC58">
        <v>10.089655579423439</v>
      </c>
      <c r="CD58">
        <v>8.7209627099665088</v>
      </c>
      <c r="CE58">
        <v>11.471752763462934</v>
      </c>
      <c r="CF58">
        <v>9.9764095624079925</v>
      </c>
      <c r="CG58">
        <v>0.93615210838394469</v>
      </c>
      <c r="CH58">
        <v>12.828248764759326</v>
      </c>
      <c r="CI58">
        <v>12.783477498969663</v>
      </c>
      <c r="CJ58">
        <v>9.1891422345150549</v>
      </c>
      <c r="CK58">
        <v>11.30436472590946</v>
      </c>
      <c r="CL58">
        <v>23.492710968830142</v>
      </c>
      <c r="CM58">
        <v>11.73285790205578</v>
      </c>
      <c r="CN58">
        <v>9.731432680898898</v>
      </c>
      <c r="CO58">
        <v>10.344367365955621</v>
      </c>
      <c r="CP58">
        <v>4.2857142857142829</v>
      </c>
      <c r="CQ58">
        <v>17.04</v>
      </c>
      <c r="CR58">
        <v>10.119999999999999</v>
      </c>
      <c r="CS58">
        <v>22.67</v>
      </c>
      <c r="CT58">
        <v>3.7589498806682511</v>
      </c>
      <c r="CU58">
        <v>-1.9416410706450153</v>
      </c>
      <c r="CV58">
        <v>-2.1287252692211407</v>
      </c>
      <c r="CW58">
        <v>-5.674378120307864</v>
      </c>
      <c r="CX58">
        <v>3.1265266243282843</v>
      </c>
      <c r="CY58">
        <v>0.61324983691515067</v>
      </c>
      <c r="CZ58">
        <v>5.0388436804850176</v>
      </c>
      <c r="DA58">
        <v>3.0015797788309726</v>
      </c>
      <c r="DB58">
        <v>2.9523809523809468</v>
      </c>
      <c r="DC58">
        <v>2.3566378633150151</v>
      </c>
      <c r="DD58">
        <v>7.3400250941028782</v>
      </c>
      <c r="DE58">
        <v>2.5538707102952936</v>
      </c>
      <c r="DF58">
        <v>-3.5440613026819952</v>
      </c>
      <c r="DG58">
        <v>9.1954022988505777</v>
      </c>
      <c r="DH58">
        <v>2.6515151515151514</v>
      </c>
      <c r="DI58">
        <v>-2.6819923371647509</v>
      </c>
      <c r="DJ58">
        <v>6.9767441860464974</v>
      </c>
      <c r="DK58">
        <v>2.6380873866446852</v>
      </c>
      <c r="DL58">
        <v>-6.8108108108108079</v>
      </c>
      <c r="DM58">
        <v>-0.88626292466766399</v>
      </c>
      <c r="DN58">
        <v>-2.4180967238689508</v>
      </c>
      <c r="DO58">
        <v>-1.1684518013631966</v>
      </c>
      <c r="DP58">
        <v>12.429378531073443</v>
      </c>
      <c r="DQ58">
        <v>1.0107816711590296</v>
      </c>
      <c r="DR58">
        <v>7.3400250941028782</v>
      </c>
      <c r="DS58">
        <v>-15.554595170970895</v>
      </c>
      <c r="DT58">
        <v>-11.70047326716036</v>
      </c>
      <c r="DU58">
        <v>-8.7818789979685299</v>
      </c>
      <c r="DV58">
        <v>-16.721325901217391</v>
      </c>
      <c r="DW58">
        <v>1.986583706282935</v>
      </c>
      <c r="DX58">
        <v>1.986583706282935</v>
      </c>
      <c r="DY58">
        <v>1.3626537193890209</v>
      </c>
      <c r="DZ58">
        <v>2.7750320688143972</v>
      </c>
      <c r="EA58">
        <v>0.70437472175799998</v>
      </c>
      <c r="EB58">
        <v>-2.1805886209157093</v>
      </c>
      <c r="EC58">
        <v>34.016290518993756</v>
      </c>
      <c r="ED58">
        <v>-27.576217409297833</v>
      </c>
      <c r="EE58">
        <v>-169.22397090315781</v>
      </c>
      <c r="EF58">
        <v>-114.64150193043795</v>
      </c>
      <c r="EG58">
        <v>-261.25524814296477</v>
      </c>
      <c r="EH58">
        <v>11.21053041654856</v>
      </c>
      <c r="EI58">
        <v>2.7072758037225064</v>
      </c>
      <c r="EJ58">
        <v>1.4554794520547971</v>
      </c>
      <c r="EK58">
        <v>1.1776251226692724</v>
      </c>
      <c r="EL58">
        <v>3.0478955007256809</v>
      </c>
      <c r="EM58">
        <v>8.5378499827168977</v>
      </c>
      <c r="EN58">
        <v>-5.0264550264550234</v>
      </c>
      <c r="EO58">
        <v>-1.6467065868263389</v>
      </c>
      <c r="EP58">
        <v>0.26025719534597852</v>
      </c>
      <c r="EQ58">
        <v>-7.3924731182795691</v>
      </c>
      <c r="ER58">
        <v>-0.64111906127476326</v>
      </c>
      <c r="ES58">
        <v>2.7164288816866584</v>
      </c>
      <c r="ET58">
        <v>1.4424004010953013</v>
      </c>
      <c r="EU58">
        <v>10.058855754238589</v>
      </c>
      <c r="EV58">
        <v>2.1832162701917035</v>
      </c>
      <c r="EW58">
        <v>8.2893502958481662</v>
      </c>
      <c r="EX58">
        <v>8.793803049701598</v>
      </c>
      <c r="EY58">
        <v>-2.4051253513357453</v>
      </c>
      <c r="EZ58">
        <v>-4.4974767494937247</v>
      </c>
      <c r="FA58">
        <v>-3.3409090909084296E-2</v>
      </c>
      <c r="FB58">
        <v>9.2622702254366018</v>
      </c>
      <c r="FC58">
        <v>16.630262339948633</v>
      </c>
      <c r="FD58">
        <v>-5.6472858621061786</v>
      </c>
      <c r="FE58">
        <v>6.3552204649121462</v>
      </c>
      <c r="FF58">
        <v>4.7273982056590711</v>
      </c>
      <c r="FG58">
        <v>-2.5137568930784187</v>
      </c>
      <c r="FH58">
        <v>54.468178135569246</v>
      </c>
      <c r="FI58">
        <v>-21.571977787270395</v>
      </c>
      <c r="FJ58">
        <v>-1.6659223965654193</v>
      </c>
      <c r="FK58">
        <v>267.93534311781036</v>
      </c>
      <c r="FL58">
        <v>2.800194377183097</v>
      </c>
      <c r="FM58">
        <v>-0.29937081388268033</v>
      </c>
      <c r="FN58">
        <v>31.001904761904765</v>
      </c>
      <c r="FO58">
        <v>8.7234033923054586</v>
      </c>
      <c r="FP58">
        <v>1.952277657266803</v>
      </c>
      <c r="FQ58">
        <v>4.1217501585288518</v>
      </c>
      <c r="FR58">
        <v>1.7980636237897609</v>
      </c>
      <c r="FS58">
        <v>4.7585724282715063</v>
      </c>
      <c r="FT58">
        <v>2.4052478134110871</v>
      </c>
      <c r="FU58">
        <v>4.7727272727272814</v>
      </c>
      <c r="FV58">
        <v>6.6159695817490416</v>
      </c>
      <c r="FW58">
        <v>5.1396677057147082</v>
      </c>
      <c r="FX58">
        <v>35.660218671152229</v>
      </c>
      <c r="FY58">
        <v>7.508661518713307</v>
      </c>
      <c r="FZ58">
        <v>-10.052323791935972</v>
      </c>
      <c r="GA58">
        <v>10.279572351495048</v>
      </c>
      <c r="GB58">
        <v>9.6777257976724211</v>
      </c>
      <c r="GC58">
        <v>1.2480115190067027</v>
      </c>
      <c r="GD58">
        <v>-10.055791584690105</v>
      </c>
      <c r="GE58">
        <v>27.546991773751273</v>
      </c>
      <c r="GF58">
        <v>18.783670075829669</v>
      </c>
      <c r="GG58">
        <v>6.6746491234037988</v>
      </c>
      <c r="GH58">
        <v>9.0198280703269997</v>
      </c>
      <c r="GI58">
        <v>-53.117353430556911</v>
      </c>
      <c r="GJ58">
        <v>6.5887353878852277</v>
      </c>
      <c r="GK58">
        <v>0.75225677031093274</v>
      </c>
      <c r="GL58">
        <v>1.4532113041581021</v>
      </c>
      <c r="GM58">
        <v>-0.3384094754653208</v>
      </c>
      <c r="GN58">
        <v>-8.3333333333333321</v>
      </c>
      <c r="GO58">
        <v>-25.977076552992777</v>
      </c>
      <c r="GP58">
        <v>-11.836980778455397</v>
      </c>
      <c r="GQ58">
        <v>-6.1391001267428056</v>
      </c>
      <c r="GR58">
        <v>-32.779585088795258</v>
      </c>
      <c r="GS58">
        <v>-23.50085665334095</v>
      </c>
      <c r="GT58">
        <v>-1.873935264054517</v>
      </c>
      <c r="GU58">
        <v>-5.8064845853456832</v>
      </c>
      <c r="GV58">
        <v>-0.47019419131747359</v>
      </c>
      <c r="GW58">
        <v>1.3516465142342373</v>
      </c>
      <c r="GX58">
        <v>-2.7995444699092702</v>
      </c>
      <c r="GY58">
        <v>1.1371675926515854</v>
      </c>
      <c r="GZ58">
        <v>2.6371545378857539</v>
      </c>
      <c r="HA58">
        <v>-24.609375</v>
      </c>
      <c r="HB58">
        <v>11.153474360457261</v>
      </c>
      <c r="HC58">
        <v>1.4211562064365972</v>
      </c>
      <c r="HD58">
        <v>4.2152994192483533</v>
      </c>
      <c r="HE58">
        <v>7</v>
      </c>
      <c r="HF58">
        <v>6.25</v>
      </c>
      <c r="HG58">
        <v>9.18</v>
      </c>
      <c r="HH58">
        <v>6.26</v>
      </c>
      <c r="HI58">
        <v>8.1</v>
      </c>
    </row>
    <row r="59" spans="1:217">
      <c r="A59" t="s">
        <v>354</v>
      </c>
      <c r="B59">
        <v>4.6660112850663307</v>
      </c>
      <c r="C59">
        <v>7.3387895692861544</v>
      </c>
      <c r="D59">
        <v>4.1889995557966904</v>
      </c>
      <c r="E59">
        <v>6.1750385668860535</v>
      </c>
      <c r="F59">
        <v>5.0979856149734744</v>
      </c>
      <c r="G59">
        <v>-0.35468657655054431</v>
      </c>
      <c r="H59">
        <v>-1.7268202582604573</v>
      </c>
      <c r="I59">
        <v>-2.1897465918077228</v>
      </c>
      <c r="J59">
        <v>-20.758796972646294</v>
      </c>
      <c r="K59">
        <v>3.5223919108516459</v>
      </c>
      <c r="L59">
        <v>-60.314091011784988</v>
      </c>
      <c r="M59">
        <v>2.5432397247535712</v>
      </c>
      <c r="N59">
        <v>3.233257544439855</v>
      </c>
      <c r="O59">
        <v>3.9563700998588267</v>
      </c>
      <c r="P59">
        <v>3.3832452099902701</v>
      </c>
      <c r="Q59">
        <v>-4.0666796163085639</v>
      </c>
      <c r="R59">
        <v>-18.41730801965873</v>
      </c>
      <c r="S59">
        <v>-4.9437506070721966</v>
      </c>
      <c r="T59">
        <v>3.4270445989467282</v>
      </c>
      <c r="U59">
        <v>-20.470156374921562</v>
      </c>
      <c r="V59">
        <v>6.8277534067050745</v>
      </c>
      <c r="W59">
        <v>-3.0849372748777899</v>
      </c>
      <c r="X59">
        <v>-115.27710843373495</v>
      </c>
      <c r="Y59">
        <v>-24.631396357328708</v>
      </c>
      <c r="Z59">
        <v>-368.01895173230673</v>
      </c>
      <c r="AA59">
        <v>-7.6203208556149775</v>
      </c>
      <c r="AB59">
        <v>6.8277534067050745</v>
      </c>
      <c r="AC59">
        <v>-3.0849372748777899</v>
      </c>
      <c r="AD59">
        <v>3.2620922384701871</v>
      </c>
      <c r="AE59">
        <v>9.646179173554625</v>
      </c>
      <c r="AF59">
        <v>17.128469516216054</v>
      </c>
      <c r="AG59">
        <v>-28.729003237293995</v>
      </c>
      <c r="AH59">
        <v>-52.622257207517464</v>
      </c>
      <c r="AI59">
        <v>2.5123465866336847</v>
      </c>
      <c r="AJ59">
        <v>-3.1700000000000457</v>
      </c>
      <c r="AK59">
        <v>8.690000000000115</v>
      </c>
      <c r="AL59">
        <v>-90.509999999999991</v>
      </c>
      <c r="AM59">
        <v>11.265646731571371</v>
      </c>
      <c r="AN59">
        <v>21.677680094025114</v>
      </c>
      <c r="AO59">
        <v>1.7468605285142464</v>
      </c>
      <c r="AP59">
        <v>18.946460405462865</v>
      </c>
      <c r="AQ59">
        <v>6.1469215174210143</v>
      </c>
      <c r="AR59">
        <v>2.4729520865533141</v>
      </c>
      <c r="AS59">
        <v>-15.332929027284999</v>
      </c>
      <c r="AT59">
        <v>3.3832452099902701</v>
      </c>
      <c r="AU59">
        <v>9.2228957206634998</v>
      </c>
      <c r="AV59">
        <v>2.5432397247535712</v>
      </c>
      <c r="AW59">
        <v>3.7582217600415926</v>
      </c>
      <c r="AX59">
        <v>3.7582217600415926</v>
      </c>
      <c r="AY59">
        <v>-1.2927951634886601</v>
      </c>
      <c r="AZ59">
        <v>-253.06261202793743</v>
      </c>
      <c r="BA59">
        <v>-374.03897633579612</v>
      </c>
      <c r="BB59">
        <v>-14.196883301466984</v>
      </c>
      <c r="BC59">
        <v>-61.095532472389515</v>
      </c>
      <c r="BD59">
        <v>1.8000000000000071</v>
      </c>
      <c r="BE59">
        <v>-7.8357054455445576</v>
      </c>
      <c r="BF59">
        <v>4.5617740232312496</v>
      </c>
      <c r="BG59">
        <v>2.353858277282078</v>
      </c>
      <c r="BH59">
        <v>-0.95975278862991331</v>
      </c>
      <c r="BI59">
        <v>-0.39652105350605726</v>
      </c>
      <c r="BJ59">
        <v>-10.967695423899647</v>
      </c>
      <c r="BK59">
        <v>1.0193016863132933</v>
      </c>
      <c r="BL59">
        <v>1.3731807414846406</v>
      </c>
      <c r="BM59">
        <v>2.5553503548267331</v>
      </c>
      <c r="BN59">
        <v>1.4445727291810124</v>
      </c>
      <c r="BO59">
        <v>5.9252688559999118</v>
      </c>
      <c r="BP59">
        <v>-1.9910252276464935</v>
      </c>
      <c r="BQ59">
        <v>-0.40136721548846305</v>
      </c>
      <c r="BR59">
        <v>2.9948722764353519</v>
      </c>
      <c r="BS59">
        <v>3.5815610168800069</v>
      </c>
      <c r="BT59">
        <v>18.395959151882831</v>
      </c>
      <c r="BU59">
        <v>-4.0070085585282067</v>
      </c>
      <c r="BV59">
        <v>-14.196883301466984</v>
      </c>
      <c r="BW59">
        <v>-2.2812751184552278</v>
      </c>
      <c r="BX59">
        <v>-11.288163351162925</v>
      </c>
      <c r="BY59">
        <v>-15.332929027284999</v>
      </c>
      <c r="BZ59">
        <v>-9.8292568486884271</v>
      </c>
      <c r="CA59">
        <v>8.6721274883576616</v>
      </c>
      <c r="CB59">
        <v>11.965122283641978</v>
      </c>
      <c r="CC59">
        <v>9.646179173554625</v>
      </c>
      <c r="CD59">
        <v>12.439202815471734</v>
      </c>
      <c r="CE59">
        <v>8.4314393089921786</v>
      </c>
      <c r="CF59">
        <v>7.753910469272542</v>
      </c>
      <c r="CG59">
        <v>1.2731975131456397</v>
      </c>
      <c r="CH59">
        <v>7.4280395945945434</v>
      </c>
      <c r="CI59">
        <v>13.362500529589823</v>
      </c>
      <c r="CJ59">
        <v>7.4847853573382235</v>
      </c>
      <c r="CK59">
        <v>10.775556317504222</v>
      </c>
      <c r="CL59">
        <v>9.2323214668753426</v>
      </c>
      <c r="CM59">
        <v>10.718717370452122</v>
      </c>
      <c r="CN59">
        <v>9.312201067037158</v>
      </c>
      <c r="CO59">
        <v>9.8153410331500304</v>
      </c>
      <c r="CP59">
        <v>-3.4482758620689653</v>
      </c>
      <c r="CQ59">
        <v>20.75</v>
      </c>
      <c r="CR59">
        <v>11.53</v>
      </c>
      <c r="CS59">
        <v>33.770000000000003</v>
      </c>
      <c r="CT59">
        <v>0.44266742824504107</v>
      </c>
      <c r="CU59">
        <v>-5.0032844317933076</v>
      </c>
      <c r="CV59">
        <v>-4.0235525024533878</v>
      </c>
      <c r="CW59">
        <v>-4.4465365616543533</v>
      </c>
      <c r="CX59">
        <v>4.2979942693409781</v>
      </c>
      <c r="CY59">
        <v>-3.6964534822600661</v>
      </c>
      <c r="CZ59">
        <v>6.7435141650475883</v>
      </c>
      <c r="DA59">
        <v>-0.39215686274509803</v>
      </c>
      <c r="DB59">
        <v>-1.1702127659574406</v>
      </c>
      <c r="DC59">
        <v>-0.38491147036181672</v>
      </c>
      <c r="DD59">
        <v>0.6097560975609756</v>
      </c>
      <c r="DE59">
        <v>-8.2372322899512782E-2</v>
      </c>
      <c r="DF59">
        <v>-16.574585635359117</v>
      </c>
      <c r="DG59">
        <v>9.8795180722891658</v>
      </c>
      <c r="DH59">
        <v>-1.4503263234227701</v>
      </c>
      <c r="DI59">
        <v>-7.6183431952662595</v>
      </c>
      <c r="DJ59">
        <v>3.4236804564907359</v>
      </c>
      <c r="DK59">
        <v>-10.261194029850746</v>
      </c>
      <c r="DL59">
        <v>-5.0941306755260181</v>
      </c>
      <c r="DM59">
        <v>-3.1976744186046555</v>
      </c>
      <c r="DN59">
        <v>-1.6253869969040207</v>
      </c>
      <c r="DO59">
        <v>3.2997250229147652</v>
      </c>
      <c r="DP59">
        <v>3.4337771548703615</v>
      </c>
      <c r="DQ59">
        <v>0.29673590504449349</v>
      </c>
      <c r="DR59">
        <v>0.54844606946983887</v>
      </c>
      <c r="DS59">
        <v>-10.666158935668896</v>
      </c>
      <c r="DT59">
        <v>-20.515230035536327</v>
      </c>
      <c r="DU59">
        <v>-21.609876883162702</v>
      </c>
      <c r="DV59">
        <v>-17.142238409699257</v>
      </c>
      <c r="DW59">
        <v>28.554330772015931</v>
      </c>
      <c r="DX59">
        <v>28.554330772015931</v>
      </c>
      <c r="DY59">
        <v>1.6226767509657161</v>
      </c>
      <c r="DZ59">
        <v>188.86337944456747</v>
      </c>
      <c r="EA59">
        <v>32.468512181727107</v>
      </c>
      <c r="EB59">
        <v>16.670738438430288</v>
      </c>
      <c r="EC59">
        <v>41.358364985358307</v>
      </c>
      <c r="ED59">
        <v>64.642191404132674</v>
      </c>
      <c r="EE59">
        <v>-73.942223519112929</v>
      </c>
      <c r="EF59">
        <v>-354.33196762266419</v>
      </c>
      <c r="EG59">
        <v>129.59832394162694</v>
      </c>
      <c r="EH59">
        <v>6.735806359541499</v>
      </c>
      <c r="EI59">
        <v>0.91438071487947514</v>
      </c>
      <c r="EJ59">
        <v>-8.4745762711859587E-2</v>
      </c>
      <c r="EK59">
        <v>-4.6357615894039785</v>
      </c>
      <c r="EL59">
        <v>3.4975017844396903</v>
      </c>
      <c r="EM59">
        <v>6.4119601328903695</v>
      </c>
      <c r="EN59">
        <v>-7.4074074074074039</v>
      </c>
      <c r="EO59">
        <v>-6.0000000000000036</v>
      </c>
      <c r="EP59">
        <v>21.57994557598747</v>
      </c>
      <c r="EQ59">
        <v>-17.686170212765962</v>
      </c>
      <c r="ER59">
        <v>1.3254742810816227</v>
      </c>
      <c r="ES59">
        <v>-3.6591253966064281</v>
      </c>
      <c r="ET59">
        <v>3.0554528947664363</v>
      </c>
      <c r="EU59">
        <v>8.0868734807269451</v>
      </c>
      <c r="EV59">
        <v>-0.14821189519985473</v>
      </c>
      <c r="EW59">
        <v>5.3548792781642689</v>
      </c>
      <c r="EX59">
        <v>6.6932986581229832</v>
      </c>
      <c r="EY59">
        <v>5.7120385415037447</v>
      </c>
      <c r="EZ59">
        <v>7.2995567777774442</v>
      </c>
      <c r="FA59">
        <v>-1.1363636363636365</v>
      </c>
      <c r="FB59">
        <v>3.7224225287076846</v>
      </c>
      <c r="FC59">
        <v>18.946460405462865</v>
      </c>
      <c r="FD59">
        <v>-1.2601571704461261</v>
      </c>
      <c r="FE59">
        <v>0.94071779760173302</v>
      </c>
      <c r="FF59">
        <v>3.417935702199669</v>
      </c>
      <c r="FG59">
        <v>-5.3807565937934498</v>
      </c>
      <c r="FH59">
        <v>51.020948130083177</v>
      </c>
      <c r="FI59">
        <v>-31.457262259102244</v>
      </c>
      <c r="FJ59">
        <v>-42.12652553485264</v>
      </c>
      <c r="FK59">
        <v>3.6969029398138851</v>
      </c>
      <c r="FL59">
        <v>-4.5707361879262898</v>
      </c>
      <c r="FM59">
        <v>10.604661897069002</v>
      </c>
      <c r="FN59">
        <v>3.7122043708212753</v>
      </c>
      <c r="FO59">
        <v>7.3651524649600439</v>
      </c>
      <c r="FP59">
        <v>3.3286118980170096</v>
      </c>
      <c r="FQ59">
        <v>4.8040455120101289</v>
      </c>
      <c r="FR59">
        <v>1.1635865845311546</v>
      </c>
      <c r="FS59">
        <v>4.844290657439446</v>
      </c>
      <c r="FT59">
        <v>-1.4184397163120568</v>
      </c>
      <c r="FU59">
        <v>4.6303211351754952</v>
      </c>
      <c r="FV59">
        <v>5.912786400591278</v>
      </c>
      <c r="FW59">
        <v>5.6353574854277939</v>
      </c>
      <c r="FX59">
        <v>-52.699969553303475</v>
      </c>
      <c r="FY59">
        <v>9.0062142369678106</v>
      </c>
      <c r="FZ59">
        <v>-7.8357054455445576</v>
      </c>
      <c r="GA59">
        <v>1.8174148731848287</v>
      </c>
      <c r="GB59">
        <v>2.858864897385637</v>
      </c>
      <c r="GC59">
        <v>4.2390044544375076</v>
      </c>
      <c r="GD59">
        <v>-5.1594656164330672</v>
      </c>
      <c r="GE59">
        <v>24.944564817982538</v>
      </c>
      <c r="GF59">
        <v>19.388785418701953</v>
      </c>
      <c r="GG59">
        <v>-1.1883490924899403</v>
      </c>
      <c r="GH59">
        <v>-3.0358161131778241</v>
      </c>
      <c r="GI59">
        <v>-37.037037037037038</v>
      </c>
      <c r="GJ59">
        <v>6.561546286876907</v>
      </c>
      <c r="GK59">
        <v>-5.8297003988498206</v>
      </c>
      <c r="GL59">
        <v>1.3296300673679236</v>
      </c>
      <c r="GM59">
        <v>-13.831478537360892</v>
      </c>
      <c r="GN59">
        <v>-17.599999999999994</v>
      </c>
      <c r="GO59">
        <v>-16.649466888090974</v>
      </c>
      <c r="GP59">
        <v>-16.814042573897556</v>
      </c>
      <c r="GQ59">
        <v>1.0843764930716675</v>
      </c>
      <c r="GR59">
        <v>-17.18195333596287</v>
      </c>
      <c r="GS59">
        <v>-27.57334659373446</v>
      </c>
      <c r="GT59">
        <v>-5.9836065573770467</v>
      </c>
      <c r="GU59">
        <v>-20.342201267254069</v>
      </c>
      <c r="GV59">
        <v>-2.1323183466595883</v>
      </c>
      <c r="GW59">
        <v>2.2195551612943833</v>
      </c>
      <c r="GX59">
        <v>-3.8426172292616565</v>
      </c>
      <c r="GY59">
        <v>-1.7796001325824766</v>
      </c>
      <c r="GZ59">
        <v>0.77756085252337481</v>
      </c>
      <c r="HA59">
        <v>32.414860681114547</v>
      </c>
      <c r="HB59">
        <v>5.6435464960208677</v>
      </c>
      <c r="HC59">
        <v>-0.55644527623943685</v>
      </c>
      <c r="HD59">
        <v>4.3601375094209827</v>
      </c>
      <c r="HE59">
        <v>7.25</v>
      </c>
      <c r="HF59">
        <v>6.5</v>
      </c>
      <c r="HG59">
        <v>9.2899999999999991</v>
      </c>
      <c r="HH59">
        <v>6.8</v>
      </c>
      <c r="HI59">
        <v>8.23</v>
      </c>
    </row>
    <row r="60" spans="1:217">
      <c r="A60" t="s">
        <v>355</v>
      </c>
      <c r="B60">
        <v>5.3837016056992848</v>
      </c>
      <c r="C60">
        <v>6.0892562492201225</v>
      </c>
      <c r="D60">
        <v>3.1502086665886155</v>
      </c>
      <c r="E60">
        <v>6.0828442287123492</v>
      </c>
      <c r="F60">
        <v>4.3779184659100112</v>
      </c>
      <c r="G60">
        <v>-1.3589423394550038</v>
      </c>
      <c r="H60">
        <v>-5.1385970482088439</v>
      </c>
      <c r="I60">
        <v>-7.1390093642242052</v>
      </c>
      <c r="J60">
        <v>-26.868070323533715</v>
      </c>
      <c r="K60">
        <v>5.9984212178180538</v>
      </c>
      <c r="L60">
        <v>-85.31593902219015</v>
      </c>
      <c r="M60">
        <v>-2.7941370658919893</v>
      </c>
      <c r="N60">
        <v>8.4841012701780549</v>
      </c>
      <c r="O60">
        <v>6.5831365603410017</v>
      </c>
      <c r="P60">
        <v>0.92721586138814827</v>
      </c>
      <c r="Q60">
        <v>110.68696622398899</v>
      </c>
      <c r="R60">
        <v>23.7318261082868</v>
      </c>
      <c r="S60">
        <v>-6.8938297172331433</v>
      </c>
      <c r="T60">
        <v>2.8267529521716694</v>
      </c>
      <c r="U60">
        <v>-76.572845851464848</v>
      </c>
      <c r="V60">
        <v>6.3558310216589771</v>
      </c>
      <c r="W60">
        <v>-4.0085345726714401</v>
      </c>
      <c r="X60">
        <v>-110.25798525798527</v>
      </c>
      <c r="Y60">
        <v>-44.544708777686623</v>
      </c>
      <c r="Z60">
        <v>-332.319391634981</v>
      </c>
      <c r="AA60">
        <v>-9.6179183135705024</v>
      </c>
      <c r="AB60">
        <v>6.3558310216589771</v>
      </c>
      <c r="AC60">
        <v>-4.0085345726714401</v>
      </c>
      <c r="AD60">
        <v>2.9922423346878548</v>
      </c>
      <c r="AE60">
        <v>10.400790421529939</v>
      </c>
      <c r="AF60">
        <v>17.364695895565191</v>
      </c>
      <c r="AG60">
        <v>-0.55261503518484723</v>
      </c>
      <c r="AH60">
        <v>-38.515290834648553</v>
      </c>
      <c r="AI60">
        <v>5.4799323915987186</v>
      </c>
      <c r="AJ60">
        <v>-1.6699999999999073</v>
      </c>
      <c r="AK60">
        <v>6.7600000000000628</v>
      </c>
      <c r="AL60">
        <v>-24.440000000000325</v>
      </c>
      <c r="AM60">
        <v>11.265646731571566</v>
      </c>
      <c r="AN60">
        <v>21.90568743529656</v>
      </c>
      <c r="AO60">
        <v>0.50371884519208643</v>
      </c>
      <c r="AP60">
        <v>18.271758475857734</v>
      </c>
      <c r="AQ60">
        <v>6.5884373711087436</v>
      </c>
      <c r="AR60">
        <v>5.357142857142839</v>
      </c>
      <c r="AS60">
        <v>-18.028638600214293</v>
      </c>
      <c r="AT60">
        <v>0.92721586138814827</v>
      </c>
      <c r="AU60">
        <v>7.8428317231811802</v>
      </c>
      <c r="AV60">
        <v>-2.7941370658919893</v>
      </c>
      <c r="AW60">
        <v>9.6408570167081074</v>
      </c>
      <c r="AX60">
        <v>9.6408570167081074</v>
      </c>
      <c r="AY60">
        <v>33.297306171589618</v>
      </c>
      <c r="AZ60">
        <v>-470.94191225244009</v>
      </c>
      <c r="BA60">
        <v>-602.86805102895983</v>
      </c>
      <c r="BB60">
        <v>-16.288487102450429</v>
      </c>
      <c r="BC60">
        <v>-14.870571114190941</v>
      </c>
      <c r="BD60">
        <v>1.8000000000000071</v>
      </c>
      <c r="BE60">
        <v>-5.6434627067876155</v>
      </c>
      <c r="BF60">
        <v>1.4099216710182709</v>
      </c>
      <c r="BG60">
        <v>2.5560072623830314</v>
      </c>
      <c r="BH60">
        <v>6.1479645915160193</v>
      </c>
      <c r="BI60">
        <v>-1.1956217376185563</v>
      </c>
      <c r="BJ60">
        <v>-13.638164400862635</v>
      </c>
      <c r="BK60">
        <v>12.866396761133602</v>
      </c>
      <c r="BL60">
        <v>-1.8531703865742237</v>
      </c>
      <c r="BM60">
        <v>2.6992514106683796</v>
      </c>
      <c r="BN60">
        <v>0.93398603403626967</v>
      </c>
      <c r="BO60">
        <v>5.9252688560000069</v>
      </c>
      <c r="BP60">
        <v>-31.632632767562392</v>
      </c>
      <c r="BQ60">
        <v>-4.5203045748168265</v>
      </c>
      <c r="BR60">
        <v>2.6782649223408006</v>
      </c>
      <c r="BS60">
        <v>2.952760234329638</v>
      </c>
      <c r="BT60">
        <v>17.266832678371006</v>
      </c>
      <c r="BU60">
        <v>-1.7803200081448418</v>
      </c>
      <c r="BV60">
        <v>-16.288487102450429</v>
      </c>
      <c r="BW60">
        <v>1.0157328262813932</v>
      </c>
      <c r="BX60">
        <v>-11.144275408571396</v>
      </c>
      <c r="BY60">
        <v>-18.028638600214293</v>
      </c>
      <c r="BZ60">
        <v>-8.2734253759588086</v>
      </c>
      <c r="CA60">
        <v>6.9047873248919496</v>
      </c>
      <c r="CB60">
        <v>13.19309284398193</v>
      </c>
      <c r="CC60">
        <v>10.400790421529939</v>
      </c>
      <c r="CD60">
        <v>16.176633407836075</v>
      </c>
      <c r="CE60">
        <v>7.3159447521029879</v>
      </c>
      <c r="CF60">
        <v>19.157262124677786</v>
      </c>
      <c r="CG60">
        <v>1.5203563475769444</v>
      </c>
      <c r="CH60">
        <v>18.091415914131275</v>
      </c>
      <c r="CI60">
        <v>11.768641943092103</v>
      </c>
      <c r="CJ60">
        <v>13.577316602714276</v>
      </c>
      <c r="CK60">
        <v>12.501051913508112</v>
      </c>
      <c r="CL60">
        <v>8.9111648807466306</v>
      </c>
      <c r="CM60">
        <v>12.363953169759155</v>
      </c>
      <c r="CN60">
        <v>9.7898381206244078</v>
      </c>
      <c r="CO60">
        <v>10.56378023839418</v>
      </c>
      <c r="CP60">
        <v>-14.666666666666661</v>
      </c>
      <c r="CQ60">
        <v>16.28</v>
      </c>
      <c r="CR60">
        <v>12.19</v>
      </c>
      <c r="CS60">
        <v>10.52</v>
      </c>
      <c r="CT60">
        <v>-1.220357786714735</v>
      </c>
      <c r="CU60">
        <v>-1.0458221024258747</v>
      </c>
      <c r="CV60">
        <v>-4.1555285540704761</v>
      </c>
      <c r="CW60">
        <v>-2.9714328798827792</v>
      </c>
      <c r="CX60">
        <v>2.5035205758097345</v>
      </c>
      <c r="CY60">
        <v>-3.6329272805513444</v>
      </c>
      <c r="CZ60">
        <v>15.447520248469612</v>
      </c>
      <c r="DA60">
        <v>-1.3750954927425603</v>
      </c>
      <c r="DB60">
        <v>-9.0009000900084901E-2</v>
      </c>
      <c r="DC60">
        <v>-1.0590015128592871</v>
      </c>
      <c r="DD60">
        <v>-6.0155239327296144</v>
      </c>
      <c r="DE60">
        <v>-1.3385826771653566</v>
      </c>
      <c r="DF60">
        <v>-16.87956204379562</v>
      </c>
      <c r="DG60">
        <v>12.939297124600641</v>
      </c>
      <c r="DH60">
        <v>-4.9040511727078728</v>
      </c>
      <c r="DI60">
        <v>-9.1051805337519696</v>
      </c>
      <c r="DJ60">
        <v>-1.8445322793148953</v>
      </c>
      <c r="DK60">
        <v>-4.6931407942238268</v>
      </c>
      <c r="DL60">
        <v>-6.1383928571428577</v>
      </c>
      <c r="DM60">
        <v>-7.2340425531914816</v>
      </c>
      <c r="DN60">
        <v>2.1571648690292622</v>
      </c>
      <c r="DO60">
        <v>11.893434823977165</v>
      </c>
      <c r="DP60">
        <v>5.0335570469798654</v>
      </c>
      <c r="DQ60">
        <v>0.6194081211286836</v>
      </c>
      <c r="DR60">
        <v>-5.9546925566342965</v>
      </c>
      <c r="DS60">
        <v>-5.6878539962240406</v>
      </c>
      <c r="DT60">
        <v>-14.927131083779537</v>
      </c>
      <c r="DU60">
        <v>-14.578619887202168</v>
      </c>
      <c r="DV60">
        <v>-14.292252178623235</v>
      </c>
      <c r="DW60">
        <v>17.659496265758275</v>
      </c>
      <c r="DX60">
        <v>17.659496265758275</v>
      </c>
      <c r="DY60">
        <v>-10.621187231515544</v>
      </c>
      <c r="DZ60">
        <v>1617.9031202269257</v>
      </c>
      <c r="EA60">
        <v>162.51674865308036</v>
      </c>
      <c r="EB60">
        <v>-7.325607350341758</v>
      </c>
      <c r="EC60">
        <v>65.747263074192176</v>
      </c>
      <c r="ED60">
        <v>38.200556989815624</v>
      </c>
      <c r="EE60">
        <v>-356.64533820840944</v>
      </c>
      <c r="EF60">
        <v>-232.76712328767121</v>
      </c>
      <c r="EG60">
        <v>-338.02562997217535</v>
      </c>
      <c r="EH60">
        <v>14.376629026073557</v>
      </c>
      <c r="EI60">
        <v>1.0734929810074412</v>
      </c>
      <c r="EJ60">
        <v>-0.67396798652063794</v>
      </c>
      <c r="EK60">
        <v>-5.1020408163265305</v>
      </c>
      <c r="EL60">
        <v>5.8362989323843335</v>
      </c>
      <c r="EM60">
        <v>8.617832283725555</v>
      </c>
      <c r="EN60">
        <v>-3.1413612565445099</v>
      </c>
      <c r="EO60">
        <v>-5.8321479374110874</v>
      </c>
      <c r="EP60">
        <v>20.617213581955873</v>
      </c>
      <c r="EQ60">
        <v>-5.9347181008902172</v>
      </c>
      <c r="ER60">
        <v>4.5614803311694798</v>
      </c>
      <c r="ES60">
        <v>-0.96514395643809703</v>
      </c>
      <c r="ET60">
        <v>2.5198953878618493</v>
      </c>
      <c r="EU60">
        <v>7.1131547948510496</v>
      </c>
      <c r="EV60">
        <v>0.51467695708370553</v>
      </c>
      <c r="EW60">
        <v>0.15088433471991716</v>
      </c>
      <c r="EX60">
        <v>-0.35302043566135621</v>
      </c>
      <c r="EY60">
        <v>-2.7096200279578091</v>
      </c>
      <c r="EZ60">
        <v>-3.0268773549434811</v>
      </c>
      <c r="FA60">
        <v>-2.8785893059279846</v>
      </c>
      <c r="FB60">
        <v>3.2307582227064251</v>
      </c>
      <c r="FC60">
        <v>18.271758475857734</v>
      </c>
      <c r="FD60">
        <v>0.14150198588623969</v>
      </c>
      <c r="FE60">
        <v>-7.1476800529214932</v>
      </c>
      <c r="FF60">
        <v>2.4691358024691472</v>
      </c>
      <c r="FG60">
        <v>-9.182484632242577</v>
      </c>
      <c r="FH60">
        <v>5.4868193724572221</v>
      </c>
      <c r="FI60">
        <v>496.11231101511873</v>
      </c>
      <c r="FJ60">
        <v>-46.866534537409663</v>
      </c>
      <c r="FK60">
        <v>215.3508064737272</v>
      </c>
      <c r="FL60">
        <v>-7.6944262097169718</v>
      </c>
      <c r="FM60">
        <v>0.18709638481501048</v>
      </c>
      <c r="FN60">
        <v>27.657727185027976</v>
      </c>
      <c r="FO60">
        <v>6.2578108900103553</v>
      </c>
      <c r="FP60">
        <v>9.2605886575735656</v>
      </c>
      <c r="FQ60">
        <v>3.5163479333744712</v>
      </c>
      <c r="FR60">
        <v>1.5027322404371506</v>
      </c>
      <c r="FS60">
        <v>4.4338335607094139</v>
      </c>
      <c r="FT60">
        <v>-1.112656467315732</v>
      </c>
      <c r="FU60">
        <v>3.7362637362637319</v>
      </c>
      <c r="FV60">
        <v>8.3946980854197175</v>
      </c>
      <c r="FW60">
        <v>9.3276089485394227</v>
      </c>
      <c r="FX60">
        <v>2.6807450602955409</v>
      </c>
      <c r="FY60">
        <v>5.8552126284254209</v>
      </c>
      <c r="FZ60">
        <v>-5.6434627067876155</v>
      </c>
      <c r="GA60">
        <v>6.0792268769658504</v>
      </c>
      <c r="GB60">
        <v>-12.856943874675745</v>
      </c>
      <c r="GC60">
        <v>-11.007003638882514</v>
      </c>
      <c r="GD60">
        <v>-2.7467312781232902</v>
      </c>
      <c r="GE60">
        <v>24.136525514972966</v>
      </c>
      <c r="GF60">
        <v>17.489576095143782</v>
      </c>
      <c r="GG60">
        <v>-4.5283379324984141</v>
      </c>
      <c r="GH60">
        <v>-13.615853199969912</v>
      </c>
      <c r="GI60">
        <v>-8.2008670520231259</v>
      </c>
      <c r="GJ60">
        <v>55.248306997742667</v>
      </c>
      <c r="GK60">
        <v>-7.6735688185140098</v>
      </c>
      <c r="GL60">
        <v>-0.44911032839767923</v>
      </c>
      <c r="GM60">
        <v>-21.786833855799369</v>
      </c>
      <c r="GN60">
        <v>-21.599999999999994</v>
      </c>
      <c r="GO60">
        <v>-11.245898264081022</v>
      </c>
      <c r="GP60">
        <v>-14.076811492944898</v>
      </c>
      <c r="GQ60">
        <v>6.5644881434356446</v>
      </c>
      <c r="GR60">
        <v>-19.140011983907318</v>
      </c>
      <c r="GS60">
        <v>-22.086956521739133</v>
      </c>
      <c r="GT60">
        <v>1.3547840812870522</v>
      </c>
      <c r="GU60">
        <v>-33.162514774199217</v>
      </c>
      <c r="GV60">
        <v>1.9439054843798202</v>
      </c>
      <c r="GW60">
        <v>-3.594968257625371</v>
      </c>
      <c r="GX60">
        <v>0.42145715660558736</v>
      </c>
      <c r="GY60">
        <v>1.5910468401867828</v>
      </c>
      <c r="GZ60">
        <v>0.8357483729958044</v>
      </c>
      <c r="HA60">
        <v>125.77464788732395</v>
      </c>
      <c r="HB60">
        <v>-6.4998900325547169</v>
      </c>
      <c r="HC60">
        <v>-1.7724315813225331</v>
      </c>
      <c r="HD60">
        <v>3.5882518222236941</v>
      </c>
      <c r="HE60">
        <v>7.5</v>
      </c>
      <c r="HF60">
        <v>6.5</v>
      </c>
      <c r="HG60">
        <v>9.33</v>
      </c>
      <c r="HH60">
        <v>6.85</v>
      </c>
      <c r="HI60">
        <v>8.2100000000000009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513F-7747-4B04-923C-8ACB57B860A4}">
  <dimension ref="A1:D7"/>
  <sheetViews>
    <sheetView workbookViewId="0">
      <selection activeCell="A8" sqref="A8"/>
    </sheetView>
  </sheetViews>
  <sheetFormatPr defaultRowHeight="15"/>
  <cols>
    <col min="2" max="3" width="11.28515625" bestFit="1" customWidth="1"/>
    <col min="4" max="4" width="12.28515625" bestFit="1" customWidth="1"/>
  </cols>
  <sheetData>
    <row r="1" spans="1:4">
      <c r="A1" t="s">
        <v>379</v>
      </c>
      <c r="B1" t="s">
        <v>394</v>
      </c>
      <c r="C1" t="s">
        <v>58</v>
      </c>
      <c r="D1" t="s">
        <v>59</v>
      </c>
    </row>
    <row r="2" spans="1:4">
      <c r="A2" t="s">
        <v>395</v>
      </c>
      <c r="B2" s="2">
        <v>210030</v>
      </c>
      <c r="C2" s="2">
        <v>123790</v>
      </c>
      <c r="D2" s="2">
        <v>196240</v>
      </c>
    </row>
    <row r="3" spans="1:4">
      <c r="A3" t="s">
        <v>396</v>
      </c>
      <c r="B3" s="2">
        <v>590790</v>
      </c>
      <c r="C3" s="2">
        <v>505360</v>
      </c>
      <c r="D3" s="2">
        <v>674400</v>
      </c>
    </row>
    <row r="4" spans="1:4">
      <c r="A4" t="s">
        <v>397</v>
      </c>
      <c r="B4" s="2">
        <v>2030090</v>
      </c>
      <c r="C4" s="2">
        <v>2039450</v>
      </c>
      <c r="D4" s="2">
        <v>2885890</v>
      </c>
    </row>
    <row r="5" spans="1:4">
      <c r="A5" t="s">
        <v>398</v>
      </c>
      <c r="B5" s="2">
        <v>4869740</v>
      </c>
      <c r="C5" s="2">
        <v>6894730</v>
      </c>
      <c r="D5" s="2">
        <v>11149170</v>
      </c>
    </row>
    <row r="6" spans="1:4">
      <c r="A6" t="s">
        <v>399</v>
      </c>
      <c r="B6" s="2">
        <v>16751070</v>
      </c>
      <c r="C6" s="2">
        <v>29233936.5</v>
      </c>
      <c r="D6" s="2">
        <v>46041920</v>
      </c>
    </row>
    <row r="7" spans="1:4">
      <c r="A7" t="s">
        <v>400</v>
      </c>
      <c r="B7" s="2">
        <v>39800670</v>
      </c>
      <c r="C7" s="2">
        <v>61261680</v>
      </c>
      <c r="D7" s="2">
        <v>112431650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46BC-CCCE-4A53-92D5-5EFB98A4FD56}">
  <dimension ref="A1:D21"/>
  <sheetViews>
    <sheetView workbookViewId="0">
      <selection activeCell="F3" sqref="F3"/>
    </sheetView>
  </sheetViews>
  <sheetFormatPr defaultRowHeight="15"/>
  <cols>
    <col min="1" max="1" width="14.140625" bestFit="1" customWidth="1"/>
  </cols>
  <sheetData>
    <row r="1" spans="1:4">
      <c r="A1" t="s">
        <v>380</v>
      </c>
      <c r="B1">
        <v>2011</v>
      </c>
      <c r="C1">
        <v>2021</v>
      </c>
      <c r="D1" s="8" t="s">
        <v>381</v>
      </c>
    </row>
    <row r="2" spans="1:4">
      <c r="A2" s="4" t="s">
        <v>372</v>
      </c>
      <c r="B2" s="7">
        <v>53891.46</v>
      </c>
      <c r="C2" s="7">
        <v>72794.91</v>
      </c>
      <c r="D2" s="6">
        <v>3.3972544975691132</v>
      </c>
    </row>
    <row r="3" spans="1:4">
      <c r="A3" s="4" t="s">
        <v>373</v>
      </c>
      <c r="B3" s="7">
        <v>50008.11</v>
      </c>
      <c r="C3" s="7">
        <v>69227.11</v>
      </c>
      <c r="D3" s="6">
        <v>3.6794923965459692</v>
      </c>
    </row>
    <row r="4" spans="1:4">
      <c r="A4" s="4" t="s">
        <v>382</v>
      </c>
      <c r="B4" s="7">
        <v>67251.8</v>
      </c>
      <c r="C4" s="7">
        <v>63464.11</v>
      </c>
      <c r="D4" s="6">
        <v>-0.64203271294072106</v>
      </c>
    </row>
    <row r="5" spans="1:4">
      <c r="A5" s="4" t="s">
        <v>383</v>
      </c>
      <c r="B5" s="7">
        <v>52285.94</v>
      </c>
      <c r="C5" s="7">
        <v>52015.07</v>
      </c>
      <c r="D5" s="6">
        <v>-5.7694650110506895E-2</v>
      </c>
    </row>
    <row r="6" spans="1:4">
      <c r="A6" s="4" t="s">
        <v>384</v>
      </c>
      <c r="B6" s="7">
        <v>46697.38</v>
      </c>
      <c r="C6" s="7">
        <v>51237.64</v>
      </c>
      <c r="D6" s="6">
        <v>1.0362922300495514</v>
      </c>
    </row>
    <row r="7" spans="1:4">
      <c r="A7" s="4" t="s">
        <v>374</v>
      </c>
      <c r="B7" s="7">
        <v>42281.87</v>
      </c>
      <c r="C7" s="7">
        <v>47328.78</v>
      </c>
      <c r="D7" s="6">
        <v>1.2607724273441701</v>
      </c>
    </row>
    <row r="8" spans="1:4">
      <c r="A8" s="4" t="s">
        <v>385</v>
      </c>
      <c r="B8" s="7">
        <v>45419.97</v>
      </c>
      <c r="C8" s="7">
        <v>45187.77</v>
      </c>
      <c r="D8" s="6">
        <v>-5.6932689083410981E-2</v>
      </c>
    </row>
    <row r="9" spans="1:4">
      <c r="A9" s="4" t="s">
        <v>371</v>
      </c>
      <c r="B9" s="7">
        <v>48760.91</v>
      </c>
      <c r="C9" s="7">
        <v>39301.07</v>
      </c>
      <c r="D9" s="6">
        <v>-2.3679275920154397</v>
      </c>
    </row>
    <row r="10" spans="1:4">
      <c r="A10" s="4" t="s">
        <v>386</v>
      </c>
      <c r="B10" s="7">
        <v>38276.03</v>
      </c>
      <c r="C10" s="7">
        <v>35472.800000000003</v>
      </c>
      <c r="D10" s="6">
        <v>-0.84152415117941803</v>
      </c>
    </row>
    <row r="11" spans="1:4">
      <c r="A11" s="4" t="s">
        <v>387</v>
      </c>
      <c r="B11" s="7">
        <v>25100.19</v>
      </c>
      <c r="C11" s="7">
        <v>35003.82</v>
      </c>
      <c r="D11" s="6">
        <v>3.7644801812062312</v>
      </c>
    </row>
    <row r="12" spans="1:4">
      <c r="A12" s="4" t="s">
        <v>388</v>
      </c>
      <c r="B12" s="7">
        <v>23654.86</v>
      </c>
      <c r="C12" s="7">
        <v>23507.279999999999</v>
      </c>
      <c r="D12" s="6">
        <v>-6.9513941691512482E-2</v>
      </c>
    </row>
    <row r="13" spans="1:4">
      <c r="A13" s="4" t="s">
        <v>377</v>
      </c>
      <c r="B13" s="7">
        <v>5553.24</v>
      </c>
      <c r="C13" s="7">
        <v>12561.69</v>
      </c>
      <c r="D13" s="6">
        <v>9.4936844107911043</v>
      </c>
    </row>
    <row r="14" spans="1:4">
      <c r="A14" s="4" t="s">
        <v>378</v>
      </c>
      <c r="B14" s="7">
        <v>14306.43</v>
      </c>
      <c r="C14" s="7">
        <v>12218.7</v>
      </c>
      <c r="D14" s="6">
        <v>-1.7374134157796539</v>
      </c>
    </row>
    <row r="15" spans="1:4">
      <c r="A15" s="4" t="s">
        <v>389</v>
      </c>
      <c r="B15" s="7">
        <v>12787.81</v>
      </c>
      <c r="C15" s="7">
        <v>10616.95</v>
      </c>
      <c r="D15" s="6">
        <v>-2.0458992748320193</v>
      </c>
    </row>
    <row r="16" spans="1:4">
      <c r="A16" s="4" t="s">
        <v>390</v>
      </c>
      <c r="B16" s="7">
        <v>8517.4500000000007</v>
      </c>
      <c r="C16" s="7">
        <v>10111.1</v>
      </c>
      <c r="D16" s="6">
        <v>1.9240177371462108</v>
      </c>
    </row>
    <row r="17" spans="1:4">
      <c r="A17" s="4" t="s">
        <v>391</v>
      </c>
      <c r="B17" s="7">
        <v>10232.41</v>
      </c>
      <c r="C17" s="7">
        <v>10061.530000000001</v>
      </c>
      <c r="D17" s="6">
        <v>-0.18694607394319496</v>
      </c>
    </row>
    <row r="18" spans="1:4">
      <c r="A18" s="4" t="s">
        <v>375</v>
      </c>
      <c r="B18" s="7">
        <v>13295.9</v>
      </c>
      <c r="C18" s="7">
        <v>7563.56</v>
      </c>
      <c r="D18" s="6">
        <v>-6.0755362835999698</v>
      </c>
    </row>
    <row r="19" spans="1:4">
      <c r="A19" s="4" t="s">
        <v>392</v>
      </c>
      <c r="B19" s="7">
        <v>8799.48</v>
      </c>
      <c r="C19" s="7">
        <v>6965.19</v>
      </c>
      <c r="D19" s="6">
        <v>-2.5639766019965982</v>
      </c>
    </row>
    <row r="20" spans="1:4">
      <c r="A20" s="4" t="s">
        <v>393</v>
      </c>
      <c r="B20" s="7">
        <v>3688.53</v>
      </c>
      <c r="C20" s="7">
        <v>4361.16</v>
      </c>
      <c r="D20" s="6">
        <v>1.8786517427581195</v>
      </c>
    </row>
    <row r="21" spans="1:4">
      <c r="A21" s="4" t="s">
        <v>376</v>
      </c>
      <c r="B21" s="7">
        <v>1458.11</v>
      </c>
      <c r="C21" s="7">
        <v>2279.5100000000002</v>
      </c>
      <c r="D21" s="6">
        <v>5.0899646433770096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1A6B-DD64-4028-A565-3586F041C8FB}">
  <dimension ref="A1:B6"/>
  <sheetViews>
    <sheetView workbookViewId="0">
      <selection activeCell="G15" sqref="G15"/>
    </sheetView>
  </sheetViews>
  <sheetFormatPr defaultRowHeight="15"/>
  <sheetData>
    <row r="1" spans="1:2">
      <c r="A1" t="s">
        <v>426</v>
      </c>
      <c r="B1" t="s">
        <v>427</v>
      </c>
    </row>
    <row r="2" spans="1:2">
      <c r="A2" t="s">
        <v>394</v>
      </c>
      <c r="B2">
        <v>12</v>
      </c>
    </row>
    <row r="3" spans="1:2">
      <c r="A3" t="s">
        <v>58</v>
      </c>
      <c r="B3">
        <v>27</v>
      </c>
    </row>
    <row r="4" spans="1:2">
      <c r="A4" t="s">
        <v>424</v>
      </c>
      <c r="B4">
        <v>29</v>
      </c>
    </row>
    <row r="5" spans="1:2">
      <c r="A5" t="s">
        <v>59</v>
      </c>
      <c r="B5">
        <v>26</v>
      </c>
    </row>
    <row r="6" spans="1:2">
      <c r="A6" t="s">
        <v>425</v>
      </c>
      <c r="B6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A2EF-DB95-43BA-B9F3-BF355D550967}">
  <dimension ref="A1:B126"/>
  <sheetViews>
    <sheetView workbookViewId="0">
      <selection activeCell="A127" sqref="A127:XFD128"/>
    </sheetView>
  </sheetViews>
  <sheetFormatPr defaultRowHeight="15"/>
  <cols>
    <col min="1" max="1" width="9.140625" customWidth="1"/>
  </cols>
  <sheetData>
    <row r="1" spans="1:2">
      <c r="A1" s="10" t="s">
        <v>428</v>
      </c>
      <c r="B1" s="10" t="s">
        <v>429</v>
      </c>
    </row>
    <row r="2" spans="1:2">
      <c r="A2" s="5">
        <v>41029</v>
      </c>
      <c r="B2">
        <v>99.3</v>
      </c>
    </row>
    <row r="3" spans="1:2">
      <c r="A3" s="5">
        <v>41060</v>
      </c>
      <c r="B3">
        <v>105</v>
      </c>
    </row>
    <row r="4" spans="1:2">
      <c r="A4" s="5">
        <v>41090</v>
      </c>
      <c r="B4">
        <v>102.3</v>
      </c>
    </row>
    <row r="5" spans="1:2">
      <c r="A5" s="5">
        <v>41121</v>
      </c>
      <c r="B5">
        <v>101.5</v>
      </c>
    </row>
    <row r="6" spans="1:2">
      <c r="A6" s="5">
        <v>41152</v>
      </c>
      <c r="B6">
        <v>99.9</v>
      </c>
    </row>
    <row r="7" spans="1:2">
      <c r="A7" s="5">
        <v>41182</v>
      </c>
      <c r="B7">
        <v>98.9</v>
      </c>
    </row>
    <row r="8" spans="1:2">
      <c r="A8" s="5">
        <v>41213</v>
      </c>
      <c r="B8">
        <v>103.6</v>
      </c>
    </row>
    <row r="9" spans="1:2">
      <c r="A9" s="5">
        <v>41243</v>
      </c>
      <c r="B9">
        <v>98.3</v>
      </c>
    </row>
    <row r="10" spans="1:2">
      <c r="A10" s="5">
        <v>41274</v>
      </c>
      <c r="B10">
        <v>107.2</v>
      </c>
    </row>
    <row r="11" spans="1:2">
      <c r="A11" s="5">
        <v>41305</v>
      </c>
      <c r="B11">
        <v>107.3</v>
      </c>
    </row>
    <row r="12" spans="1:2">
      <c r="A12" s="5">
        <v>41333</v>
      </c>
      <c r="B12">
        <v>101.3</v>
      </c>
    </row>
    <row r="13" spans="1:2">
      <c r="A13" s="5">
        <v>41364</v>
      </c>
      <c r="B13">
        <v>115.1</v>
      </c>
    </row>
    <row r="14" spans="1:2">
      <c r="A14" s="5">
        <v>41394</v>
      </c>
      <c r="B14">
        <v>102.6</v>
      </c>
    </row>
    <row r="15" spans="1:2">
      <c r="A15" s="5">
        <v>41425</v>
      </c>
      <c r="B15">
        <v>106.1</v>
      </c>
    </row>
    <row r="16" spans="1:2">
      <c r="A16" s="5">
        <v>41455</v>
      </c>
      <c r="B16">
        <v>101.3</v>
      </c>
    </row>
    <row r="17" spans="1:2">
      <c r="A17" s="5">
        <v>41486</v>
      </c>
      <c r="B17">
        <v>104.7</v>
      </c>
    </row>
    <row r="18" spans="1:2">
      <c r="A18" s="5">
        <v>41517</v>
      </c>
      <c r="B18">
        <v>104.3</v>
      </c>
    </row>
    <row r="19" spans="1:2">
      <c r="A19" s="5">
        <v>41547</v>
      </c>
      <c r="B19">
        <v>105.8</v>
      </c>
    </row>
    <row r="20" spans="1:2">
      <c r="A20" s="5">
        <v>41578</v>
      </c>
      <c r="B20">
        <v>105.7</v>
      </c>
    </row>
    <row r="21" spans="1:2">
      <c r="A21" s="5">
        <v>41608</v>
      </c>
      <c r="B21">
        <v>101.9</v>
      </c>
    </row>
    <row r="22" spans="1:2">
      <c r="A22" s="5">
        <v>41639</v>
      </c>
      <c r="B22">
        <v>110.9</v>
      </c>
    </row>
    <row r="23" spans="1:2">
      <c r="A23" s="5">
        <v>41670</v>
      </c>
      <c r="B23">
        <v>112.4</v>
      </c>
    </row>
    <row r="24" spans="1:2">
      <c r="A24" s="5">
        <v>41698</v>
      </c>
      <c r="B24">
        <v>106.7</v>
      </c>
    </row>
    <row r="25" spans="1:2">
      <c r="A25" s="5">
        <v>41729</v>
      </c>
      <c r="B25">
        <v>118.6</v>
      </c>
    </row>
    <row r="26" spans="1:2">
      <c r="A26" s="5">
        <v>41759</v>
      </c>
      <c r="B26">
        <v>106.8</v>
      </c>
    </row>
    <row r="27" spans="1:2">
      <c r="A27" s="5">
        <v>41790</v>
      </c>
      <c r="B27">
        <v>111</v>
      </c>
    </row>
    <row r="28" spans="1:2">
      <c r="A28" s="5">
        <v>41820</v>
      </c>
      <c r="B28">
        <v>109.7</v>
      </c>
    </row>
    <row r="29" spans="1:2">
      <c r="A29" s="5">
        <v>41851</v>
      </c>
      <c r="B29">
        <v>110.4</v>
      </c>
    </row>
    <row r="30" spans="1:2">
      <c r="A30" s="5">
        <v>41882</v>
      </c>
      <c r="B30">
        <v>108.1</v>
      </c>
    </row>
    <row r="31" spans="1:2">
      <c r="A31" s="5">
        <v>41912</v>
      </c>
      <c r="B31">
        <v>110.3</v>
      </c>
    </row>
    <row r="32" spans="1:2">
      <c r="A32" s="5">
        <v>41943</v>
      </c>
      <c r="B32">
        <v>106</v>
      </c>
    </row>
    <row r="33" spans="1:2">
      <c r="A33" s="5">
        <v>41973</v>
      </c>
      <c r="B33">
        <v>109.6</v>
      </c>
    </row>
    <row r="34" spans="1:2">
      <c r="A34" s="5">
        <v>42004</v>
      </c>
      <c r="B34">
        <v>115.4</v>
      </c>
    </row>
    <row r="35" spans="1:2">
      <c r="A35" s="5">
        <v>42035</v>
      </c>
      <c r="B35">
        <v>114.5</v>
      </c>
    </row>
    <row r="36" spans="1:2">
      <c r="A36" s="5">
        <v>42063</v>
      </c>
      <c r="B36">
        <v>110.1</v>
      </c>
    </row>
    <row r="37" spans="1:2">
      <c r="A37" s="5">
        <v>42094</v>
      </c>
      <c r="B37">
        <v>121.3</v>
      </c>
    </row>
    <row r="38" spans="1:2">
      <c r="A38" s="5">
        <v>42124</v>
      </c>
      <c r="B38">
        <v>107.4</v>
      </c>
    </row>
    <row r="39" spans="1:2">
      <c r="A39" s="5">
        <v>42155</v>
      </c>
      <c r="B39">
        <v>113.1</v>
      </c>
    </row>
    <row r="40" spans="1:2">
      <c r="A40" s="5">
        <v>42185</v>
      </c>
      <c r="B40">
        <v>110.8</v>
      </c>
    </row>
    <row r="41" spans="1:2">
      <c r="A41" s="5">
        <v>42216</v>
      </c>
      <c r="B41">
        <v>111.9</v>
      </c>
    </row>
    <row r="42" spans="1:2">
      <c r="A42" s="5">
        <v>42247</v>
      </c>
      <c r="B42">
        <v>112</v>
      </c>
    </row>
    <row r="43" spans="1:2">
      <c r="A43" s="5">
        <v>42277</v>
      </c>
      <c r="B43">
        <v>112.6</v>
      </c>
    </row>
    <row r="44" spans="1:2">
      <c r="A44" s="5">
        <v>42308</v>
      </c>
      <c r="B44">
        <v>115.5</v>
      </c>
    </row>
    <row r="45" spans="1:2">
      <c r="A45" s="5">
        <v>42338</v>
      </c>
      <c r="B45">
        <v>110.3</v>
      </c>
    </row>
    <row r="46" spans="1:2">
      <c r="A46" s="5">
        <v>42369</v>
      </c>
      <c r="B46">
        <v>119.4</v>
      </c>
    </row>
    <row r="47" spans="1:2">
      <c r="A47" s="5">
        <v>42400</v>
      </c>
      <c r="B47">
        <v>119.5</v>
      </c>
    </row>
    <row r="48" spans="1:2">
      <c r="A48" s="5">
        <v>42429</v>
      </c>
      <c r="B48">
        <v>118.3</v>
      </c>
    </row>
    <row r="49" spans="1:2">
      <c r="A49" s="5">
        <v>42460</v>
      </c>
      <c r="B49">
        <v>128</v>
      </c>
    </row>
    <row r="50" spans="1:2">
      <c r="A50" s="5">
        <v>42490</v>
      </c>
      <c r="B50">
        <v>113.7</v>
      </c>
    </row>
    <row r="51" spans="1:2">
      <c r="A51" s="5">
        <v>42521</v>
      </c>
      <c r="B51">
        <v>121.3</v>
      </c>
    </row>
    <row r="52" spans="1:2">
      <c r="A52" s="5">
        <v>42551</v>
      </c>
      <c r="B52">
        <v>119.7</v>
      </c>
    </row>
    <row r="53" spans="1:2">
      <c r="A53" s="5">
        <v>42582</v>
      </c>
      <c r="B53">
        <v>116.8</v>
      </c>
    </row>
    <row r="54" spans="1:2">
      <c r="A54" s="5">
        <v>42613</v>
      </c>
      <c r="B54">
        <v>116.5</v>
      </c>
    </row>
    <row r="55" spans="1:2">
      <c r="A55" s="5">
        <v>42643</v>
      </c>
      <c r="B55">
        <v>118.2</v>
      </c>
    </row>
    <row r="56" spans="1:2">
      <c r="A56" s="5">
        <v>42674</v>
      </c>
      <c r="B56">
        <v>120.3</v>
      </c>
    </row>
    <row r="57" spans="1:2">
      <c r="A57" s="5">
        <v>42704</v>
      </c>
      <c r="B57">
        <v>115.9</v>
      </c>
    </row>
    <row r="58" spans="1:2">
      <c r="A58" s="5">
        <v>42735</v>
      </c>
      <c r="B58">
        <v>121.7</v>
      </c>
    </row>
    <row r="59" spans="1:2">
      <c r="A59" s="5">
        <v>42766</v>
      </c>
      <c r="B59">
        <v>123.1</v>
      </c>
    </row>
    <row r="60" spans="1:2">
      <c r="A60" s="5">
        <v>42794</v>
      </c>
      <c r="B60">
        <v>119.2</v>
      </c>
    </row>
    <row r="61" spans="1:2">
      <c r="A61" s="5">
        <v>42825</v>
      </c>
      <c r="B61">
        <v>133.19999999999999</v>
      </c>
    </row>
    <row r="62" spans="1:2">
      <c r="A62" s="5">
        <v>42855</v>
      </c>
      <c r="B62">
        <v>117.3</v>
      </c>
    </row>
    <row r="63" spans="1:2">
      <c r="A63" s="5">
        <v>42886</v>
      </c>
      <c r="B63">
        <v>124.8</v>
      </c>
    </row>
    <row r="64" spans="1:2">
      <c r="A64" s="5">
        <v>42916</v>
      </c>
      <c r="B64">
        <v>119.3</v>
      </c>
    </row>
    <row r="65" spans="1:2">
      <c r="A65" s="5">
        <v>42947</v>
      </c>
      <c r="B65">
        <v>118</v>
      </c>
    </row>
    <row r="66" spans="1:2">
      <c r="A66" s="5">
        <v>42978</v>
      </c>
      <c r="B66">
        <v>122.1</v>
      </c>
    </row>
    <row r="67" spans="1:2">
      <c r="A67" s="5">
        <v>43008</v>
      </c>
      <c r="B67">
        <v>123.1</v>
      </c>
    </row>
    <row r="68" spans="1:2">
      <c r="A68" s="5">
        <v>43039</v>
      </c>
      <c r="B68">
        <v>122.5</v>
      </c>
    </row>
    <row r="69" spans="1:2">
      <c r="A69" s="5">
        <v>43069</v>
      </c>
      <c r="B69">
        <v>125.8</v>
      </c>
    </row>
    <row r="70" spans="1:2">
      <c r="A70" s="5">
        <v>43100</v>
      </c>
      <c r="B70">
        <v>130.6</v>
      </c>
    </row>
    <row r="71" spans="1:2">
      <c r="A71" s="5">
        <v>43131</v>
      </c>
      <c r="B71">
        <v>132.30000000000001</v>
      </c>
    </row>
    <row r="72" spans="1:2">
      <c r="A72" s="5">
        <v>43159</v>
      </c>
      <c r="B72">
        <v>127.4</v>
      </c>
    </row>
    <row r="73" spans="1:2">
      <c r="A73" s="5">
        <v>43190</v>
      </c>
      <c r="B73">
        <v>140.30000000000001</v>
      </c>
    </row>
    <row r="74" spans="1:2">
      <c r="A74" s="5">
        <v>43220</v>
      </c>
      <c r="B74">
        <v>122.6</v>
      </c>
    </row>
    <row r="75" spans="1:2">
      <c r="A75" s="5">
        <v>43251</v>
      </c>
      <c r="B75">
        <v>129.6</v>
      </c>
    </row>
    <row r="76" spans="1:2">
      <c r="A76" s="5">
        <v>43281</v>
      </c>
      <c r="B76">
        <v>127.7</v>
      </c>
    </row>
    <row r="77" spans="1:2">
      <c r="A77" s="5">
        <v>43312</v>
      </c>
      <c r="B77">
        <v>125.7</v>
      </c>
    </row>
    <row r="78" spans="1:2">
      <c r="A78" s="5">
        <v>43343</v>
      </c>
      <c r="B78">
        <v>128</v>
      </c>
    </row>
    <row r="79" spans="1:2">
      <c r="A79" s="5">
        <v>43373</v>
      </c>
      <c r="B79">
        <v>128.80000000000001</v>
      </c>
    </row>
    <row r="80" spans="1:2">
      <c r="A80" s="5">
        <v>43404</v>
      </c>
      <c r="B80">
        <v>132.80000000000001</v>
      </c>
    </row>
    <row r="81" spans="1:2">
      <c r="A81" s="5">
        <v>43434</v>
      </c>
      <c r="B81">
        <v>126.1</v>
      </c>
    </row>
    <row r="82" spans="1:2">
      <c r="A82" s="5">
        <v>43465</v>
      </c>
      <c r="B82">
        <v>133.9</v>
      </c>
    </row>
    <row r="83" spans="1:2">
      <c r="A83" s="5">
        <v>43496</v>
      </c>
      <c r="B83">
        <v>134.4</v>
      </c>
    </row>
    <row r="84" spans="1:2">
      <c r="A84" s="5">
        <v>43524</v>
      </c>
      <c r="B84">
        <v>127.6</v>
      </c>
    </row>
    <row r="85" spans="1:2">
      <c r="A85" s="5">
        <v>43555</v>
      </c>
      <c r="B85">
        <v>144.1</v>
      </c>
    </row>
    <row r="86" spans="1:2">
      <c r="A86" s="5">
        <v>43585</v>
      </c>
      <c r="B86">
        <v>126.5</v>
      </c>
    </row>
    <row r="87" spans="1:2">
      <c r="A87" s="5">
        <v>43616</v>
      </c>
      <c r="B87">
        <v>135.4</v>
      </c>
    </row>
    <row r="88" spans="1:2">
      <c r="A88" s="5">
        <v>43646</v>
      </c>
      <c r="B88">
        <v>129.30000000000001</v>
      </c>
    </row>
    <row r="89" spans="1:2">
      <c r="A89" s="5">
        <v>43677</v>
      </c>
      <c r="B89">
        <v>131.80000000000001</v>
      </c>
    </row>
    <row r="90" spans="1:2">
      <c r="A90" s="5">
        <v>43708</v>
      </c>
      <c r="B90">
        <v>126.2</v>
      </c>
    </row>
    <row r="91" spans="1:2">
      <c r="A91" s="5">
        <v>43738</v>
      </c>
      <c r="B91">
        <v>122.9</v>
      </c>
    </row>
    <row r="92" spans="1:2">
      <c r="A92" s="5">
        <v>43769</v>
      </c>
      <c r="B92">
        <v>124</v>
      </c>
    </row>
    <row r="93" spans="1:2">
      <c r="A93" s="5">
        <v>43799</v>
      </c>
      <c r="B93">
        <v>128.80000000000001</v>
      </c>
    </row>
    <row r="94" spans="1:2">
      <c r="A94" s="5">
        <v>43830</v>
      </c>
      <c r="B94">
        <v>134.5</v>
      </c>
    </row>
    <row r="95" spans="1:2">
      <c r="A95" s="5">
        <v>43861</v>
      </c>
      <c r="B95">
        <v>137.4</v>
      </c>
    </row>
    <row r="96" spans="1:2">
      <c r="A96" s="5">
        <v>43890</v>
      </c>
      <c r="B96">
        <v>134.19999999999999</v>
      </c>
    </row>
    <row r="97" spans="1:2">
      <c r="A97" s="5">
        <v>43921</v>
      </c>
      <c r="B97">
        <v>117.2</v>
      </c>
    </row>
    <row r="98" spans="1:2">
      <c r="A98" s="5">
        <v>43951</v>
      </c>
      <c r="B98">
        <v>54</v>
      </c>
    </row>
    <row r="99" spans="1:2">
      <c r="A99" s="5">
        <v>43982</v>
      </c>
      <c r="B99">
        <v>90.2</v>
      </c>
    </row>
    <row r="100" spans="1:2">
      <c r="A100" s="5">
        <v>44012</v>
      </c>
      <c r="B100">
        <v>107.9</v>
      </c>
    </row>
    <row r="101" spans="1:2">
      <c r="A101" s="5">
        <v>44043</v>
      </c>
      <c r="B101">
        <v>117.9</v>
      </c>
    </row>
    <row r="102" spans="1:2">
      <c r="A102" s="5">
        <v>44074</v>
      </c>
      <c r="B102">
        <v>117.2</v>
      </c>
    </row>
    <row r="103" spans="1:2">
      <c r="A103" s="5">
        <v>44104</v>
      </c>
      <c r="B103">
        <v>124.1</v>
      </c>
    </row>
    <row r="104" spans="1:2">
      <c r="A104" s="5">
        <v>44135</v>
      </c>
      <c r="B104">
        <v>129.6</v>
      </c>
    </row>
    <row r="105" spans="1:2">
      <c r="A105" s="5">
        <v>44165</v>
      </c>
      <c r="B105">
        <v>126.7</v>
      </c>
    </row>
    <row r="106" spans="1:2">
      <c r="A106" s="5">
        <v>44196</v>
      </c>
      <c r="B106">
        <v>137.4</v>
      </c>
    </row>
    <row r="107" spans="1:2">
      <c r="A107" s="5">
        <v>44227</v>
      </c>
      <c r="B107">
        <v>136.6</v>
      </c>
    </row>
    <row r="108" spans="1:2">
      <c r="A108" s="5">
        <v>44255</v>
      </c>
      <c r="B108">
        <v>129.9</v>
      </c>
    </row>
    <row r="109" spans="1:2">
      <c r="A109" s="5">
        <v>44286</v>
      </c>
      <c r="B109">
        <v>145.6</v>
      </c>
    </row>
    <row r="110" spans="1:2">
      <c r="A110" s="5">
        <v>44316</v>
      </c>
      <c r="B110">
        <v>126.1</v>
      </c>
    </row>
    <row r="111" spans="1:2">
      <c r="A111" s="5">
        <v>44347</v>
      </c>
      <c r="B111">
        <v>115.1</v>
      </c>
    </row>
    <row r="112" spans="1:2">
      <c r="A112" s="5">
        <v>44377</v>
      </c>
      <c r="B112">
        <v>122.8</v>
      </c>
    </row>
    <row r="113" spans="1:2">
      <c r="A113" s="5">
        <v>44408</v>
      </c>
      <c r="B113">
        <v>131.5</v>
      </c>
    </row>
    <row r="114" spans="1:2">
      <c r="A114" s="5">
        <v>44439</v>
      </c>
      <c r="B114">
        <v>132.4</v>
      </c>
    </row>
    <row r="115" spans="1:2">
      <c r="A115" s="5">
        <v>44469</v>
      </c>
      <c r="B115">
        <v>129.5</v>
      </c>
    </row>
    <row r="116" spans="1:2">
      <c r="A116" s="5">
        <v>44500</v>
      </c>
      <c r="B116">
        <v>135</v>
      </c>
    </row>
    <row r="117" spans="1:2">
      <c r="A117" s="5">
        <v>44530</v>
      </c>
      <c r="B117">
        <v>128</v>
      </c>
    </row>
    <row r="118" spans="1:2">
      <c r="A118" s="5">
        <v>44561</v>
      </c>
      <c r="B118">
        <v>138.80000000000001</v>
      </c>
    </row>
    <row r="119" spans="1:2">
      <c r="A119" s="5">
        <v>44592</v>
      </c>
      <c r="B119">
        <v>139.30000000000001</v>
      </c>
    </row>
    <row r="120" spans="1:2">
      <c r="A120" s="5">
        <v>44620</v>
      </c>
      <c r="B120">
        <v>131.4</v>
      </c>
    </row>
    <row r="121" spans="1:2">
      <c r="A121" s="5">
        <v>44651</v>
      </c>
      <c r="B121">
        <v>148.80000000000001</v>
      </c>
    </row>
    <row r="122" spans="1:2">
      <c r="A122" s="5">
        <v>44681</v>
      </c>
      <c r="B122">
        <v>134.5</v>
      </c>
    </row>
    <row r="123" spans="1:2">
      <c r="A123" s="5">
        <v>44712</v>
      </c>
      <c r="B123">
        <v>137.80000000000001</v>
      </c>
    </row>
    <row r="124" spans="1:2">
      <c r="A124" s="5">
        <v>44742</v>
      </c>
      <c r="B124">
        <v>138.4</v>
      </c>
    </row>
    <row r="125" spans="1:2">
      <c r="A125" s="5">
        <v>44773</v>
      </c>
      <c r="B125">
        <v>134.4</v>
      </c>
    </row>
    <row r="126" spans="1:2">
      <c r="A126" s="5">
        <v>44804</v>
      </c>
      <c r="B126">
        <v>131.30000000000001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8D4D-7EEE-498E-A8E6-7ECE3D9A64AD}">
  <dimension ref="A1:C26"/>
  <sheetViews>
    <sheetView topLeftCell="A5" workbookViewId="0">
      <selection activeCell="A24" sqref="A24"/>
    </sheetView>
  </sheetViews>
  <sheetFormatPr defaultRowHeight="15"/>
  <sheetData>
    <row r="1" spans="1:3">
      <c r="A1" t="s">
        <v>446</v>
      </c>
      <c r="B1" t="s">
        <v>447</v>
      </c>
      <c r="C1" t="s">
        <v>448</v>
      </c>
    </row>
    <row r="2" spans="1:3">
      <c r="A2" t="s">
        <v>449</v>
      </c>
      <c r="B2" t="s">
        <v>450</v>
      </c>
      <c r="C2">
        <v>46005.2</v>
      </c>
    </row>
    <row r="3" spans="1:3">
      <c r="A3" t="s">
        <v>452</v>
      </c>
      <c r="B3" t="s">
        <v>451</v>
      </c>
      <c r="C3">
        <v>25563.3</v>
      </c>
    </row>
    <row r="4" spans="1:3">
      <c r="A4" t="s">
        <v>452</v>
      </c>
      <c r="B4" t="s">
        <v>453</v>
      </c>
      <c r="C4">
        <v>21046.2</v>
      </c>
    </row>
    <row r="5" spans="1:3">
      <c r="A5" t="s">
        <v>452</v>
      </c>
      <c r="B5" t="s">
        <v>454</v>
      </c>
      <c r="C5">
        <v>14169</v>
      </c>
    </row>
    <row r="6" spans="1:3">
      <c r="A6" t="s">
        <v>449</v>
      </c>
      <c r="B6" t="s">
        <v>455</v>
      </c>
      <c r="C6">
        <v>14101.3</v>
      </c>
    </row>
    <row r="7" spans="1:3">
      <c r="A7" t="s">
        <v>449</v>
      </c>
      <c r="B7" t="s">
        <v>456</v>
      </c>
      <c r="C7">
        <v>12678.1</v>
      </c>
    </row>
    <row r="8" spans="1:3">
      <c r="A8" t="s">
        <v>452</v>
      </c>
      <c r="B8" t="s">
        <v>457</v>
      </c>
      <c r="C8">
        <v>12060.1</v>
      </c>
    </row>
    <row r="9" spans="1:3">
      <c r="A9" t="s">
        <v>452</v>
      </c>
      <c r="B9" t="s">
        <v>458</v>
      </c>
      <c r="C9">
        <v>11708.9</v>
      </c>
    </row>
    <row r="10" spans="1:3">
      <c r="A10" t="s">
        <v>449</v>
      </c>
      <c r="B10" t="s">
        <v>459</v>
      </c>
      <c r="C10">
        <v>10541</v>
      </c>
    </row>
    <row r="11" spans="1:3">
      <c r="A11" t="s">
        <v>452</v>
      </c>
      <c r="B11" t="s">
        <v>460</v>
      </c>
      <c r="C11">
        <v>7323.8</v>
      </c>
    </row>
    <row r="12" spans="1:3">
      <c r="A12" t="s">
        <v>452</v>
      </c>
      <c r="B12" t="s">
        <v>461</v>
      </c>
      <c r="C12">
        <v>5746.1</v>
      </c>
    </row>
    <row r="13" spans="1:3">
      <c r="A13" t="s">
        <v>449</v>
      </c>
      <c r="B13" t="s">
        <v>462</v>
      </c>
      <c r="C13">
        <v>4704.7</v>
      </c>
    </row>
    <row r="14" spans="1:3">
      <c r="A14" t="s">
        <v>449</v>
      </c>
      <c r="B14" t="s">
        <v>463</v>
      </c>
      <c r="C14">
        <v>4298.1000000000004</v>
      </c>
    </row>
    <row r="15" spans="1:3">
      <c r="A15" t="s">
        <v>449</v>
      </c>
      <c r="B15" t="s">
        <v>464</v>
      </c>
      <c r="C15">
        <v>3948.6</v>
      </c>
    </row>
    <row r="16" spans="1:3">
      <c r="A16" t="s">
        <v>449</v>
      </c>
      <c r="B16" t="s">
        <v>465</v>
      </c>
      <c r="C16">
        <v>2517.1999999999998</v>
      </c>
    </row>
    <row r="17" spans="1:3">
      <c r="A17" t="s">
        <v>452</v>
      </c>
      <c r="B17" t="s">
        <v>466</v>
      </c>
      <c r="C17">
        <v>2374.4</v>
      </c>
    </row>
    <row r="18" spans="1:3">
      <c r="A18" t="s">
        <v>452</v>
      </c>
      <c r="B18" t="s">
        <v>467</v>
      </c>
      <c r="C18">
        <v>1624.2</v>
      </c>
    </row>
    <row r="19" spans="1:3">
      <c r="A19" t="s">
        <v>449</v>
      </c>
      <c r="B19" t="s">
        <v>468</v>
      </c>
      <c r="C19">
        <v>1546</v>
      </c>
    </row>
    <row r="20" spans="1:3">
      <c r="A20" t="s">
        <v>452</v>
      </c>
      <c r="B20" t="s">
        <v>469</v>
      </c>
      <c r="C20">
        <v>1263</v>
      </c>
    </row>
    <row r="21" spans="1:3">
      <c r="A21" t="s">
        <v>452</v>
      </c>
      <c r="B21" t="s">
        <v>470</v>
      </c>
      <c r="C21">
        <v>1189.7</v>
      </c>
    </row>
    <row r="22" spans="1:3">
      <c r="A22" t="s">
        <v>449</v>
      </c>
      <c r="B22" t="s">
        <v>471</v>
      </c>
      <c r="C22">
        <v>807.4</v>
      </c>
    </row>
    <row r="23" spans="1:3">
      <c r="A23" t="s">
        <v>449</v>
      </c>
      <c r="B23" t="s">
        <v>472</v>
      </c>
      <c r="C23">
        <v>645.79999999999995</v>
      </c>
    </row>
    <row r="24" spans="1:3">
      <c r="A24" t="s">
        <v>449</v>
      </c>
      <c r="B24" t="s">
        <v>473</v>
      </c>
      <c r="C24">
        <v>626.5</v>
      </c>
    </row>
    <row r="25" spans="1:3">
      <c r="A25" t="s">
        <v>449</v>
      </c>
      <c r="B25" t="s">
        <v>474</v>
      </c>
      <c r="C25">
        <v>317.2</v>
      </c>
    </row>
    <row r="26" spans="1:3">
      <c r="A26" t="s">
        <v>452</v>
      </c>
      <c r="B26" t="s">
        <v>475</v>
      </c>
      <c r="C26">
        <v>218.1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9A79-7088-4375-8A1F-F908F7C9323F}">
  <dimension ref="A1:IS76"/>
  <sheetViews>
    <sheetView topLeftCell="A55" workbookViewId="0">
      <selection activeCell="A76" sqref="A76"/>
    </sheetView>
  </sheetViews>
  <sheetFormatPr defaultRowHeight="15"/>
  <sheetData>
    <row r="1" spans="1:253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113</v>
      </c>
      <c r="BH1" t="s">
        <v>114</v>
      </c>
      <c r="BI1" t="s">
        <v>115</v>
      </c>
      <c r="BJ1" t="s">
        <v>358</v>
      </c>
      <c r="BK1" t="s">
        <v>55</v>
      </c>
      <c r="BL1" t="s">
        <v>116</v>
      </c>
      <c r="BM1" t="s">
        <v>117</v>
      </c>
      <c r="BN1" t="s">
        <v>118</v>
      </c>
      <c r="BO1" t="s">
        <v>359</v>
      </c>
      <c r="BP1" t="s">
        <v>360</v>
      </c>
      <c r="BQ1" t="s">
        <v>361</v>
      </c>
      <c r="BR1" t="s">
        <v>362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124</v>
      </c>
      <c r="BY1" t="s">
        <v>125</v>
      </c>
      <c r="BZ1" t="s">
        <v>126</v>
      </c>
      <c r="CA1" t="s">
        <v>127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  <c r="CH1" t="s">
        <v>134</v>
      </c>
      <c r="CI1" t="s">
        <v>135</v>
      </c>
      <c r="CJ1" t="s">
        <v>136</v>
      </c>
      <c r="CK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t="s">
        <v>148</v>
      </c>
      <c r="CW1" t="s">
        <v>149</v>
      </c>
      <c r="CX1" t="s">
        <v>150</v>
      </c>
      <c r="CY1" t="s">
        <v>151</v>
      </c>
      <c r="CZ1" t="s">
        <v>152</v>
      </c>
      <c r="DA1" t="s">
        <v>153</v>
      </c>
      <c r="DB1" t="s">
        <v>363</v>
      </c>
      <c r="DC1" t="s">
        <v>154</v>
      </c>
      <c r="DD1" t="s">
        <v>155</v>
      </c>
      <c r="DE1" t="s">
        <v>156</v>
      </c>
      <c r="DF1" t="s">
        <v>477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364</v>
      </c>
      <c r="DY1" t="s">
        <v>174</v>
      </c>
      <c r="DZ1" t="s">
        <v>175</v>
      </c>
      <c r="EA1" t="s">
        <v>176</v>
      </c>
      <c r="EB1" t="s">
        <v>177</v>
      </c>
      <c r="EC1" t="s">
        <v>178</v>
      </c>
      <c r="ED1" t="s">
        <v>179</v>
      </c>
      <c r="EE1" t="s">
        <v>180</v>
      </c>
      <c r="EF1" t="s">
        <v>181</v>
      </c>
      <c r="EG1" t="s">
        <v>182</v>
      </c>
      <c r="EH1" t="s">
        <v>183</v>
      </c>
      <c r="EI1" t="s">
        <v>184</v>
      </c>
      <c r="EJ1" t="s">
        <v>185</v>
      </c>
      <c r="EK1" t="s">
        <v>186</v>
      </c>
      <c r="EL1" t="s">
        <v>187</v>
      </c>
      <c r="EM1" t="s">
        <v>188</v>
      </c>
      <c r="EN1" t="s">
        <v>189</v>
      </c>
      <c r="EO1" t="s">
        <v>190</v>
      </c>
      <c r="EP1" t="s">
        <v>191</v>
      </c>
      <c r="EQ1" t="s">
        <v>192</v>
      </c>
      <c r="ER1" t="s">
        <v>193</v>
      </c>
      <c r="ES1" t="s">
        <v>194</v>
      </c>
      <c r="ET1" t="s">
        <v>195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202</v>
      </c>
      <c r="FB1" t="s">
        <v>203</v>
      </c>
      <c r="FC1" t="s">
        <v>204</v>
      </c>
      <c r="FD1" t="s">
        <v>205</v>
      </c>
      <c r="FE1" t="s">
        <v>206</v>
      </c>
      <c r="FF1" t="s">
        <v>207</v>
      </c>
      <c r="FG1" t="s">
        <v>208</v>
      </c>
      <c r="FH1" t="s">
        <v>209</v>
      </c>
      <c r="FI1" t="s">
        <v>210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223</v>
      </c>
      <c r="FW1" t="s">
        <v>224</v>
      </c>
      <c r="FX1" t="s">
        <v>225</v>
      </c>
      <c r="FY1" t="s">
        <v>226</v>
      </c>
      <c r="FZ1" t="s">
        <v>227</v>
      </c>
      <c r="GA1" t="s">
        <v>228</v>
      </c>
      <c r="GB1" t="s">
        <v>229</v>
      </c>
      <c r="GC1" t="s">
        <v>230</v>
      </c>
      <c r="GD1" t="s">
        <v>231</v>
      </c>
      <c r="GE1" t="s">
        <v>232</v>
      </c>
      <c r="GF1" t="s">
        <v>233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241</v>
      </c>
      <c r="GO1" t="s">
        <v>242</v>
      </c>
      <c r="GP1" t="s">
        <v>243</v>
      </c>
      <c r="GQ1" t="s">
        <v>244</v>
      </c>
      <c r="GR1" t="s">
        <v>245</v>
      </c>
      <c r="GS1" t="s">
        <v>246</v>
      </c>
      <c r="GT1" t="s">
        <v>247</v>
      </c>
      <c r="GU1" t="s">
        <v>248</v>
      </c>
      <c r="GV1" t="s">
        <v>249</v>
      </c>
      <c r="GW1" t="s">
        <v>250</v>
      </c>
      <c r="GX1" t="s">
        <v>251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264</v>
      </c>
      <c r="HL1" t="s">
        <v>265</v>
      </c>
      <c r="HM1" t="s">
        <v>266</v>
      </c>
      <c r="HN1" t="s">
        <v>267</v>
      </c>
      <c r="HO1" t="s">
        <v>268</v>
      </c>
      <c r="HP1" t="s">
        <v>269</v>
      </c>
      <c r="HQ1" t="s">
        <v>270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  <c r="HY1" t="s">
        <v>278</v>
      </c>
      <c r="HZ1" t="s">
        <v>279</v>
      </c>
      <c r="IA1" t="s">
        <v>280</v>
      </c>
      <c r="IB1" t="s">
        <v>281</v>
      </c>
      <c r="IC1" t="s">
        <v>282</v>
      </c>
      <c r="ID1" t="s">
        <v>283</v>
      </c>
      <c r="IE1" t="s">
        <v>284</v>
      </c>
      <c r="IF1" t="s">
        <v>285</v>
      </c>
      <c r="IG1" t="s">
        <v>286</v>
      </c>
      <c r="IH1" t="s">
        <v>287</v>
      </c>
      <c r="II1" t="s">
        <v>288</v>
      </c>
      <c r="IJ1" t="s">
        <v>289</v>
      </c>
      <c r="IK1" t="s">
        <v>290</v>
      </c>
      <c r="IL1" t="s">
        <v>291</v>
      </c>
      <c r="IM1" t="s">
        <v>292</v>
      </c>
      <c r="IN1" t="s">
        <v>293</v>
      </c>
      <c r="IO1" t="s">
        <v>294</v>
      </c>
      <c r="IP1" t="s">
        <v>295</v>
      </c>
      <c r="IQ1" t="s">
        <v>296</v>
      </c>
      <c r="IR1" t="s">
        <v>478</v>
      </c>
      <c r="IS1" t="s">
        <v>479</v>
      </c>
    </row>
    <row r="2" spans="1:253">
      <c r="A2" t="s">
        <v>365</v>
      </c>
      <c r="B2">
        <v>10854465.8589608</v>
      </c>
      <c r="C2">
        <v>2711149.2667049998</v>
      </c>
      <c r="D2">
        <v>3697211</v>
      </c>
      <c r="E2">
        <v>4911291</v>
      </c>
      <c r="F2">
        <v>6656214.7979961103</v>
      </c>
      <c r="G2">
        <v>1351538.8037339801</v>
      </c>
      <c r="H2">
        <v>2261653</v>
      </c>
      <c r="I2">
        <v>3125626.8</v>
      </c>
      <c r="J2">
        <v>12118910</v>
      </c>
      <c r="K2">
        <v>7016100</v>
      </c>
      <c r="L2">
        <v>1143640</v>
      </c>
      <c r="M2">
        <v>3055010</v>
      </c>
      <c r="N2">
        <v>1805660</v>
      </c>
      <c r="O2">
        <v>1738420</v>
      </c>
      <c r="P2">
        <v>7359470</v>
      </c>
      <c r="Q2">
        <v>4543940</v>
      </c>
      <c r="R2">
        <v>647110</v>
      </c>
      <c r="S2">
        <v>2132080</v>
      </c>
      <c r="T2">
        <v>1203030</v>
      </c>
      <c r="U2">
        <v>1220920</v>
      </c>
      <c r="V2">
        <v>-5115</v>
      </c>
      <c r="W2">
        <v>8730</v>
      </c>
      <c r="X2">
        <v>3615</v>
      </c>
      <c r="Y2">
        <v>3658</v>
      </c>
      <c r="Z2">
        <v>7570</v>
      </c>
      <c r="AA2">
        <v>26695.9</v>
      </c>
      <c r="AB2">
        <v>29027.4</v>
      </c>
      <c r="AC2">
        <v>-1056</v>
      </c>
      <c r="AD2">
        <v>6140</v>
      </c>
      <c r="AE2">
        <v>163689.27935943101</v>
      </c>
      <c r="AF2">
        <v>3646</v>
      </c>
      <c r="AG2">
        <v>506875</v>
      </c>
      <c r="AH2">
        <v>1875744</v>
      </c>
      <c r="AI2">
        <v>276660</v>
      </c>
      <c r="AJ2">
        <v>1037932</v>
      </c>
      <c r="AK2">
        <v>1831874</v>
      </c>
      <c r="AL2">
        <v>1692832</v>
      </c>
      <c r="AM2">
        <v>1386585</v>
      </c>
      <c r="AN2">
        <v>237679</v>
      </c>
      <c r="AO2">
        <v>1235328</v>
      </c>
      <c r="AP2">
        <v>200564</v>
      </c>
      <c r="AQ2">
        <v>588082</v>
      </c>
      <c r="AR2">
        <v>1173052.8</v>
      </c>
      <c r="AS2">
        <v>1139127</v>
      </c>
      <c r="AT2">
        <v>813447</v>
      </c>
      <c r="AU2">
        <v>221736.4</v>
      </c>
      <c r="AV2">
        <v>166834.70000000001</v>
      </c>
      <c r="AW2">
        <v>145.4</v>
      </c>
      <c r="AX2">
        <v>10239181.199999999</v>
      </c>
      <c r="AY2">
        <v>4750</v>
      </c>
      <c r="AZ2">
        <v>8025495.5999999996</v>
      </c>
      <c r="BA2">
        <v>4013788.7</v>
      </c>
      <c r="BB2">
        <v>20.75</v>
      </c>
      <c r="BC2">
        <v>13.06</v>
      </c>
      <c r="BD2">
        <v>33.11</v>
      </c>
      <c r="BE2" t="e">
        <v>#N/A</v>
      </c>
      <c r="BF2">
        <v>7594267.7000000002</v>
      </c>
      <c r="BG2">
        <v>3976257.2</v>
      </c>
      <c r="BH2" t="e">
        <v>#N/A</v>
      </c>
      <c r="BI2">
        <v>20631300</v>
      </c>
      <c r="BJ2">
        <v>259690</v>
      </c>
      <c r="BK2">
        <v>234165</v>
      </c>
      <c r="BL2">
        <v>40822</v>
      </c>
      <c r="BM2">
        <v>632508</v>
      </c>
      <c r="BN2">
        <v>1.47058823529411</v>
      </c>
      <c r="BO2">
        <v>100</v>
      </c>
      <c r="BP2">
        <v>100</v>
      </c>
      <c r="BQ2">
        <v>100</v>
      </c>
      <c r="BR2">
        <v>100</v>
      </c>
      <c r="BS2" t="e">
        <v>#N/A</v>
      </c>
      <c r="BT2" t="e">
        <v>#N/A</v>
      </c>
      <c r="BU2" t="e">
        <v>#N/A</v>
      </c>
      <c r="BV2" t="e">
        <v>#N/A</v>
      </c>
      <c r="BW2" t="e">
        <v>#N/A</v>
      </c>
      <c r="BX2">
        <v>7201.5</v>
      </c>
      <c r="BY2">
        <v>3646</v>
      </c>
      <c r="BZ2">
        <v>3821</v>
      </c>
      <c r="CA2">
        <v>-1056</v>
      </c>
      <c r="CB2">
        <v>6140</v>
      </c>
      <c r="CC2" t="e">
        <v>#N/A</v>
      </c>
      <c r="CD2">
        <v>963</v>
      </c>
      <c r="CE2">
        <v>156</v>
      </c>
      <c r="CF2">
        <v>-7570</v>
      </c>
      <c r="CG2">
        <v>1323.4</v>
      </c>
      <c r="CH2">
        <v>213.04516913649999</v>
      </c>
      <c r="CI2">
        <v>1076.25</v>
      </c>
      <c r="CJ2">
        <v>1945.4</v>
      </c>
      <c r="CK2">
        <v>0</v>
      </c>
      <c r="CL2">
        <v>89.553333333333299</v>
      </c>
      <c r="CM2">
        <v>1.5005972727272701</v>
      </c>
      <c r="CN2">
        <v>85.392160000000004</v>
      </c>
      <c r="CO2">
        <v>66.556892318218203</v>
      </c>
      <c r="CP2">
        <v>0</v>
      </c>
      <c r="CQ2">
        <v>47.8986853755423</v>
      </c>
      <c r="CR2">
        <v>943444</v>
      </c>
      <c r="CS2">
        <v>10435.48</v>
      </c>
      <c r="CT2">
        <v>106.034266124928</v>
      </c>
      <c r="CU2">
        <v>129.12998099541801</v>
      </c>
      <c r="CV2">
        <v>119.176429987086</v>
      </c>
      <c r="CW2">
        <v>118.637042624156</v>
      </c>
      <c r="CX2">
        <v>194.915842652984</v>
      </c>
      <c r="CY2">
        <v>124.19454792931801</v>
      </c>
      <c r="CZ2">
        <v>1.0709354838709699</v>
      </c>
      <c r="DA2">
        <v>442193</v>
      </c>
      <c r="DB2">
        <v>2.3854491971740499</v>
      </c>
      <c r="DC2">
        <v>123.740865849706</v>
      </c>
      <c r="DD2" t="e">
        <v>#N/A</v>
      </c>
      <c r="DE2" t="e">
        <v>#N/A</v>
      </c>
      <c r="DF2">
        <v>559.67214110426505</v>
      </c>
      <c r="DG2">
        <v>17465.900000000001</v>
      </c>
      <c r="DH2">
        <v>1323.4</v>
      </c>
      <c r="DI2">
        <v>16142.5</v>
      </c>
      <c r="DJ2">
        <v>23443.4</v>
      </c>
      <c r="DK2">
        <v>7201.5</v>
      </c>
      <c r="DL2">
        <v>16241.9</v>
      </c>
      <c r="DM2">
        <v>8358089.5</v>
      </c>
      <c r="DN2">
        <v>4297000</v>
      </c>
      <c r="DO2">
        <v>20631300</v>
      </c>
      <c r="DP2">
        <v>7516790</v>
      </c>
      <c r="DQ2">
        <v>10445630</v>
      </c>
      <c r="DR2">
        <v>5757930</v>
      </c>
      <c r="DS2">
        <v>73330</v>
      </c>
      <c r="DT2">
        <v>3162370</v>
      </c>
      <c r="DU2">
        <v>3297420</v>
      </c>
      <c r="DV2">
        <v>2473950</v>
      </c>
      <c r="DW2">
        <v>5771380</v>
      </c>
      <c r="DX2">
        <v>50410</v>
      </c>
      <c r="DY2">
        <v>5821790</v>
      </c>
      <c r="DZ2">
        <v>14859930</v>
      </c>
      <c r="EA2">
        <v>20890990</v>
      </c>
      <c r="EB2">
        <v>5.5</v>
      </c>
      <c r="EC2">
        <v>6</v>
      </c>
      <c r="ED2">
        <v>7.1866666666666701</v>
      </c>
      <c r="EE2">
        <v>3.4621158638407201</v>
      </c>
      <c r="EF2">
        <v>5.4</v>
      </c>
      <c r="EG2">
        <v>44.96</v>
      </c>
      <c r="EH2">
        <v>81.260000000000005</v>
      </c>
      <c r="EI2">
        <v>54.17</v>
      </c>
      <c r="EJ2">
        <v>1.2048487544483999</v>
      </c>
      <c r="EK2">
        <v>0.40960000000000002</v>
      </c>
      <c r="EL2">
        <v>109.765625</v>
      </c>
      <c r="EM2">
        <v>114151</v>
      </c>
      <c r="EN2">
        <v>55</v>
      </c>
      <c r="EO2">
        <v>75.7</v>
      </c>
      <c r="EP2">
        <v>51.3</v>
      </c>
      <c r="EQ2">
        <v>65.5</v>
      </c>
      <c r="ER2">
        <v>61.348577802565501</v>
      </c>
      <c r="ES2">
        <v>38.946375143843497</v>
      </c>
      <c r="ET2">
        <v>73.288888888888906</v>
      </c>
      <c r="EU2">
        <v>60.309054108757302</v>
      </c>
      <c r="EV2">
        <v>46.884212498828802</v>
      </c>
      <c r="EW2">
        <v>69.355125061304605</v>
      </c>
      <c r="EX2">
        <v>62.614624505928901</v>
      </c>
      <c r="EY2">
        <v>89.183776595744703</v>
      </c>
      <c r="EZ2">
        <v>65.323781676413304</v>
      </c>
      <c r="FA2">
        <v>75.993941660433805</v>
      </c>
      <c r="FB2">
        <v>88.154489795918394</v>
      </c>
      <c r="FC2">
        <v>53.844194312796198</v>
      </c>
      <c r="FD2">
        <v>55.9512774806892</v>
      </c>
      <c r="FE2">
        <v>65.441813261163702</v>
      </c>
      <c r="FF2">
        <v>58450</v>
      </c>
      <c r="FG2">
        <v>1368551</v>
      </c>
      <c r="FH2">
        <v>1074890</v>
      </c>
      <c r="FI2">
        <v>218681</v>
      </c>
      <c r="FJ2">
        <v>896910</v>
      </c>
      <c r="FK2">
        <v>896910</v>
      </c>
      <c r="FL2">
        <v>415110</v>
      </c>
      <c r="FM2">
        <v>653850</v>
      </c>
      <c r="FN2">
        <v>416810</v>
      </c>
      <c r="FO2">
        <v>246840</v>
      </c>
      <c r="FP2">
        <v>416810</v>
      </c>
      <c r="FQ2">
        <v>126660</v>
      </c>
      <c r="FR2">
        <v>-0.09</v>
      </c>
      <c r="FS2">
        <v>-0.40870000000000001</v>
      </c>
      <c r="FT2">
        <v>0.30480000000000002</v>
      </c>
      <c r="FU2">
        <v>4795.46</v>
      </c>
      <c r="FV2">
        <v>64.2</v>
      </c>
      <c r="FW2">
        <v>72</v>
      </c>
      <c r="FX2">
        <v>58.3</v>
      </c>
      <c r="FY2">
        <v>52.2721932114883</v>
      </c>
      <c r="FZ2">
        <v>109.7</v>
      </c>
      <c r="GA2">
        <v>34</v>
      </c>
      <c r="GB2">
        <v>21.9</v>
      </c>
      <c r="GC2">
        <v>393.1</v>
      </c>
      <c r="GD2">
        <v>35.4</v>
      </c>
      <c r="GE2">
        <v>13972.6</v>
      </c>
      <c r="GF2">
        <v>141300</v>
      </c>
      <c r="GG2">
        <v>28235</v>
      </c>
      <c r="GH2">
        <v>2096</v>
      </c>
      <c r="GI2">
        <v>10374</v>
      </c>
      <c r="GJ2">
        <v>9230</v>
      </c>
      <c r="GK2">
        <v>5584</v>
      </c>
      <c r="GL2">
        <v>346946</v>
      </c>
      <c r="GM2">
        <v>348939</v>
      </c>
      <c r="GN2" t="e">
        <v>#N/A</v>
      </c>
      <c r="GO2" t="e">
        <v>#N/A</v>
      </c>
      <c r="GP2" t="e">
        <v>#N/A</v>
      </c>
      <c r="GQ2">
        <v>169550</v>
      </c>
      <c r="GR2">
        <v>143481</v>
      </c>
      <c r="GS2">
        <v>62.4</v>
      </c>
      <c r="GT2">
        <v>13549.4</v>
      </c>
      <c r="GU2">
        <v>2.7025999999999999</v>
      </c>
      <c r="GV2">
        <v>0</v>
      </c>
      <c r="GW2">
        <v>50506.8</v>
      </c>
      <c r="GX2">
        <v>53344.1</v>
      </c>
      <c r="GY2">
        <v>3612</v>
      </c>
      <c r="GZ2">
        <v>1042</v>
      </c>
      <c r="HA2" t="e">
        <v>#N/A</v>
      </c>
      <c r="HB2" t="e">
        <v>#N/A</v>
      </c>
      <c r="HC2" t="e">
        <v>#N/A</v>
      </c>
      <c r="HD2" t="e">
        <v>#N/A</v>
      </c>
      <c r="HE2" t="e">
        <v>#N/A</v>
      </c>
      <c r="HF2" t="e">
        <v>#N/A</v>
      </c>
      <c r="HG2" t="e">
        <v>#N/A</v>
      </c>
      <c r="HH2" t="e">
        <v>#N/A</v>
      </c>
      <c r="HI2">
        <v>49.747374403273497</v>
      </c>
      <c r="HJ2">
        <v>56.840824832542403</v>
      </c>
      <c r="HK2">
        <v>2692.5</v>
      </c>
      <c r="HL2">
        <v>32164</v>
      </c>
      <c r="HM2">
        <v>1945.4</v>
      </c>
      <c r="HN2">
        <v>1681</v>
      </c>
      <c r="HO2">
        <v>27.867425121894598</v>
      </c>
      <c r="HP2">
        <v>5.1211206562959504</v>
      </c>
      <c r="HQ2">
        <v>2785.4</v>
      </c>
      <c r="HR2" t="e">
        <v>#N/A</v>
      </c>
      <c r="HS2" t="e">
        <v>#N/A</v>
      </c>
      <c r="HT2">
        <v>31241.7</v>
      </c>
      <c r="HU2" t="e">
        <v>#N/A</v>
      </c>
      <c r="HV2" t="e">
        <v>#N/A</v>
      </c>
      <c r="HW2" t="e">
        <v>#N/A</v>
      </c>
      <c r="HX2" t="e">
        <v>#N/A</v>
      </c>
      <c r="HY2">
        <v>85790</v>
      </c>
      <c r="HZ2">
        <v>4.32</v>
      </c>
      <c r="IA2">
        <v>4.5</v>
      </c>
      <c r="IB2" t="e">
        <v>#N/A</v>
      </c>
      <c r="IC2" t="e">
        <v>#N/A</v>
      </c>
      <c r="ID2">
        <v>267.16666666666703</v>
      </c>
      <c r="IE2" t="e">
        <v>#N/A</v>
      </c>
      <c r="IF2" t="e">
        <v>#N/A</v>
      </c>
      <c r="IG2" t="e">
        <v>#N/A</v>
      </c>
      <c r="IH2" t="e">
        <v>#N/A</v>
      </c>
      <c r="II2" t="e">
        <v>#N/A</v>
      </c>
      <c r="IJ2" t="e">
        <v>#N/A</v>
      </c>
      <c r="IK2" t="e">
        <v>#N/A</v>
      </c>
      <c r="IL2">
        <v>13357.1</v>
      </c>
      <c r="IM2">
        <v>61.658205693286</v>
      </c>
      <c r="IN2">
        <v>301.2</v>
      </c>
      <c r="IO2">
        <v>226820</v>
      </c>
      <c r="IP2">
        <v>61.400597460904201</v>
      </c>
      <c r="IQ2" t="e">
        <v>#N/A</v>
      </c>
      <c r="IR2">
        <v>297.7</v>
      </c>
      <c r="IS2">
        <v>559.67214110426505</v>
      </c>
    </row>
    <row r="3" spans="1:253">
      <c r="A3" t="s">
        <v>366</v>
      </c>
      <c r="B3">
        <v>10788527.025985699</v>
      </c>
      <c r="C3">
        <v>2174571.5938677201</v>
      </c>
      <c r="D3">
        <v>3827091</v>
      </c>
      <c r="E3">
        <v>5115496</v>
      </c>
      <c r="F3">
        <v>6764913.2842476396</v>
      </c>
      <c r="G3">
        <v>1118605.95384691</v>
      </c>
      <c r="H3">
        <v>2392624</v>
      </c>
      <c r="I3">
        <v>3322707.2</v>
      </c>
      <c r="J3">
        <v>12068630</v>
      </c>
      <c r="K3">
        <v>6718050</v>
      </c>
      <c r="L3">
        <v>1604220</v>
      </c>
      <c r="M3">
        <v>3260160</v>
      </c>
      <c r="N3">
        <v>2310580</v>
      </c>
      <c r="O3">
        <v>2318780</v>
      </c>
      <c r="P3">
        <v>7507610</v>
      </c>
      <c r="Q3">
        <v>4198460</v>
      </c>
      <c r="R3">
        <v>932790</v>
      </c>
      <c r="S3">
        <v>2311300</v>
      </c>
      <c r="T3">
        <v>1258290</v>
      </c>
      <c r="U3">
        <v>1520140</v>
      </c>
      <c r="V3">
        <v>-9692</v>
      </c>
      <c r="W3">
        <v>5166</v>
      </c>
      <c r="X3">
        <v>-4526</v>
      </c>
      <c r="Y3">
        <v>3644</v>
      </c>
      <c r="Z3">
        <v>-634</v>
      </c>
      <c r="AA3">
        <v>27001.5</v>
      </c>
      <c r="AB3">
        <v>30732.7</v>
      </c>
      <c r="AC3">
        <v>-1212</v>
      </c>
      <c r="AD3">
        <v>4178</v>
      </c>
      <c r="AE3">
        <v>162643.197573657</v>
      </c>
      <c r="AF3">
        <v>2200</v>
      </c>
      <c r="AG3">
        <v>501675</v>
      </c>
      <c r="AH3">
        <v>1991052</v>
      </c>
      <c r="AI3">
        <v>283284</v>
      </c>
      <c r="AJ3">
        <v>1051080</v>
      </c>
      <c r="AK3">
        <v>1905838</v>
      </c>
      <c r="AL3">
        <v>1697808</v>
      </c>
      <c r="AM3">
        <v>1511850</v>
      </c>
      <c r="AN3">
        <v>255658</v>
      </c>
      <c r="AO3">
        <v>1324536</v>
      </c>
      <c r="AP3">
        <v>203723</v>
      </c>
      <c r="AQ3">
        <v>608707</v>
      </c>
      <c r="AR3">
        <v>1247407.2</v>
      </c>
      <c r="AS3">
        <v>1167749</v>
      </c>
      <c r="AT3">
        <v>907551</v>
      </c>
      <c r="AU3">
        <v>1624306.9</v>
      </c>
      <c r="AV3">
        <v>121464</v>
      </c>
      <c r="AW3">
        <v>0</v>
      </c>
      <c r="AX3">
        <v>10711633.800000001</v>
      </c>
      <c r="AY3">
        <v>22892.400000000001</v>
      </c>
      <c r="AZ3">
        <v>8130682.4000000004</v>
      </c>
      <c r="BA3">
        <v>4372020.7</v>
      </c>
      <c r="BB3">
        <v>20.67</v>
      </c>
      <c r="BC3">
        <v>12.11</v>
      </c>
      <c r="BD3">
        <v>26.95</v>
      </c>
      <c r="BE3" t="e">
        <v>#N/A</v>
      </c>
      <c r="BF3">
        <v>7697759.0999999996</v>
      </c>
      <c r="BG3">
        <v>4333854.2</v>
      </c>
      <c r="BH3" t="e">
        <v>#N/A</v>
      </c>
      <c r="BI3">
        <v>20895610</v>
      </c>
      <c r="BJ3">
        <v>259690</v>
      </c>
      <c r="BK3">
        <v>262128</v>
      </c>
      <c r="BL3">
        <v>45943</v>
      </c>
      <c r="BM3">
        <v>752530</v>
      </c>
      <c r="BN3">
        <v>2.3102310231023</v>
      </c>
      <c r="BO3">
        <v>100</v>
      </c>
      <c r="BP3">
        <v>100</v>
      </c>
      <c r="BQ3">
        <v>100</v>
      </c>
      <c r="BR3">
        <v>100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>
        <v>7370</v>
      </c>
      <c r="BY3">
        <v>2200</v>
      </c>
      <c r="BZ3">
        <v>3975</v>
      </c>
      <c r="CA3">
        <v>-1212</v>
      </c>
      <c r="CB3">
        <v>4178</v>
      </c>
      <c r="CC3" t="e">
        <v>#N/A</v>
      </c>
      <c r="CD3">
        <v>1334</v>
      </c>
      <c r="CE3">
        <v>464</v>
      </c>
      <c r="CF3">
        <v>634</v>
      </c>
      <c r="CG3">
        <v>1589.2</v>
      </c>
      <c r="CH3">
        <v>112.147185721057</v>
      </c>
      <c r="CI3">
        <v>1080.5</v>
      </c>
      <c r="CJ3">
        <v>1664</v>
      </c>
      <c r="CK3">
        <v>1</v>
      </c>
      <c r="CL3">
        <v>88.86</v>
      </c>
      <c r="CM3">
        <v>1.7540772307692301</v>
      </c>
      <c r="CN3">
        <v>85.752216666666698</v>
      </c>
      <c r="CO3">
        <v>65.085631739466905</v>
      </c>
      <c r="CP3">
        <v>0</v>
      </c>
      <c r="CQ3">
        <v>49.136210050629899</v>
      </c>
      <c r="CR3">
        <v>934434</v>
      </c>
      <c r="CS3">
        <v>10080.27</v>
      </c>
      <c r="CT3">
        <v>106.691225500027</v>
      </c>
      <c r="CU3">
        <v>130.35068292414499</v>
      </c>
      <c r="CV3">
        <v>119.48293150502001</v>
      </c>
      <c r="CW3">
        <v>120.114952093835</v>
      </c>
      <c r="CX3">
        <v>199.830177827456</v>
      </c>
      <c r="CY3">
        <v>126.22527146017499</v>
      </c>
      <c r="CZ3">
        <v>1.4717966101694899</v>
      </c>
      <c r="DA3">
        <v>458736</v>
      </c>
      <c r="DB3">
        <v>2.0525564547206199</v>
      </c>
      <c r="DC3">
        <v>125.019863813215</v>
      </c>
      <c r="DD3" t="e">
        <v>#N/A</v>
      </c>
      <c r="DE3" t="e">
        <v>#N/A</v>
      </c>
      <c r="DF3">
        <v>574.57320221990301</v>
      </c>
      <c r="DG3">
        <v>18371.5</v>
      </c>
      <c r="DH3">
        <v>1589.2</v>
      </c>
      <c r="DI3">
        <v>16782.3</v>
      </c>
      <c r="DJ3">
        <v>24302.7</v>
      </c>
      <c r="DK3">
        <v>7370</v>
      </c>
      <c r="DL3">
        <v>16932.7</v>
      </c>
      <c r="DM3">
        <v>9332050.0999999996</v>
      </c>
      <c r="DN3">
        <v>4234150</v>
      </c>
      <c r="DO3">
        <v>20895610</v>
      </c>
      <c r="DP3">
        <v>7404880</v>
      </c>
      <c r="DQ3">
        <v>10920500</v>
      </c>
      <c r="DR3">
        <v>5744570</v>
      </c>
      <c r="DS3">
        <v>73410</v>
      </c>
      <c r="DT3">
        <v>3247750</v>
      </c>
      <c r="DU3">
        <v>3265800</v>
      </c>
      <c r="DV3">
        <v>2516260</v>
      </c>
      <c r="DW3">
        <v>5782060</v>
      </c>
      <c r="DX3">
        <v>50410</v>
      </c>
      <c r="DY3">
        <v>5832470</v>
      </c>
      <c r="DZ3">
        <v>15113550</v>
      </c>
      <c r="EA3">
        <v>21155300</v>
      </c>
      <c r="EB3">
        <v>5.5</v>
      </c>
      <c r="EC3">
        <v>6</v>
      </c>
      <c r="ED3">
        <v>7.0233333333333299</v>
      </c>
      <c r="EE3">
        <v>3.53922312138728</v>
      </c>
      <c r="EF3">
        <v>6.2</v>
      </c>
      <c r="EG3">
        <v>46.16</v>
      </c>
      <c r="EH3">
        <v>83.95</v>
      </c>
      <c r="EI3">
        <v>56.4</v>
      </c>
      <c r="EJ3">
        <v>1.2218370883882199</v>
      </c>
      <c r="EK3">
        <v>0.42</v>
      </c>
      <c r="EL3">
        <v>109.904761904762</v>
      </c>
      <c r="EM3">
        <v>114083</v>
      </c>
      <c r="EN3">
        <v>59.3</v>
      </c>
      <c r="EO3">
        <v>71.3</v>
      </c>
      <c r="EP3">
        <v>56</v>
      </c>
      <c r="EQ3">
        <v>67.3</v>
      </c>
      <c r="ER3">
        <v>62.517122141662</v>
      </c>
      <c r="ES3">
        <v>46.006559263521297</v>
      </c>
      <c r="ET3">
        <v>77.671111111111102</v>
      </c>
      <c r="EU3">
        <v>65.425772500337402</v>
      </c>
      <c r="EV3">
        <v>51.543811486929599</v>
      </c>
      <c r="EW3">
        <v>74.5833088115089</v>
      </c>
      <c r="EX3">
        <v>62.402371541501999</v>
      </c>
      <c r="EY3">
        <v>89.451595744680901</v>
      </c>
      <c r="EZ3">
        <v>66.861598440545805</v>
      </c>
      <c r="FA3">
        <v>73.218249813014197</v>
      </c>
      <c r="FB3">
        <v>97.142040816326499</v>
      </c>
      <c r="FC3">
        <v>56.659952606635102</v>
      </c>
      <c r="FD3">
        <v>52.599881164587003</v>
      </c>
      <c r="FE3">
        <v>67.317320703653607</v>
      </c>
      <c r="FF3">
        <v>52989</v>
      </c>
      <c r="FG3">
        <v>1511180</v>
      </c>
      <c r="FH3">
        <v>1169706</v>
      </c>
      <c r="FI3">
        <v>255934</v>
      </c>
      <c r="FJ3">
        <v>1058820</v>
      </c>
      <c r="FK3">
        <v>1058820</v>
      </c>
      <c r="FL3">
        <v>713320</v>
      </c>
      <c r="FM3">
        <v>523280</v>
      </c>
      <c r="FN3">
        <v>115540</v>
      </c>
      <c r="FO3">
        <v>307150</v>
      </c>
      <c r="FP3">
        <v>115540</v>
      </c>
      <c r="FQ3">
        <v>164490</v>
      </c>
      <c r="FR3">
        <v>1.3859999999999999</v>
      </c>
      <c r="FS3">
        <v>-8.5099999999999995E-2</v>
      </c>
      <c r="FT3">
        <v>1.4711000000000001</v>
      </c>
      <c r="FU3">
        <v>5583.61</v>
      </c>
      <c r="FV3">
        <v>64.5</v>
      </c>
      <c r="FW3">
        <v>72.099999999999994</v>
      </c>
      <c r="FX3">
        <v>58.9</v>
      </c>
      <c r="FY3">
        <v>53.606396866840697</v>
      </c>
      <c r="FZ3">
        <v>112.5</v>
      </c>
      <c r="GA3">
        <v>36.4</v>
      </c>
      <c r="GB3">
        <v>23.7</v>
      </c>
      <c r="GC3">
        <v>401.3</v>
      </c>
      <c r="GD3">
        <v>41.4</v>
      </c>
      <c r="GE3">
        <v>13514.9</v>
      </c>
      <c r="GF3">
        <v>143540</v>
      </c>
      <c r="GG3">
        <v>26270</v>
      </c>
      <c r="GH3">
        <v>2010</v>
      </c>
      <c r="GI3">
        <v>9108</v>
      </c>
      <c r="GJ3">
        <v>8630</v>
      </c>
      <c r="GK3">
        <v>6430</v>
      </c>
      <c r="GL3">
        <v>297177</v>
      </c>
      <c r="GM3">
        <v>297308</v>
      </c>
      <c r="GN3" t="e">
        <v>#N/A</v>
      </c>
      <c r="GO3" t="e">
        <v>#N/A</v>
      </c>
      <c r="GP3" t="e">
        <v>#N/A</v>
      </c>
      <c r="GQ3">
        <v>174840</v>
      </c>
      <c r="GR3">
        <v>147667</v>
      </c>
      <c r="GS3">
        <v>62.5</v>
      </c>
      <c r="GT3">
        <v>15485.8</v>
      </c>
      <c r="GU3">
        <v>3.1305000000000001</v>
      </c>
      <c r="GV3">
        <v>0</v>
      </c>
      <c r="GW3">
        <v>60545.599999999999</v>
      </c>
      <c r="GX3">
        <v>86640.9</v>
      </c>
      <c r="GY3">
        <v>3988.7</v>
      </c>
      <c r="GZ3">
        <v>451</v>
      </c>
      <c r="HA3" t="e">
        <v>#N/A</v>
      </c>
      <c r="HB3" t="e">
        <v>#N/A</v>
      </c>
      <c r="HC3" t="e">
        <v>#N/A</v>
      </c>
      <c r="HD3" t="e">
        <v>#N/A</v>
      </c>
      <c r="HE3" t="e">
        <v>#N/A</v>
      </c>
      <c r="HF3" t="e">
        <v>#N/A</v>
      </c>
      <c r="HG3" t="e">
        <v>#N/A</v>
      </c>
      <c r="HH3" t="e">
        <v>#N/A</v>
      </c>
      <c r="HI3">
        <v>51.773744032734697</v>
      </c>
      <c r="HJ3">
        <v>58.414379842014597</v>
      </c>
      <c r="HK3">
        <v>1446.9</v>
      </c>
      <c r="HL3">
        <v>31606</v>
      </c>
      <c r="HM3">
        <v>1664</v>
      </c>
      <c r="HN3">
        <v>1666.5</v>
      </c>
      <c r="HO3">
        <v>24.386208722123001</v>
      </c>
      <c r="HP3">
        <v>5.2584210178016004</v>
      </c>
      <c r="HQ3">
        <v>3373.4</v>
      </c>
      <c r="HR3" t="e">
        <v>#N/A</v>
      </c>
      <c r="HS3" t="e">
        <v>#N/A</v>
      </c>
      <c r="HT3">
        <v>28000</v>
      </c>
      <c r="HU3" t="e">
        <v>#N/A</v>
      </c>
      <c r="HV3" t="e">
        <v>#N/A</v>
      </c>
      <c r="HW3" t="e">
        <v>#N/A</v>
      </c>
      <c r="HX3" t="e">
        <v>#N/A</v>
      </c>
      <c r="HY3">
        <v>90433</v>
      </c>
      <c r="HZ3">
        <v>4.4000000000000004</v>
      </c>
      <c r="IA3">
        <v>4.5</v>
      </c>
      <c r="IB3" t="e">
        <v>#N/A</v>
      </c>
      <c r="IC3" t="e">
        <v>#N/A</v>
      </c>
      <c r="ID3">
        <v>259.07692307692298</v>
      </c>
      <c r="IE3" t="e">
        <v>#N/A</v>
      </c>
      <c r="IF3" t="e">
        <v>#N/A</v>
      </c>
      <c r="IG3" t="e">
        <v>#N/A</v>
      </c>
      <c r="IH3" t="e">
        <v>#N/A</v>
      </c>
      <c r="II3" t="e">
        <v>#N/A</v>
      </c>
      <c r="IJ3" t="e">
        <v>#N/A</v>
      </c>
      <c r="IK3" t="e">
        <v>#N/A</v>
      </c>
      <c r="IL3">
        <v>13408.9</v>
      </c>
      <c r="IM3">
        <v>63.035068895458203</v>
      </c>
      <c r="IN3">
        <v>564.1</v>
      </c>
      <c r="IO3">
        <v>271410</v>
      </c>
      <c r="IP3">
        <v>61.937137771769798</v>
      </c>
      <c r="IQ3" t="e">
        <v>#N/A</v>
      </c>
      <c r="IR3">
        <v>321.3</v>
      </c>
      <c r="IS3">
        <v>574.57320221990301</v>
      </c>
    </row>
    <row r="4" spans="1:253">
      <c r="A4" t="s">
        <v>367</v>
      </c>
      <c r="B4">
        <v>12198434.2137706</v>
      </c>
      <c r="C4">
        <v>3443256.4347063201</v>
      </c>
      <c r="D4">
        <v>4009312</v>
      </c>
      <c r="E4">
        <v>5326412</v>
      </c>
      <c r="F4">
        <v>7693108.50723333</v>
      </c>
      <c r="G4">
        <v>1757104.8945432501</v>
      </c>
      <c r="H4">
        <v>2522899</v>
      </c>
      <c r="I4">
        <v>3490562.2</v>
      </c>
      <c r="J4">
        <v>13123620</v>
      </c>
      <c r="K4">
        <v>7753550</v>
      </c>
      <c r="L4">
        <v>879540</v>
      </c>
      <c r="M4">
        <v>3409820</v>
      </c>
      <c r="N4">
        <v>2163160</v>
      </c>
      <c r="O4">
        <v>2529020</v>
      </c>
      <c r="P4">
        <v>8226300</v>
      </c>
      <c r="Q4">
        <v>5132390</v>
      </c>
      <c r="R4">
        <v>650920</v>
      </c>
      <c r="S4">
        <v>2450850</v>
      </c>
      <c r="T4">
        <v>1437670</v>
      </c>
      <c r="U4">
        <v>1745260</v>
      </c>
      <c r="V4">
        <v>-11767</v>
      </c>
      <c r="W4">
        <v>5979</v>
      </c>
      <c r="X4">
        <v>-5788</v>
      </c>
      <c r="Y4">
        <v>12656</v>
      </c>
      <c r="Z4">
        <v>6594</v>
      </c>
      <c r="AA4">
        <v>32134.799999999999</v>
      </c>
      <c r="AB4">
        <v>36120.6</v>
      </c>
      <c r="AC4">
        <v>-1523</v>
      </c>
      <c r="AD4">
        <v>4039</v>
      </c>
      <c r="AE4">
        <v>183213.808463252</v>
      </c>
      <c r="AF4">
        <v>3463</v>
      </c>
      <c r="AG4">
        <v>543600</v>
      </c>
      <c r="AH4">
        <v>2082924</v>
      </c>
      <c r="AI4">
        <v>282042</v>
      </c>
      <c r="AJ4">
        <v>1100746</v>
      </c>
      <c r="AK4">
        <v>2056505</v>
      </c>
      <c r="AL4">
        <v>1766592</v>
      </c>
      <c r="AM4">
        <v>1503315</v>
      </c>
      <c r="AN4">
        <v>284895</v>
      </c>
      <c r="AO4">
        <v>1392600</v>
      </c>
      <c r="AP4">
        <v>202839</v>
      </c>
      <c r="AQ4">
        <v>642565</v>
      </c>
      <c r="AR4">
        <v>1356775.2</v>
      </c>
      <c r="AS4">
        <v>1224751</v>
      </c>
      <c r="AT4">
        <v>909036</v>
      </c>
      <c r="AU4">
        <v>1122199.6000000001</v>
      </c>
      <c r="AV4">
        <v>210857.2</v>
      </c>
      <c r="AW4">
        <v>0</v>
      </c>
      <c r="AX4">
        <v>11261784.699999999</v>
      </c>
      <c r="AY4">
        <v>11640.4</v>
      </c>
      <c r="AZ4">
        <v>8461917.6999999993</v>
      </c>
      <c r="BA4">
        <v>4505068.5</v>
      </c>
      <c r="BB4">
        <v>22.61</v>
      </c>
      <c r="BC4">
        <v>12.11</v>
      </c>
      <c r="BD4">
        <v>32.82</v>
      </c>
      <c r="BE4" t="e">
        <v>#N/A</v>
      </c>
      <c r="BF4">
        <v>8027412.7999999998</v>
      </c>
      <c r="BG4">
        <v>4469980</v>
      </c>
      <c r="BH4" t="e">
        <v>#N/A</v>
      </c>
      <c r="BI4">
        <v>21446930</v>
      </c>
      <c r="BJ4">
        <v>259690</v>
      </c>
      <c r="BK4">
        <v>267753</v>
      </c>
      <c r="BL4">
        <v>51381</v>
      </c>
      <c r="BM4">
        <v>1110212</v>
      </c>
      <c r="BN4">
        <v>2.3102310231023</v>
      </c>
      <c r="BO4">
        <v>100</v>
      </c>
      <c r="BP4">
        <v>100</v>
      </c>
      <c r="BQ4">
        <v>100</v>
      </c>
      <c r="BR4">
        <v>100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>
        <v>6844.5</v>
      </c>
      <c r="BY4">
        <v>3463</v>
      </c>
      <c r="BZ4">
        <v>4222</v>
      </c>
      <c r="CA4">
        <v>-1523</v>
      </c>
      <c r="CB4">
        <v>4039</v>
      </c>
      <c r="CC4" t="e">
        <v>#N/A</v>
      </c>
      <c r="CD4">
        <v>582</v>
      </c>
      <c r="CE4">
        <v>4684</v>
      </c>
      <c r="CF4">
        <v>-6594</v>
      </c>
      <c r="CG4">
        <v>2029.9</v>
      </c>
      <c r="CH4">
        <v>190.68257551944001</v>
      </c>
      <c r="CI4">
        <v>1084.75</v>
      </c>
      <c r="CJ4">
        <v>2106.4</v>
      </c>
      <c r="CK4">
        <v>1</v>
      </c>
      <c r="CL4">
        <v>82.6</v>
      </c>
      <c r="CM4">
        <v>2.2960745312499999</v>
      </c>
      <c r="CN4">
        <v>86.398526666666697</v>
      </c>
      <c r="CO4">
        <v>65.232234352285104</v>
      </c>
      <c r="CP4">
        <v>0</v>
      </c>
      <c r="CQ4">
        <v>52.132595603185898</v>
      </c>
      <c r="CR4">
        <v>941496</v>
      </c>
      <c r="CS4">
        <v>10783.01</v>
      </c>
      <c r="CT4">
        <v>106.476684430329</v>
      </c>
      <c r="CU4">
        <v>131.656371969811</v>
      </c>
      <c r="CV4">
        <v>119.899426302489</v>
      </c>
      <c r="CW4">
        <v>121.028781558893</v>
      </c>
      <c r="CX4">
        <v>204.86841616894901</v>
      </c>
      <c r="CY4">
        <v>127.573187187508</v>
      </c>
      <c r="CZ4">
        <v>2.0157656249999998</v>
      </c>
      <c r="DA4">
        <v>476022</v>
      </c>
      <c r="DB4">
        <v>2.4501328195247298</v>
      </c>
      <c r="DC4">
        <v>126.257335429211</v>
      </c>
      <c r="DD4" t="e">
        <v>#N/A</v>
      </c>
      <c r="DE4" t="e">
        <v>#N/A</v>
      </c>
      <c r="DF4">
        <v>613.89761149587605</v>
      </c>
      <c r="DG4">
        <v>20434.8</v>
      </c>
      <c r="DH4">
        <v>2029.9</v>
      </c>
      <c r="DI4">
        <v>18404.900000000001</v>
      </c>
      <c r="DJ4">
        <v>27883.599999999999</v>
      </c>
      <c r="DK4">
        <v>6844.5</v>
      </c>
      <c r="DL4">
        <v>21039.1</v>
      </c>
      <c r="DM4">
        <v>10012910.1</v>
      </c>
      <c r="DN4">
        <v>4549610</v>
      </c>
      <c r="DO4">
        <v>21446930</v>
      </c>
      <c r="DP4">
        <v>7328240</v>
      </c>
      <c r="DQ4">
        <v>11960540</v>
      </c>
      <c r="DR4">
        <v>6073510</v>
      </c>
      <c r="DS4">
        <v>74310</v>
      </c>
      <c r="DT4">
        <v>3989670</v>
      </c>
      <c r="DU4">
        <v>3420500</v>
      </c>
      <c r="DV4">
        <v>2679560</v>
      </c>
      <c r="DW4">
        <v>6100060</v>
      </c>
      <c r="DX4">
        <v>50410</v>
      </c>
      <c r="DY4">
        <v>6150470</v>
      </c>
      <c r="DZ4">
        <v>15346870</v>
      </c>
      <c r="EA4">
        <v>21706620</v>
      </c>
      <c r="EB4">
        <v>6.25</v>
      </c>
      <c r="EC4">
        <v>6</v>
      </c>
      <c r="ED4">
        <v>7.0233333333333299</v>
      </c>
      <c r="EE4">
        <v>4.4567994861913904</v>
      </c>
      <c r="EF4">
        <v>6.9</v>
      </c>
      <c r="EG4">
        <v>44.9</v>
      </c>
      <c r="EH4">
        <v>83.83</v>
      </c>
      <c r="EI4">
        <v>58.26</v>
      </c>
      <c r="EJ4">
        <v>1.2975501113585699</v>
      </c>
      <c r="EK4">
        <v>0.42470000000000002</v>
      </c>
      <c r="EL4">
        <v>105.721685895927</v>
      </c>
      <c r="EM4">
        <v>125164</v>
      </c>
      <c r="EN4">
        <v>60.8</v>
      </c>
      <c r="EO4">
        <v>77.599999999999994</v>
      </c>
      <c r="EP4">
        <v>57.9</v>
      </c>
      <c r="EQ4">
        <v>67</v>
      </c>
      <c r="ER4">
        <v>66.347350808700497</v>
      </c>
      <c r="ES4">
        <v>48.313808975834299</v>
      </c>
      <c r="ET4">
        <v>79.484444444444506</v>
      </c>
      <c r="EU4">
        <v>68.564026447173106</v>
      </c>
      <c r="EV4">
        <v>47.124398013679397</v>
      </c>
      <c r="EW4">
        <v>82.834036292300098</v>
      </c>
      <c r="EX4">
        <v>74.783794466403194</v>
      </c>
      <c r="EY4">
        <v>89.897960992907798</v>
      </c>
      <c r="EZ4">
        <v>68.733723196881101</v>
      </c>
      <c r="FA4">
        <v>74.868661181750198</v>
      </c>
      <c r="FB4">
        <v>105.460306122449</v>
      </c>
      <c r="FC4">
        <v>57.866706161137401</v>
      </c>
      <c r="FD4">
        <v>57.768983957219199</v>
      </c>
      <c r="FE4">
        <v>66.9154262516915</v>
      </c>
      <c r="FF4">
        <v>70247</v>
      </c>
      <c r="FG4">
        <v>1734598</v>
      </c>
      <c r="FH4">
        <v>1422678</v>
      </c>
      <c r="FI4">
        <v>235248</v>
      </c>
      <c r="FJ4">
        <v>1312180</v>
      </c>
      <c r="FK4">
        <v>1312180</v>
      </c>
      <c r="FL4">
        <v>813880</v>
      </c>
      <c r="FM4">
        <v>678320</v>
      </c>
      <c r="FN4">
        <v>370040</v>
      </c>
      <c r="FO4">
        <v>244860</v>
      </c>
      <c r="FP4">
        <v>370040</v>
      </c>
      <c r="FQ4">
        <v>462140</v>
      </c>
      <c r="FR4">
        <v>4.4847999999999999</v>
      </c>
      <c r="FS4">
        <v>0.83140000000000003</v>
      </c>
      <c r="FT4">
        <v>3.6534</v>
      </c>
      <c r="FU4">
        <v>6602.69</v>
      </c>
      <c r="FV4">
        <v>64.2</v>
      </c>
      <c r="FW4">
        <v>71.5</v>
      </c>
      <c r="FX4">
        <v>59.6</v>
      </c>
      <c r="FY4">
        <v>53.939947780678899</v>
      </c>
      <c r="FZ4">
        <v>113.2</v>
      </c>
      <c r="GA4">
        <v>37.6</v>
      </c>
      <c r="GB4">
        <v>25.9</v>
      </c>
      <c r="GC4">
        <v>433.9</v>
      </c>
      <c r="GD4">
        <v>44.2</v>
      </c>
      <c r="GE4">
        <v>15984.2</v>
      </c>
      <c r="GF4">
        <v>153410</v>
      </c>
      <c r="GG4">
        <v>28106</v>
      </c>
      <c r="GH4">
        <v>2030</v>
      </c>
      <c r="GI4">
        <v>10117</v>
      </c>
      <c r="GJ4">
        <v>11700</v>
      </c>
      <c r="GK4">
        <v>8237</v>
      </c>
      <c r="GL4">
        <v>354002</v>
      </c>
      <c r="GM4">
        <v>351541</v>
      </c>
      <c r="GN4" t="e">
        <v>#N/A</v>
      </c>
      <c r="GO4" t="e">
        <v>#N/A</v>
      </c>
      <c r="GP4" t="e">
        <v>#N/A</v>
      </c>
      <c r="GQ4">
        <v>176050</v>
      </c>
      <c r="GR4">
        <v>146819</v>
      </c>
      <c r="GS4">
        <v>61</v>
      </c>
      <c r="GT4">
        <v>18379.099999999999</v>
      </c>
      <c r="GU4">
        <v>2.8708</v>
      </c>
      <c r="GV4">
        <v>0</v>
      </c>
      <c r="GW4">
        <v>26783.8</v>
      </c>
      <c r="GX4">
        <v>28029.1</v>
      </c>
      <c r="GY4">
        <v>5355.6</v>
      </c>
      <c r="GZ4">
        <v>799</v>
      </c>
      <c r="HA4" t="e">
        <v>#N/A</v>
      </c>
      <c r="HB4" t="e">
        <v>#N/A</v>
      </c>
      <c r="HC4" t="e">
        <v>#N/A</v>
      </c>
      <c r="HD4" t="e">
        <v>#N/A</v>
      </c>
      <c r="HE4" t="e">
        <v>#N/A</v>
      </c>
      <c r="HF4" t="e">
        <v>#N/A</v>
      </c>
      <c r="HG4" t="e">
        <v>#N/A</v>
      </c>
      <c r="HH4" t="e">
        <v>#N/A</v>
      </c>
      <c r="HI4">
        <v>51.520447829052102</v>
      </c>
      <c r="HJ4">
        <v>58.581720702978203</v>
      </c>
      <c r="HK4">
        <v>2660</v>
      </c>
      <c r="HL4">
        <v>32713</v>
      </c>
      <c r="HM4">
        <v>2106.4</v>
      </c>
      <c r="HN4">
        <v>2085.6</v>
      </c>
      <c r="HO4">
        <v>21.212731668009699</v>
      </c>
      <c r="HP4">
        <v>6.2911423789747696</v>
      </c>
      <c r="HQ4">
        <v>3254</v>
      </c>
      <c r="HR4" t="e">
        <v>#N/A</v>
      </c>
      <c r="HS4" t="e">
        <v>#N/A</v>
      </c>
      <c r="HT4">
        <v>28275</v>
      </c>
      <c r="HU4" t="e">
        <v>#N/A</v>
      </c>
      <c r="HV4" t="e">
        <v>#N/A</v>
      </c>
      <c r="HW4" t="e">
        <v>#N/A</v>
      </c>
      <c r="HX4" t="e">
        <v>#N/A</v>
      </c>
      <c r="HY4">
        <v>100188</v>
      </c>
      <c r="HZ4">
        <v>5.18</v>
      </c>
      <c r="IA4">
        <v>4.75</v>
      </c>
      <c r="IB4" t="e">
        <v>#N/A</v>
      </c>
      <c r="IC4" t="e">
        <v>#N/A</v>
      </c>
      <c r="ID4">
        <v>179.01639344262301</v>
      </c>
      <c r="IE4" t="e">
        <v>#N/A</v>
      </c>
      <c r="IF4" t="e">
        <v>#N/A</v>
      </c>
      <c r="IG4" t="e">
        <v>#N/A</v>
      </c>
      <c r="IH4" t="e">
        <v>#N/A</v>
      </c>
      <c r="II4" t="e">
        <v>#N/A</v>
      </c>
      <c r="IJ4" t="e">
        <v>#N/A</v>
      </c>
      <c r="IK4" t="e">
        <v>#N/A</v>
      </c>
      <c r="IL4">
        <v>15150.9</v>
      </c>
      <c r="IM4">
        <v>63.539740174258398</v>
      </c>
      <c r="IN4">
        <v>108.4</v>
      </c>
      <c r="IO4">
        <v>286740</v>
      </c>
      <c r="IP4">
        <v>62.323224355356203</v>
      </c>
      <c r="IQ4" t="e">
        <v>#N/A</v>
      </c>
      <c r="IR4">
        <v>331.6</v>
      </c>
      <c r="IS4">
        <v>613.89761149587605</v>
      </c>
    </row>
    <row r="5" spans="1:253">
      <c r="A5" t="s">
        <v>368</v>
      </c>
      <c r="B5">
        <v>12566626.5366954</v>
      </c>
      <c r="C5">
        <v>2963919.5721999998</v>
      </c>
      <c r="D5">
        <v>4226495</v>
      </c>
      <c r="E5">
        <v>5816916</v>
      </c>
      <c r="F5">
        <v>7905856.73944386</v>
      </c>
      <c r="G5">
        <v>1451458.99187378</v>
      </c>
      <c r="H5">
        <v>2699079</v>
      </c>
      <c r="I5">
        <v>3811843.6</v>
      </c>
      <c r="J5">
        <v>13685690</v>
      </c>
      <c r="K5">
        <v>7541640</v>
      </c>
      <c r="L5">
        <v>1831440</v>
      </c>
      <c r="M5">
        <v>4063690</v>
      </c>
      <c r="N5">
        <v>2651900</v>
      </c>
      <c r="O5">
        <v>2473850</v>
      </c>
      <c r="P5">
        <v>8679270</v>
      </c>
      <c r="Q5">
        <v>5111890</v>
      </c>
      <c r="R5">
        <v>1249970</v>
      </c>
      <c r="S5">
        <v>2773120</v>
      </c>
      <c r="T5">
        <v>1791200</v>
      </c>
      <c r="U5">
        <v>1743730</v>
      </c>
      <c r="V5">
        <v>-7128</v>
      </c>
      <c r="W5">
        <v>11097</v>
      </c>
      <c r="X5">
        <v>3969</v>
      </c>
      <c r="Y5">
        <v>8324</v>
      </c>
      <c r="Z5">
        <v>12629</v>
      </c>
      <c r="AA5">
        <v>39776.6</v>
      </c>
      <c r="AB5">
        <v>40546.9</v>
      </c>
      <c r="AC5">
        <v>-1188</v>
      </c>
      <c r="AD5">
        <v>6168</v>
      </c>
      <c r="AE5">
        <v>198564.85929993101</v>
      </c>
      <c r="AF5">
        <v>6117</v>
      </c>
      <c r="AG5">
        <v>573550</v>
      </c>
      <c r="AH5">
        <v>2208312</v>
      </c>
      <c r="AI5">
        <v>286146</v>
      </c>
      <c r="AJ5">
        <v>1158487</v>
      </c>
      <c r="AK5">
        <v>2210714</v>
      </c>
      <c r="AL5">
        <v>1837552</v>
      </c>
      <c r="AM5">
        <v>1768650</v>
      </c>
      <c r="AN5">
        <v>327132</v>
      </c>
      <c r="AO5">
        <v>1486236</v>
      </c>
      <c r="AP5">
        <v>207649</v>
      </c>
      <c r="AQ5">
        <v>678062</v>
      </c>
      <c r="AR5">
        <v>1462341.6</v>
      </c>
      <c r="AS5">
        <v>1277287</v>
      </c>
      <c r="AT5">
        <v>1072215</v>
      </c>
      <c r="AU5">
        <v>1085602.7</v>
      </c>
      <c r="AV5">
        <v>525016.80000000005</v>
      </c>
      <c r="AW5">
        <v>7245</v>
      </c>
      <c r="AX5">
        <v>11898601.9</v>
      </c>
      <c r="AY5">
        <v>101899</v>
      </c>
      <c r="AZ5">
        <v>8772801.0999999996</v>
      </c>
      <c r="BA5">
        <v>4662669.8</v>
      </c>
      <c r="BB5">
        <v>22</v>
      </c>
      <c r="BC5">
        <v>6.22</v>
      </c>
      <c r="BD5">
        <v>52.14</v>
      </c>
      <c r="BE5" t="e">
        <v>#N/A</v>
      </c>
      <c r="BF5">
        <v>8315745.4000000004</v>
      </c>
      <c r="BG5">
        <v>4628907.9000000004</v>
      </c>
      <c r="BH5" t="e">
        <v>#N/A</v>
      </c>
      <c r="BI5">
        <v>22456530</v>
      </c>
      <c r="BJ5">
        <v>259690</v>
      </c>
      <c r="BK5">
        <v>297526</v>
      </c>
      <c r="BL5">
        <v>60360</v>
      </c>
      <c r="BM5">
        <v>1107915</v>
      </c>
      <c r="BN5">
        <v>12.1516164994426</v>
      </c>
      <c r="BO5">
        <v>100</v>
      </c>
      <c r="BP5">
        <v>100</v>
      </c>
      <c r="BQ5">
        <v>100</v>
      </c>
      <c r="BR5">
        <v>100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>
        <v>8456.6</v>
      </c>
      <c r="BY5">
        <v>6117</v>
      </c>
      <c r="BZ5">
        <v>4882</v>
      </c>
      <c r="CA5">
        <v>-1188</v>
      </c>
      <c r="CB5">
        <v>6168</v>
      </c>
      <c r="CC5" t="e">
        <v>#N/A</v>
      </c>
      <c r="CD5">
        <v>834</v>
      </c>
      <c r="CE5">
        <v>3983</v>
      </c>
      <c r="CF5">
        <v>-12629</v>
      </c>
      <c r="CG5">
        <v>2037.2</v>
      </c>
      <c r="CH5">
        <v>259.01235430828098</v>
      </c>
      <c r="CI5">
        <v>1089</v>
      </c>
      <c r="CJ5">
        <v>2564.9</v>
      </c>
      <c r="CK5">
        <v>0</v>
      </c>
      <c r="CL5">
        <v>83.4</v>
      </c>
      <c r="CM5">
        <v>2.8396519672131202</v>
      </c>
      <c r="CN5">
        <v>86.9507366666667</v>
      </c>
      <c r="CO5">
        <v>66.131019188881595</v>
      </c>
      <c r="CP5">
        <v>0</v>
      </c>
      <c r="CQ5">
        <v>58.187255563075098</v>
      </c>
      <c r="CR5">
        <v>913522</v>
      </c>
      <c r="CS5">
        <v>10503.76</v>
      </c>
      <c r="CT5">
        <v>107.02107896125599</v>
      </c>
      <c r="CU5">
        <v>133.113760000338</v>
      </c>
      <c r="CV5">
        <v>120.19954295948401</v>
      </c>
      <c r="CW5">
        <v>122.046722262966</v>
      </c>
      <c r="CX5">
        <v>210.66108856211201</v>
      </c>
      <c r="CY5">
        <v>128.87013060729001</v>
      </c>
      <c r="CZ5">
        <v>2.5609016393442601</v>
      </c>
      <c r="DA5">
        <v>457771</v>
      </c>
      <c r="DB5">
        <v>1.25701040462428</v>
      </c>
      <c r="DC5">
        <v>127.74056872863299</v>
      </c>
      <c r="DD5" t="e">
        <v>#N/A</v>
      </c>
      <c r="DE5" t="e">
        <v>#N/A</v>
      </c>
      <c r="DF5">
        <v>639.09650561595004</v>
      </c>
      <c r="DG5">
        <v>26087.599999999999</v>
      </c>
      <c r="DH5">
        <v>2037.2</v>
      </c>
      <c r="DI5">
        <v>24050.400000000001</v>
      </c>
      <c r="DJ5">
        <v>32974.9</v>
      </c>
      <c r="DK5">
        <v>8456.6</v>
      </c>
      <c r="DL5">
        <v>24518.3</v>
      </c>
      <c r="DM5">
        <v>10593084</v>
      </c>
      <c r="DN5">
        <v>4891100</v>
      </c>
      <c r="DO5">
        <v>22456530</v>
      </c>
      <c r="DP5">
        <v>7524360</v>
      </c>
      <c r="DQ5">
        <v>12759120</v>
      </c>
      <c r="DR5">
        <v>6492590</v>
      </c>
      <c r="DS5">
        <v>74480</v>
      </c>
      <c r="DT5">
        <v>4394020</v>
      </c>
      <c r="DU5">
        <v>3563140</v>
      </c>
      <c r="DV5">
        <v>2934520</v>
      </c>
      <c r="DW5">
        <v>6497660</v>
      </c>
      <c r="DX5">
        <v>50410</v>
      </c>
      <c r="DY5">
        <v>6548070</v>
      </c>
      <c r="DZ5">
        <v>15958870</v>
      </c>
      <c r="EA5">
        <v>22716220</v>
      </c>
      <c r="EB5">
        <v>6.25</v>
      </c>
      <c r="EC5">
        <v>6</v>
      </c>
      <c r="ED5">
        <v>7.0233333333333299</v>
      </c>
      <c r="EE5">
        <v>3.79367707129094</v>
      </c>
      <c r="EF5">
        <v>6.58</v>
      </c>
      <c r="EG5">
        <v>43.71</v>
      </c>
      <c r="EH5">
        <v>82.66</v>
      </c>
      <c r="EI5">
        <v>57.35</v>
      </c>
      <c r="EJ5">
        <v>1.31205673758865</v>
      </c>
      <c r="EK5">
        <v>0.41830000000000001</v>
      </c>
      <c r="EL5">
        <v>104.494382022472</v>
      </c>
      <c r="EM5">
        <v>135571</v>
      </c>
      <c r="EN5">
        <v>61.2</v>
      </c>
      <c r="EO5">
        <v>81</v>
      </c>
      <c r="EP5">
        <v>58.7</v>
      </c>
      <c r="EQ5">
        <v>68.2</v>
      </c>
      <c r="ER5">
        <v>68.100167317345196</v>
      </c>
      <c r="ES5">
        <v>57.727387802071298</v>
      </c>
      <c r="ET5">
        <v>83.186666666666696</v>
      </c>
      <c r="EU5">
        <v>76.682552961813499</v>
      </c>
      <c r="EV5">
        <v>51.015403354258403</v>
      </c>
      <c r="EW5">
        <v>93.780546019290497</v>
      </c>
      <c r="EX5">
        <v>83.203162055335994</v>
      </c>
      <c r="EY5">
        <v>88.558865248226994</v>
      </c>
      <c r="EZ5">
        <v>66.527290448343095</v>
      </c>
      <c r="FA5">
        <v>75.918922961854904</v>
      </c>
      <c r="FB5">
        <v>91.692142857142898</v>
      </c>
      <c r="FC5">
        <v>61.486966824644597</v>
      </c>
      <c r="FD5">
        <v>60.893166963755199</v>
      </c>
      <c r="FE5">
        <v>68.188092016238201</v>
      </c>
      <c r="FF5">
        <v>65845</v>
      </c>
      <c r="FG5">
        <v>1595434</v>
      </c>
      <c r="FH5">
        <v>1297479</v>
      </c>
      <c r="FI5">
        <v>212563</v>
      </c>
      <c r="FJ5">
        <v>1708910</v>
      </c>
      <c r="FK5">
        <v>1708910</v>
      </c>
      <c r="FL5">
        <v>1107270</v>
      </c>
      <c r="FM5">
        <v>873390</v>
      </c>
      <c r="FN5">
        <v>349630</v>
      </c>
      <c r="FO5">
        <v>470490</v>
      </c>
      <c r="FP5">
        <v>349630</v>
      </c>
      <c r="FQ5">
        <v>380020</v>
      </c>
      <c r="FR5">
        <v>3.9138000000000002</v>
      </c>
      <c r="FS5">
        <v>0.1128</v>
      </c>
      <c r="FT5">
        <v>3.8010000000000002</v>
      </c>
      <c r="FU5">
        <v>6492.82</v>
      </c>
      <c r="FV5">
        <v>63.4</v>
      </c>
      <c r="FW5">
        <v>71.099999999999994</v>
      </c>
      <c r="FX5">
        <v>60</v>
      </c>
      <c r="FY5">
        <v>54.082898172323802</v>
      </c>
      <c r="FZ5">
        <v>113.5</v>
      </c>
      <c r="GA5">
        <v>37.799999999999997</v>
      </c>
      <c r="GB5">
        <v>26.9</v>
      </c>
      <c r="GC5">
        <v>427.2</v>
      </c>
      <c r="GD5">
        <v>47.7</v>
      </c>
      <c r="GE5">
        <v>15810.1</v>
      </c>
      <c r="GF5">
        <v>163100</v>
      </c>
      <c r="GG5">
        <v>29023</v>
      </c>
      <c r="GH5">
        <v>2114</v>
      </c>
      <c r="GI5">
        <v>10051</v>
      </c>
      <c r="GJ5">
        <v>13689</v>
      </c>
      <c r="GK5">
        <v>7572</v>
      </c>
      <c r="GL5">
        <v>415496</v>
      </c>
      <c r="GM5">
        <v>409111</v>
      </c>
      <c r="GN5" t="e">
        <v>#N/A</v>
      </c>
      <c r="GO5" t="e">
        <v>#N/A</v>
      </c>
      <c r="GP5" t="e">
        <v>#N/A</v>
      </c>
      <c r="GQ5">
        <v>265510</v>
      </c>
      <c r="GR5">
        <v>149465</v>
      </c>
      <c r="GS5">
        <v>61.7</v>
      </c>
      <c r="GT5">
        <v>20960.900000000001</v>
      </c>
      <c r="GU5">
        <v>1.4136</v>
      </c>
      <c r="GV5">
        <v>0</v>
      </c>
      <c r="GW5">
        <v>54190.8</v>
      </c>
      <c r="GX5">
        <v>86291.6</v>
      </c>
      <c r="GY5">
        <v>6378</v>
      </c>
      <c r="GZ5">
        <v>1048</v>
      </c>
      <c r="HA5" t="e">
        <v>#N/A</v>
      </c>
      <c r="HB5" t="e">
        <v>#N/A</v>
      </c>
      <c r="HC5" t="e">
        <v>#N/A</v>
      </c>
      <c r="HD5" t="e">
        <v>#N/A</v>
      </c>
      <c r="HE5" t="e">
        <v>#N/A</v>
      </c>
      <c r="HF5" t="e">
        <v>#N/A</v>
      </c>
      <c r="HG5" t="e">
        <v>#N/A</v>
      </c>
      <c r="HH5" t="e">
        <v>#N/A</v>
      </c>
      <c r="HI5">
        <v>49.544737440327303</v>
      </c>
      <c r="HJ5">
        <v>57.038988517052204</v>
      </c>
      <c r="HK5">
        <v>3557.4</v>
      </c>
      <c r="HL5">
        <v>32975</v>
      </c>
      <c r="HM5">
        <v>2564.9</v>
      </c>
      <c r="HN5">
        <v>2567.6999999999998</v>
      </c>
      <c r="HO5">
        <v>24.285919416444099</v>
      </c>
      <c r="HP5">
        <v>5.8504925188822803</v>
      </c>
      <c r="HQ5">
        <v>4341.3999999999996</v>
      </c>
      <c r="HR5" t="e">
        <v>#N/A</v>
      </c>
      <c r="HS5" t="e">
        <v>#N/A</v>
      </c>
      <c r="HT5">
        <v>28728.3</v>
      </c>
      <c r="HU5" t="e">
        <v>#N/A</v>
      </c>
      <c r="HV5" t="e">
        <v>#N/A</v>
      </c>
      <c r="HW5" t="e">
        <v>#N/A</v>
      </c>
      <c r="HX5" t="e">
        <v>#N/A</v>
      </c>
      <c r="HY5">
        <v>106905</v>
      </c>
      <c r="HZ5">
        <v>4.75</v>
      </c>
      <c r="IA5">
        <v>4.75</v>
      </c>
      <c r="IB5" t="e">
        <v>#N/A</v>
      </c>
      <c r="IC5" t="e">
        <v>#N/A</v>
      </c>
      <c r="ID5">
        <v>223.666666666667</v>
      </c>
      <c r="IE5" t="e">
        <v>#N/A</v>
      </c>
      <c r="IF5" t="e">
        <v>#N/A</v>
      </c>
      <c r="IG5" t="e">
        <v>#N/A</v>
      </c>
      <c r="IH5" t="e">
        <v>#N/A</v>
      </c>
      <c r="II5" t="e">
        <v>#N/A</v>
      </c>
      <c r="IJ5" t="e">
        <v>#N/A</v>
      </c>
      <c r="IK5" t="e">
        <v>#N/A</v>
      </c>
      <c r="IL5">
        <v>19709</v>
      </c>
      <c r="IM5">
        <v>63.767831129732002</v>
      </c>
      <c r="IN5">
        <v>83.8</v>
      </c>
      <c r="IO5">
        <v>302510</v>
      </c>
      <c r="IP5">
        <v>62.814733938265199</v>
      </c>
      <c r="IQ5" t="e">
        <v>#N/A</v>
      </c>
      <c r="IR5">
        <v>329.8</v>
      </c>
      <c r="IS5">
        <v>639.09650561595004</v>
      </c>
    </row>
    <row r="6" spans="1:253">
      <c r="A6" t="s">
        <v>297</v>
      </c>
      <c r="B6">
        <v>11870864.085201301</v>
      </c>
      <c r="C6">
        <v>2784228.1658679498</v>
      </c>
      <c r="D6">
        <v>4091757</v>
      </c>
      <c r="E6">
        <v>5436532</v>
      </c>
      <c r="F6">
        <v>7582310.2748412797</v>
      </c>
      <c r="G6">
        <v>1439125.89397091</v>
      </c>
      <c r="H6">
        <v>2657651</v>
      </c>
      <c r="I6">
        <v>3572190</v>
      </c>
      <c r="J6">
        <v>13236740</v>
      </c>
      <c r="K6">
        <v>7704740</v>
      </c>
      <c r="L6">
        <v>1171310</v>
      </c>
      <c r="M6">
        <v>3524280</v>
      </c>
      <c r="N6">
        <v>2332200</v>
      </c>
      <c r="O6">
        <v>2760620</v>
      </c>
      <c r="P6">
        <v>8376550</v>
      </c>
      <c r="Q6">
        <v>5134930</v>
      </c>
      <c r="R6">
        <v>686370</v>
      </c>
      <c r="S6">
        <v>2551530</v>
      </c>
      <c r="T6">
        <v>1537730</v>
      </c>
      <c r="U6">
        <v>1892350</v>
      </c>
      <c r="V6">
        <v>-13964</v>
      </c>
      <c r="W6">
        <v>9153</v>
      </c>
      <c r="X6">
        <v>-4811</v>
      </c>
      <c r="Y6">
        <v>5790</v>
      </c>
      <c r="Z6">
        <v>1247</v>
      </c>
      <c r="AA6">
        <v>35137.800000000003</v>
      </c>
      <c r="AB6">
        <v>41619.699999999997</v>
      </c>
      <c r="AC6">
        <v>-868</v>
      </c>
      <c r="AD6">
        <v>5889</v>
      </c>
      <c r="AE6">
        <v>192122.706422018</v>
      </c>
      <c r="AF6">
        <v>4132</v>
      </c>
      <c r="AG6">
        <v>527750</v>
      </c>
      <c r="AH6">
        <v>2109402</v>
      </c>
      <c r="AI6">
        <v>301932</v>
      </c>
      <c r="AJ6">
        <v>1152673</v>
      </c>
      <c r="AK6">
        <v>2076855</v>
      </c>
      <c r="AL6">
        <v>1883632</v>
      </c>
      <c r="AM6">
        <v>1476045</v>
      </c>
      <c r="AN6">
        <v>282854</v>
      </c>
      <c r="AO6">
        <v>1470108</v>
      </c>
      <c r="AP6">
        <v>222326</v>
      </c>
      <c r="AQ6">
        <v>682363</v>
      </c>
      <c r="AR6">
        <v>1389852</v>
      </c>
      <c r="AS6">
        <v>1278783</v>
      </c>
      <c r="AT6">
        <v>903555</v>
      </c>
      <c r="AU6">
        <v>2151610.4</v>
      </c>
      <c r="AV6">
        <v>198778.7</v>
      </c>
      <c r="AW6">
        <v>0</v>
      </c>
      <c r="AX6">
        <v>12732386.199999999</v>
      </c>
      <c r="AY6">
        <v>3031.7</v>
      </c>
      <c r="AZ6">
        <v>9148046.3000000007</v>
      </c>
      <c r="BA6">
        <v>5720442.7999999998</v>
      </c>
      <c r="BB6">
        <v>17.05</v>
      </c>
      <c r="BC6">
        <v>12.72</v>
      </c>
      <c r="BD6">
        <v>20.65</v>
      </c>
      <c r="BE6" t="e">
        <v>#N/A</v>
      </c>
      <c r="BF6">
        <v>8671843.5</v>
      </c>
      <c r="BG6">
        <v>5738610.9000000004</v>
      </c>
      <c r="BH6" t="e">
        <v>#N/A</v>
      </c>
      <c r="BI6">
        <v>23465640</v>
      </c>
      <c r="BJ6">
        <v>259690</v>
      </c>
      <c r="BK6">
        <v>255950</v>
      </c>
      <c r="BL6">
        <v>39876</v>
      </c>
      <c r="BM6">
        <v>720780</v>
      </c>
      <c r="BN6">
        <v>12.1516164994426</v>
      </c>
      <c r="BO6">
        <v>117.05</v>
      </c>
      <c r="BP6">
        <v>112.72</v>
      </c>
      <c r="BQ6">
        <v>120.65</v>
      </c>
      <c r="BR6">
        <v>112.15161649944299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>
        <v>9445.9</v>
      </c>
      <c r="BY6">
        <v>4132</v>
      </c>
      <c r="BZ6">
        <v>4902</v>
      </c>
      <c r="CA6">
        <v>-868</v>
      </c>
      <c r="CB6">
        <v>5889</v>
      </c>
      <c r="CC6" t="e">
        <v>#N/A</v>
      </c>
      <c r="CD6">
        <v>1350</v>
      </c>
      <c r="CE6">
        <v>972</v>
      </c>
      <c r="CF6">
        <v>-1247</v>
      </c>
      <c r="CG6">
        <v>2137.3000000000002</v>
      </c>
      <c r="CH6">
        <v>300.71274693461999</v>
      </c>
      <c r="CI6">
        <v>1093.25</v>
      </c>
      <c r="CJ6">
        <v>2333.6999999999998</v>
      </c>
      <c r="CK6">
        <v>0</v>
      </c>
      <c r="CL6">
        <v>87.066666666666706</v>
      </c>
      <c r="CM6">
        <v>3.2869276190476202</v>
      </c>
      <c r="CN6">
        <v>87.692966666666706</v>
      </c>
      <c r="CO6">
        <v>66.349327176311903</v>
      </c>
      <c r="CP6">
        <v>0</v>
      </c>
      <c r="CQ6">
        <v>57.774598822075298</v>
      </c>
      <c r="CR6">
        <v>953087</v>
      </c>
      <c r="CS6">
        <v>10274.969999999999</v>
      </c>
      <c r="CT6">
        <v>107.860940357709</v>
      </c>
      <c r="CU6">
        <v>133.728161617448</v>
      </c>
      <c r="CV6">
        <v>120.858996116014</v>
      </c>
      <c r="CW6">
        <v>123.49195769086</v>
      </c>
      <c r="CX6">
        <v>216.61754927405099</v>
      </c>
      <c r="CY6">
        <v>131.18281268311199</v>
      </c>
      <c r="CZ6">
        <v>2.887453125</v>
      </c>
      <c r="DA6">
        <v>497369</v>
      </c>
      <c r="DB6">
        <v>1.52406962106615</v>
      </c>
      <c r="DC6">
        <v>129.15611306694299</v>
      </c>
      <c r="DD6" t="e">
        <v>#N/A</v>
      </c>
      <c r="DE6" t="e">
        <v>#N/A</v>
      </c>
      <c r="DF6">
        <v>643.84948570799702</v>
      </c>
      <c r="DG6">
        <v>23599.8</v>
      </c>
      <c r="DH6">
        <v>2137.3000000000002</v>
      </c>
      <c r="DI6">
        <v>21462.6</v>
      </c>
      <c r="DJ6">
        <v>34213.699999999997</v>
      </c>
      <c r="DK6">
        <v>9445.9</v>
      </c>
      <c r="DL6">
        <v>24767.8</v>
      </c>
      <c r="DM6">
        <v>11163993.300000001</v>
      </c>
      <c r="DN6">
        <v>4963120</v>
      </c>
      <c r="DO6">
        <v>23465640</v>
      </c>
      <c r="DP6">
        <v>7592100</v>
      </c>
      <c r="DQ6">
        <v>13345210</v>
      </c>
      <c r="DR6">
        <v>6358840</v>
      </c>
      <c r="DS6">
        <v>78320</v>
      </c>
      <c r="DT6">
        <v>3908830</v>
      </c>
      <c r="DU6">
        <v>3757450</v>
      </c>
      <c r="DV6">
        <v>3022580</v>
      </c>
      <c r="DW6">
        <v>6780040</v>
      </c>
      <c r="DX6">
        <v>50410</v>
      </c>
      <c r="DY6">
        <v>6830450</v>
      </c>
      <c r="DZ6">
        <v>16685610</v>
      </c>
      <c r="EA6">
        <v>23725330</v>
      </c>
      <c r="EB6">
        <v>6.25</v>
      </c>
      <c r="EC6">
        <v>6</v>
      </c>
      <c r="ED6">
        <v>7.0233333333333299</v>
      </c>
      <c r="EE6">
        <v>4.3874029543994899</v>
      </c>
      <c r="EF6">
        <v>6.98</v>
      </c>
      <c r="EG6">
        <v>43.6</v>
      </c>
      <c r="EH6">
        <v>80.86</v>
      </c>
      <c r="EI6">
        <v>54.83</v>
      </c>
      <c r="EJ6">
        <v>1.25756880733945</v>
      </c>
      <c r="EK6">
        <v>0.40550000000000003</v>
      </c>
      <c r="EL6">
        <v>107.521578298397</v>
      </c>
      <c r="EM6">
        <v>132352</v>
      </c>
      <c r="EN6">
        <v>60.8</v>
      </c>
      <c r="EO6">
        <v>79</v>
      </c>
      <c r="EP6">
        <v>57.2</v>
      </c>
      <c r="EQ6">
        <v>70.5</v>
      </c>
      <c r="ER6">
        <v>66.087674288901297</v>
      </c>
      <c r="ES6">
        <v>44.072600331858801</v>
      </c>
      <c r="ET6">
        <v>76.311111111111103</v>
      </c>
      <c r="EU6">
        <v>71.361165834570201</v>
      </c>
      <c r="EV6">
        <v>54.714260282957</v>
      </c>
      <c r="EW6">
        <v>82.425584436815399</v>
      </c>
      <c r="EX6">
        <v>67.425691699604698</v>
      </c>
      <c r="EY6">
        <v>88.469592198581594</v>
      </c>
      <c r="EZ6">
        <v>67.195906432748501</v>
      </c>
      <c r="FA6">
        <v>72.243006731488407</v>
      </c>
      <c r="FB6">
        <v>85.477346938775497</v>
      </c>
      <c r="FC6">
        <v>56.3151658767773</v>
      </c>
      <c r="FD6">
        <v>63.6765300059418</v>
      </c>
      <c r="FE6">
        <v>70.398511502029805</v>
      </c>
      <c r="FF6">
        <v>66941</v>
      </c>
      <c r="FG6">
        <v>1608657</v>
      </c>
      <c r="FH6">
        <v>1310488</v>
      </c>
      <c r="FI6">
        <v>219104</v>
      </c>
      <c r="FJ6">
        <v>935840</v>
      </c>
      <c r="FK6">
        <v>935840</v>
      </c>
      <c r="FL6">
        <v>522830</v>
      </c>
      <c r="FM6">
        <v>619160</v>
      </c>
      <c r="FN6">
        <v>545170</v>
      </c>
      <c r="FO6">
        <v>264280</v>
      </c>
      <c r="FP6">
        <v>545170</v>
      </c>
      <c r="FQ6">
        <v>82700</v>
      </c>
      <c r="FR6">
        <v>0.63759999999999994</v>
      </c>
      <c r="FS6">
        <v>-0.26050000000000001</v>
      </c>
      <c r="FT6">
        <v>0.89810000000000001</v>
      </c>
      <c r="FU6">
        <v>7193.85</v>
      </c>
      <c r="FV6">
        <v>67.3</v>
      </c>
      <c r="FW6">
        <v>74.599999999999994</v>
      </c>
      <c r="FX6">
        <v>67.099999999999994</v>
      </c>
      <c r="FY6">
        <v>54.368798955613599</v>
      </c>
      <c r="FZ6">
        <v>114.1</v>
      </c>
      <c r="GA6">
        <v>38.1</v>
      </c>
      <c r="GB6">
        <v>27.1</v>
      </c>
      <c r="GC6">
        <v>427.3</v>
      </c>
      <c r="GD6">
        <v>51.6</v>
      </c>
      <c r="GE6">
        <v>16301.3</v>
      </c>
      <c r="GF6">
        <v>159980</v>
      </c>
      <c r="GG6">
        <v>27947</v>
      </c>
      <c r="GH6">
        <v>2188</v>
      </c>
      <c r="GI6">
        <v>10242</v>
      </c>
      <c r="GJ6">
        <v>11538</v>
      </c>
      <c r="GK6">
        <v>7406</v>
      </c>
      <c r="GL6">
        <v>412679</v>
      </c>
      <c r="GM6">
        <v>426223</v>
      </c>
      <c r="GN6" t="e">
        <v>#N/A</v>
      </c>
      <c r="GO6" t="e">
        <v>#N/A</v>
      </c>
      <c r="GP6" t="e">
        <v>#N/A</v>
      </c>
      <c r="GQ6">
        <v>204340</v>
      </c>
      <c r="GR6">
        <v>154304.6</v>
      </c>
      <c r="GS6">
        <v>62.7</v>
      </c>
      <c r="GT6">
        <v>20636.7</v>
      </c>
      <c r="GU6">
        <v>1.7304999999999999</v>
      </c>
      <c r="GV6">
        <v>-108</v>
      </c>
      <c r="GW6">
        <v>45199.7</v>
      </c>
      <c r="GX6">
        <v>50247.6</v>
      </c>
      <c r="GY6">
        <v>6472.7</v>
      </c>
      <c r="GZ6">
        <v>1043</v>
      </c>
      <c r="HA6" t="e">
        <v>#N/A</v>
      </c>
      <c r="HB6" t="e">
        <v>#N/A</v>
      </c>
      <c r="HC6" t="e">
        <v>#N/A</v>
      </c>
      <c r="HD6" t="e">
        <v>#N/A</v>
      </c>
      <c r="HE6" t="e">
        <v>#N/A</v>
      </c>
      <c r="HF6" t="e">
        <v>#N/A</v>
      </c>
      <c r="HG6" t="e">
        <v>#N/A</v>
      </c>
      <c r="HH6" t="e">
        <v>#N/A</v>
      </c>
      <c r="HI6">
        <v>50.507263014321403</v>
      </c>
      <c r="HJ6">
        <v>58.115365208659497</v>
      </c>
      <c r="HK6">
        <v>4131.1000000000004</v>
      </c>
      <c r="HL6">
        <v>33139</v>
      </c>
      <c r="HM6">
        <v>2333.6999999999998</v>
      </c>
      <c r="HN6">
        <v>2268.1999999999998</v>
      </c>
      <c r="HO6">
        <v>25.076722947860301</v>
      </c>
      <c r="HP6">
        <v>5.6740469363916297</v>
      </c>
      <c r="HQ6">
        <v>3524.7</v>
      </c>
      <c r="HR6" t="e">
        <v>#N/A</v>
      </c>
      <c r="HS6" t="e">
        <v>#N/A</v>
      </c>
      <c r="HT6">
        <v>31911.7</v>
      </c>
      <c r="HU6">
        <v>1361.8341548131</v>
      </c>
      <c r="HV6">
        <v>1047.1825490890899</v>
      </c>
      <c r="HW6">
        <v>417960.22402608499</v>
      </c>
      <c r="HX6">
        <v>314.44079187038602</v>
      </c>
      <c r="HY6">
        <v>101435</v>
      </c>
      <c r="HZ6">
        <v>4.96</v>
      </c>
      <c r="IA6">
        <v>5</v>
      </c>
      <c r="IB6">
        <v>65994.387865124503</v>
      </c>
      <c r="IC6">
        <v>81269.634527375005</v>
      </c>
      <c r="ID6">
        <v>202.62295081967201</v>
      </c>
      <c r="IE6">
        <v>1445.8392590379401</v>
      </c>
      <c r="IF6">
        <v>1138.18492063492</v>
      </c>
      <c r="IG6">
        <v>76.784516129032298</v>
      </c>
      <c r="IH6">
        <v>64183.4433019887</v>
      </c>
      <c r="II6">
        <v>356.49128212658701</v>
      </c>
      <c r="IJ6">
        <v>158832.96824722501</v>
      </c>
      <c r="IK6">
        <v>37371.937262227402</v>
      </c>
      <c r="IL6">
        <v>17937.8</v>
      </c>
      <c r="IM6">
        <v>64.698214618300398</v>
      </c>
      <c r="IN6">
        <v>171.9</v>
      </c>
      <c r="IO6">
        <v>30647190</v>
      </c>
      <c r="IP6">
        <v>63.835454361092403</v>
      </c>
      <c r="IQ6" t="e">
        <v>#N/A</v>
      </c>
      <c r="IR6">
        <v>336.9</v>
      </c>
      <c r="IS6">
        <v>643.84948570799702</v>
      </c>
    </row>
    <row r="7" spans="1:253">
      <c r="A7" t="s">
        <v>298</v>
      </c>
      <c r="B7">
        <v>11748997.5021352</v>
      </c>
      <c r="C7">
        <v>2257337.0921271499</v>
      </c>
      <c r="D7">
        <v>4116337</v>
      </c>
      <c r="E7">
        <v>5668619</v>
      </c>
      <c r="F7">
        <v>7643652.1609280603</v>
      </c>
      <c r="G7">
        <v>1223497.5454573401</v>
      </c>
      <c r="H7">
        <v>2707454</v>
      </c>
      <c r="I7">
        <v>3776960</v>
      </c>
      <c r="J7">
        <v>13087670</v>
      </c>
      <c r="K7">
        <v>7334060</v>
      </c>
      <c r="L7">
        <v>1875500</v>
      </c>
      <c r="M7">
        <v>3756430</v>
      </c>
      <c r="N7">
        <v>2944340</v>
      </c>
      <c r="O7">
        <v>2978770</v>
      </c>
      <c r="P7">
        <v>8450120</v>
      </c>
      <c r="Q7">
        <v>4703320</v>
      </c>
      <c r="R7">
        <v>1125020</v>
      </c>
      <c r="S7">
        <v>2753690</v>
      </c>
      <c r="T7">
        <v>1583700</v>
      </c>
      <c r="U7">
        <v>1905030</v>
      </c>
      <c r="V7">
        <v>-13424</v>
      </c>
      <c r="W7">
        <v>8738</v>
      </c>
      <c r="X7">
        <v>-4686</v>
      </c>
      <c r="Y7">
        <v>10545</v>
      </c>
      <c r="Z7">
        <v>5256</v>
      </c>
      <c r="AA7">
        <v>37082.400000000001</v>
      </c>
      <c r="AB7">
        <v>43601.1</v>
      </c>
      <c r="AC7">
        <v>-1578</v>
      </c>
      <c r="AD7">
        <v>4991</v>
      </c>
      <c r="AE7">
        <v>193410.84916456899</v>
      </c>
      <c r="AF7">
        <v>5325</v>
      </c>
      <c r="AG7">
        <v>491250</v>
      </c>
      <c r="AH7">
        <v>2172096</v>
      </c>
      <c r="AI7">
        <v>296100</v>
      </c>
      <c r="AJ7">
        <v>1156891</v>
      </c>
      <c r="AK7">
        <v>2131492</v>
      </c>
      <c r="AL7">
        <v>1917232</v>
      </c>
      <c r="AM7">
        <v>1619895</v>
      </c>
      <c r="AN7">
        <v>281125</v>
      </c>
      <c r="AO7">
        <v>1507956</v>
      </c>
      <c r="AP7">
        <v>222612</v>
      </c>
      <c r="AQ7">
        <v>695761</v>
      </c>
      <c r="AR7">
        <v>1446804</v>
      </c>
      <c r="AS7">
        <v>1320572</v>
      </c>
      <c r="AT7">
        <v>1009584</v>
      </c>
      <c r="AU7">
        <v>1756237.5</v>
      </c>
      <c r="AV7">
        <v>232717.2</v>
      </c>
      <c r="AW7">
        <v>0</v>
      </c>
      <c r="AX7">
        <v>13423076.199999999</v>
      </c>
      <c r="AY7">
        <v>49651</v>
      </c>
      <c r="AZ7">
        <v>9848708.6999999993</v>
      </c>
      <c r="BA7">
        <v>5733989.7999999998</v>
      </c>
      <c r="BB7">
        <v>20.91</v>
      </c>
      <c r="BC7">
        <v>17.23</v>
      </c>
      <c r="BD7">
        <v>23.01</v>
      </c>
      <c r="BE7" t="e">
        <v>#N/A</v>
      </c>
      <c r="BF7">
        <v>9367001.6999999993</v>
      </c>
      <c r="BG7">
        <v>5751799.7000000002</v>
      </c>
      <c r="BH7" t="e">
        <v>#N/A</v>
      </c>
      <c r="BI7">
        <v>24696300</v>
      </c>
      <c r="BJ7">
        <v>259690</v>
      </c>
      <c r="BK7">
        <v>275252</v>
      </c>
      <c r="BL7">
        <v>47616</v>
      </c>
      <c r="BM7">
        <v>838910</v>
      </c>
      <c r="BN7">
        <v>2.5806451612903301</v>
      </c>
      <c r="BO7">
        <v>120.91</v>
      </c>
      <c r="BP7">
        <v>117.23</v>
      </c>
      <c r="BQ7">
        <v>123.01</v>
      </c>
      <c r="BR7">
        <v>102.58064516128999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>
        <v>11505.6</v>
      </c>
      <c r="BY7">
        <v>5325</v>
      </c>
      <c r="BZ7">
        <v>5218</v>
      </c>
      <c r="CA7">
        <v>-1578</v>
      </c>
      <c r="CB7">
        <v>4991</v>
      </c>
      <c r="CC7" t="e">
        <v>#N/A</v>
      </c>
      <c r="CD7">
        <v>1076</v>
      </c>
      <c r="CE7">
        <v>4441</v>
      </c>
      <c r="CF7">
        <v>-5256</v>
      </c>
      <c r="CG7">
        <v>2748.3</v>
      </c>
      <c r="CH7">
        <v>176.186356261622</v>
      </c>
      <c r="CI7">
        <v>1097.5</v>
      </c>
      <c r="CJ7">
        <v>2223.9</v>
      </c>
      <c r="CK7">
        <v>0</v>
      </c>
      <c r="CL7">
        <v>88.706666666666706</v>
      </c>
      <c r="CM7">
        <v>3.77504369230769</v>
      </c>
      <c r="CN7">
        <v>88.253126666666702</v>
      </c>
      <c r="CO7">
        <v>67.762077491197701</v>
      </c>
      <c r="CP7">
        <v>0</v>
      </c>
      <c r="CQ7">
        <v>59.317536711730099</v>
      </c>
      <c r="CR7">
        <v>918873</v>
      </c>
      <c r="CS7">
        <v>10568.7</v>
      </c>
      <c r="CT7">
        <v>108.964143467588</v>
      </c>
      <c r="CU7">
        <v>134.920125986252</v>
      </c>
      <c r="CV7">
        <v>121.793353389217</v>
      </c>
      <c r="CW7">
        <v>122.678478194243</v>
      </c>
      <c r="CX7">
        <v>222.742429433811</v>
      </c>
      <c r="CY7">
        <v>132.97165087032499</v>
      </c>
      <c r="CZ7">
        <v>3.3914062500000002</v>
      </c>
      <c r="DA7">
        <v>517349</v>
      </c>
      <c r="DB7">
        <v>0.60331303789338397</v>
      </c>
      <c r="DC7">
        <v>130.71474320821201</v>
      </c>
      <c r="DD7" t="e">
        <v>#N/A</v>
      </c>
      <c r="DE7" t="e">
        <v>#N/A</v>
      </c>
      <c r="DF7">
        <v>644.72195115092802</v>
      </c>
      <c r="DG7">
        <v>24505.4</v>
      </c>
      <c r="DH7">
        <v>2748.3</v>
      </c>
      <c r="DI7">
        <v>21757.1</v>
      </c>
      <c r="DJ7">
        <v>36349.1</v>
      </c>
      <c r="DK7">
        <v>11505.6</v>
      </c>
      <c r="DL7">
        <v>24843.5</v>
      </c>
      <c r="DM7">
        <v>12366893</v>
      </c>
      <c r="DN7">
        <v>4973740</v>
      </c>
      <c r="DO7">
        <v>24696300</v>
      </c>
      <c r="DP7">
        <v>7545890</v>
      </c>
      <c r="DQ7">
        <v>14535630</v>
      </c>
      <c r="DR7">
        <v>6599420</v>
      </c>
      <c r="DS7">
        <v>87410</v>
      </c>
      <c r="DT7">
        <v>4072060</v>
      </c>
      <c r="DU7">
        <v>3648380</v>
      </c>
      <c r="DV7">
        <v>3449950</v>
      </c>
      <c r="DW7">
        <v>7098330</v>
      </c>
      <c r="DX7">
        <v>50410</v>
      </c>
      <c r="DY7">
        <v>7148740</v>
      </c>
      <c r="DZ7">
        <v>17597960</v>
      </c>
      <c r="EA7">
        <v>24955990</v>
      </c>
      <c r="EB7">
        <v>6.25</v>
      </c>
      <c r="EC7">
        <v>6</v>
      </c>
      <c r="ED7">
        <v>7.0233333333333299</v>
      </c>
      <c r="EE7">
        <v>3.9633130378933799</v>
      </c>
      <c r="EF7">
        <v>7.05</v>
      </c>
      <c r="EG7">
        <v>43.69</v>
      </c>
      <c r="EH7">
        <v>78.03</v>
      </c>
      <c r="EI7">
        <v>53.32</v>
      </c>
      <c r="EJ7">
        <v>1.2204165712977799</v>
      </c>
      <c r="EK7">
        <v>0.39300000000000002</v>
      </c>
      <c r="EL7">
        <v>111.17048346056001</v>
      </c>
      <c r="EM7">
        <v>136920</v>
      </c>
      <c r="EN7">
        <v>63.1</v>
      </c>
      <c r="EO7">
        <v>69.8</v>
      </c>
      <c r="EP7">
        <v>60.2</v>
      </c>
      <c r="EQ7">
        <v>68.7</v>
      </c>
      <c r="ER7">
        <v>65.438482989403198</v>
      </c>
      <c r="ES7">
        <v>52.417783400411402</v>
      </c>
      <c r="ET7">
        <v>80.013333333333307</v>
      </c>
      <c r="EU7">
        <v>70.610713803805197</v>
      </c>
      <c r="EV7">
        <v>56.251447578000601</v>
      </c>
      <c r="EW7">
        <v>80.219944417197993</v>
      </c>
      <c r="EX7">
        <v>65.0201581027668</v>
      </c>
      <c r="EY7">
        <v>81.238475177305006</v>
      </c>
      <c r="EZ7">
        <v>66.594152046783606</v>
      </c>
      <c r="FA7">
        <v>75.918922961854904</v>
      </c>
      <c r="FB7">
        <v>100.96653061224499</v>
      </c>
      <c r="FC7">
        <v>58.613744075829402</v>
      </c>
      <c r="FD7">
        <v>57.257754010695201</v>
      </c>
      <c r="FE7">
        <v>68.723951285520997</v>
      </c>
      <c r="FF7">
        <v>61162</v>
      </c>
      <c r="FG7">
        <v>1694957</v>
      </c>
      <c r="FH7">
        <v>1393978</v>
      </c>
      <c r="FI7">
        <v>221919</v>
      </c>
      <c r="FJ7">
        <v>1173990</v>
      </c>
      <c r="FK7">
        <v>1173990</v>
      </c>
      <c r="FL7">
        <v>852590</v>
      </c>
      <c r="FM7">
        <v>528180</v>
      </c>
      <c r="FN7">
        <v>293260</v>
      </c>
      <c r="FO7">
        <v>275120</v>
      </c>
      <c r="FP7">
        <v>293260</v>
      </c>
      <c r="FQ7">
        <v>147710</v>
      </c>
      <c r="FR7">
        <v>3.6783000000000001</v>
      </c>
      <c r="FS7">
        <v>-0.186</v>
      </c>
      <c r="FT7">
        <v>3.8643000000000001</v>
      </c>
      <c r="FU7">
        <v>8634.48</v>
      </c>
      <c r="FV7">
        <v>67.3</v>
      </c>
      <c r="FW7">
        <v>73.7</v>
      </c>
      <c r="FX7">
        <v>67.900000000000006</v>
      </c>
      <c r="FY7">
        <v>55.560052219321101</v>
      </c>
      <c r="FZ7">
        <v>116.6</v>
      </c>
      <c r="GA7">
        <v>41.3</v>
      </c>
      <c r="GB7">
        <v>29</v>
      </c>
      <c r="GC7">
        <v>439.5</v>
      </c>
      <c r="GD7">
        <v>61.5</v>
      </c>
      <c r="GE7">
        <v>16217.5</v>
      </c>
      <c r="GF7">
        <v>153270</v>
      </c>
      <c r="GG7">
        <v>27051</v>
      </c>
      <c r="GH7">
        <v>2117</v>
      </c>
      <c r="GI7">
        <v>9093</v>
      </c>
      <c r="GJ7">
        <v>12577</v>
      </c>
      <c r="GK7">
        <v>7252</v>
      </c>
      <c r="GL7">
        <v>476321</v>
      </c>
      <c r="GM7">
        <v>482594</v>
      </c>
      <c r="GN7" t="e">
        <v>#N/A</v>
      </c>
      <c r="GO7" t="e">
        <v>#N/A</v>
      </c>
      <c r="GP7" t="e">
        <v>#N/A</v>
      </c>
      <c r="GQ7">
        <v>203450</v>
      </c>
      <c r="GR7">
        <v>150620.9</v>
      </c>
      <c r="GS7">
        <v>65.599999999999994</v>
      </c>
      <c r="GT7">
        <v>22354</v>
      </c>
      <c r="GU7">
        <v>2.9864999999999999</v>
      </c>
      <c r="GV7">
        <v>341</v>
      </c>
      <c r="GW7">
        <v>40421.1</v>
      </c>
      <c r="GX7">
        <v>103958.1</v>
      </c>
      <c r="GY7">
        <v>6479.5</v>
      </c>
      <c r="GZ7">
        <v>442</v>
      </c>
      <c r="HA7" t="e">
        <v>#N/A</v>
      </c>
      <c r="HB7" t="e">
        <v>#N/A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 t="e">
        <v>#N/A</v>
      </c>
      <c r="HI7">
        <v>53.293521254830601</v>
      </c>
      <c r="HJ7">
        <v>60.248670292579597</v>
      </c>
      <c r="HK7">
        <v>2489.5</v>
      </c>
      <c r="HL7">
        <v>33690</v>
      </c>
      <c r="HM7">
        <v>2223.9</v>
      </c>
      <c r="HN7">
        <v>2358.3000000000002</v>
      </c>
      <c r="HO7">
        <v>25.627798195790199</v>
      </c>
      <c r="HP7">
        <v>6.12161710658203</v>
      </c>
      <c r="HQ7">
        <v>4287</v>
      </c>
      <c r="HR7" t="e">
        <v>#N/A</v>
      </c>
      <c r="HS7" t="e">
        <v>#N/A</v>
      </c>
      <c r="HT7">
        <v>28145</v>
      </c>
      <c r="HU7">
        <v>938.47234535229904</v>
      </c>
      <c r="HV7">
        <v>1361.35142913339</v>
      </c>
      <c r="HW7">
        <v>223177.21491031599</v>
      </c>
      <c r="HX7">
        <v>458.86932700604001</v>
      </c>
      <c r="HY7">
        <v>100905</v>
      </c>
      <c r="HZ7">
        <v>5.01</v>
      </c>
      <c r="IA7">
        <v>5</v>
      </c>
      <c r="IB7">
        <v>62021.4815722407</v>
      </c>
      <c r="IC7">
        <v>80143.885064265705</v>
      </c>
      <c r="ID7">
        <v>197.166666666667</v>
      </c>
      <c r="IE7">
        <v>1956.5658798924401</v>
      </c>
      <c r="IF7">
        <v>1252.7453846153801</v>
      </c>
      <c r="IG7">
        <v>79.726451612903205</v>
      </c>
      <c r="IH7">
        <v>23640.2652848465</v>
      </c>
      <c r="II7">
        <v>448.42517804964899</v>
      </c>
      <c r="IJ7">
        <v>165259.092496778</v>
      </c>
      <c r="IK7">
        <v>43634.761748542798</v>
      </c>
      <c r="IL7">
        <v>17470.099999999999</v>
      </c>
      <c r="IM7">
        <v>65.674808419852198</v>
      </c>
      <c r="IN7">
        <v>705.9</v>
      </c>
      <c r="IO7">
        <v>25397640</v>
      </c>
      <c r="IP7">
        <v>63.445527391653599</v>
      </c>
      <c r="IQ7" t="e">
        <v>#N/A</v>
      </c>
      <c r="IR7">
        <v>344.4</v>
      </c>
      <c r="IS7">
        <v>644.72195115092802</v>
      </c>
    </row>
    <row r="8" spans="1:253">
      <c r="A8" t="s">
        <v>299</v>
      </c>
      <c r="B8">
        <v>13371105.2876541</v>
      </c>
      <c r="C8">
        <v>3709867.59210619</v>
      </c>
      <c r="D8">
        <v>4383029</v>
      </c>
      <c r="E8">
        <v>5877551</v>
      </c>
      <c r="F8">
        <v>8810349.2466943897</v>
      </c>
      <c r="G8">
        <v>2044662.92317113</v>
      </c>
      <c r="H8">
        <v>2889191</v>
      </c>
      <c r="I8">
        <v>3955963</v>
      </c>
      <c r="J8">
        <v>14301260</v>
      </c>
      <c r="K8">
        <v>8359160</v>
      </c>
      <c r="L8">
        <v>1066820</v>
      </c>
      <c r="M8">
        <v>4002080</v>
      </c>
      <c r="N8">
        <v>2765450</v>
      </c>
      <c r="O8">
        <v>3106770</v>
      </c>
      <c r="P8">
        <v>9364660</v>
      </c>
      <c r="Q8">
        <v>5750040</v>
      </c>
      <c r="R8">
        <v>825960</v>
      </c>
      <c r="S8">
        <v>2977240</v>
      </c>
      <c r="T8">
        <v>1828470</v>
      </c>
      <c r="U8">
        <v>2110110</v>
      </c>
      <c r="V8">
        <v>-12739</v>
      </c>
      <c r="W8">
        <v>7773</v>
      </c>
      <c r="X8">
        <v>-4966</v>
      </c>
      <c r="Y8">
        <v>833</v>
      </c>
      <c r="Z8">
        <v>-4672</v>
      </c>
      <c r="AA8">
        <v>39733.300000000003</v>
      </c>
      <c r="AB8">
        <v>44879.1</v>
      </c>
      <c r="AC8">
        <v>-3016</v>
      </c>
      <c r="AD8">
        <v>6385</v>
      </c>
      <c r="AE8">
        <v>206224.62012772501</v>
      </c>
      <c r="AF8">
        <v>4404</v>
      </c>
      <c r="AG8">
        <v>543625</v>
      </c>
      <c r="AH8">
        <v>2270952</v>
      </c>
      <c r="AI8">
        <v>301266</v>
      </c>
      <c r="AJ8">
        <v>1267186</v>
      </c>
      <c r="AK8">
        <v>2286482</v>
      </c>
      <c r="AL8">
        <v>1972464</v>
      </c>
      <c r="AM8">
        <v>1618605</v>
      </c>
      <c r="AN8">
        <v>319254</v>
      </c>
      <c r="AO8">
        <v>1578024</v>
      </c>
      <c r="AP8">
        <v>223002</v>
      </c>
      <c r="AQ8">
        <v>768911</v>
      </c>
      <c r="AR8">
        <v>1566072</v>
      </c>
      <c r="AS8">
        <v>1367905</v>
      </c>
      <c r="AT8">
        <v>1021986</v>
      </c>
      <c r="AU8">
        <v>2090124.8</v>
      </c>
      <c r="AV8">
        <v>327252.90000000002</v>
      </c>
      <c r="AW8">
        <v>0</v>
      </c>
      <c r="AX8">
        <v>13488941.699999999</v>
      </c>
      <c r="AY8">
        <v>52862.5</v>
      </c>
      <c r="AZ8">
        <v>10163083.199999999</v>
      </c>
      <c r="BA8">
        <v>5766050.5999999996</v>
      </c>
      <c r="BB8">
        <v>16.8</v>
      </c>
      <c r="BC8">
        <v>21.84</v>
      </c>
      <c r="BD8">
        <v>4.13</v>
      </c>
      <c r="BE8" t="e">
        <v>#N/A</v>
      </c>
      <c r="BF8">
        <v>9681013.0999999996</v>
      </c>
      <c r="BG8">
        <v>5785147.5</v>
      </c>
      <c r="BH8" t="e">
        <v>#N/A</v>
      </c>
      <c r="BI8">
        <v>25155410</v>
      </c>
      <c r="BJ8">
        <v>259690</v>
      </c>
      <c r="BK8">
        <v>278135</v>
      </c>
      <c r="BL8">
        <v>50760</v>
      </c>
      <c r="BM8">
        <v>1251005</v>
      </c>
      <c r="BN8">
        <v>2.5806451612903301</v>
      </c>
      <c r="BO8">
        <v>116.8</v>
      </c>
      <c r="BP8">
        <v>121.84</v>
      </c>
      <c r="BQ8">
        <v>104.13</v>
      </c>
      <c r="BR8">
        <v>102.58064516128999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>
        <v>10520.1</v>
      </c>
      <c r="BY8">
        <v>4404</v>
      </c>
      <c r="BZ8">
        <v>5892</v>
      </c>
      <c r="CA8">
        <v>-3016</v>
      </c>
      <c r="CB8">
        <v>6385</v>
      </c>
      <c r="CC8" t="e">
        <v>#N/A</v>
      </c>
      <c r="CD8">
        <v>1368</v>
      </c>
      <c r="CE8">
        <v>2748</v>
      </c>
      <c r="CF8">
        <v>4672</v>
      </c>
      <c r="CG8">
        <v>3286.6</v>
      </c>
      <c r="CH8">
        <v>98.899180431582806</v>
      </c>
      <c r="CI8">
        <v>1101.75</v>
      </c>
      <c r="CJ8">
        <v>2472.8000000000002</v>
      </c>
      <c r="CK8">
        <v>0</v>
      </c>
      <c r="CL8">
        <v>90.8</v>
      </c>
      <c r="CM8">
        <v>4.3346760317460298</v>
      </c>
      <c r="CN8">
        <v>88.881519999999995</v>
      </c>
      <c r="CO8">
        <v>69.243635502169496</v>
      </c>
      <c r="CP8">
        <v>0</v>
      </c>
      <c r="CQ8">
        <v>65.135373006603999</v>
      </c>
      <c r="CR8">
        <v>910489</v>
      </c>
      <c r="CS8">
        <v>10717.5</v>
      </c>
      <c r="CT8">
        <v>109.141550396585</v>
      </c>
      <c r="CU8">
        <v>135.77209683005901</v>
      </c>
      <c r="CV8">
        <v>122.541889249479</v>
      </c>
      <c r="CW8">
        <v>124.26040392741599</v>
      </c>
      <c r="CX8">
        <v>229.04049111601401</v>
      </c>
      <c r="CY8">
        <v>133.86204421794801</v>
      </c>
      <c r="CZ8">
        <v>3.8632413793103502</v>
      </c>
      <c r="DA8">
        <v>535556</v>
      </c>
      <c r="DB8">
        <v>1.5939735388567799</v>
      </c>
      <c r="DC8">
        <v>132.38242804501101</v>
      </c>
      <c r="DD8" t="e">
        <v>#N/A</v>
      </c>
      <c r="DE8" t="e">
        <v>#N/A</v>
      </c>
      <c r="DF8">
        <v>688.564642752027</v>
      </c>
      <c r="DG8">
        <v>25010.3</v>
      </c>
      <c r="DH8">
        <v>3286.6</v>
      </c>
      <c r="DI8">
        <v>21723.7</v>
      </c>
      <c r="DJ8">
        <v>34560.1</v>
      </c>
      <c r="DK8">
        <v>10520.1</v>
      </c>
      <c r="DL8">
        <v>24039.9</v>
      </c>
      <c r="DM8">
        <v>13160008.1</v>
      </c>
      <c r="DN8">
        <v>5228110</v>
      </c>
      <c r="DO8">
        <v>25155410</v>
      </c>
      <c r="DP8">
        <v>7490340</v>
      </c>
      <c r="DQ8">
        <v>15159990</v>
      </c>
      <c r="DR8">
        <v>6876450</v>
      </c>
      <c r="DS8">
        <v>86410</v>
      </c>
      <c r="DT8">
        <v>4457790</v>
      </c>
      <c r="DU8">
        <v>3950350</v>
      </c>
      <c r="DV8">
        <v>3422870</v>
      </c>
      <c r="DW8">
        <v>7373220</v>
      </c>
      <c r="DX8">
        <v>50410</v>
      </c>
      <c r="DY8">
        <v>7423630</v>
      </c>
      <c r="DZ8">
        <v>17782190</v>
      </c>
      <c r="EA8">
        <v>25415100</v>
      </c>
      <c r="EB8">
        <v>6.5</v>
      </c>
      <c r="EC8">
        <v>6.25</v>
      </c>
      <c r="ED8">
        <v>7.0233333333333299</v>
      </c>
      <c r="EE8">
        <v>5.4206402055234397</v>
      </c>
      <c r="EF8">
        <v>7.28</v>
      </c>
      <c r="EG8">
        <v>45.41</v>
      </c>
      <c r="EH8">
        <v>79.38</v>
      </c>
      <c r="EI8">
        <v>53.99</v>
      </c>
      <c r="EJ8">
        <v>1.18894516626294</v>
      </c>
      <c r="EK8">
        <v>0.38719999999999999</v>
      </c>
      <c r="EL8">
        <v>117.27789256198299</v>
      </c>
      <c r="EM8">
        <v>131018</v>
      </c>
      <c r="EN8">
        <v>65</v>
      </c>
      <c r="EO8">
        <v>77</v>
      </c>
      <c r="EP8">
        <v>62.3</v>
      </c>
      <c r="EQ8">
        <v>70.2</v>
      </c>
      <c r="ER8">
        <v>70.177579475738995</v>
      </c>
      <c r="ES8">
        <v>54.302025375394798</v>
      </c>
      <c r="ET8">
        <v>80.315555555555505</v>
      </c>
      <c r="EU8">
        <v>75.5227634597221</v>
      </c>
      <c r="EV8">
        <v>53.032961679003101</v>
      </c>
      <c r="EW8">
        <v>90.512931175412803</v>
      </c>
      <c r="EX8">
        <v>79.665612648221298</v>
      </c>
      <c r="EY8">
        <v>82.845390070921994</v>
      </c>
      <c r="EZ8">
        <v>69.134892787524393</v>
      </c>
      <c r="FA8">
        <v>76.969184741959594</v>
      </c>
      <c r="FB8">
        <v>103.26122448979601</v>
      </c>
      <c r="FC8">
        <v>64.5325829383886</v>
      </c>
      <c r="FD8">
        <v>63.506120023767103</v>
      </c>
      <c r="FE8">
        <v>70.197564276048695</v>
      </c>
      <c r="FF8">
        <v>79048</v>
      </c>
      <c r="FG8">
        <v>1897871</v>
      </c>
      <c r="FH8">
        <v>1578464</v>
      </c>
      <c r="FI8">
        <v>234706</v>
      </c>
      <c r="FJ8">
        <v>1215160</v>
      </c>
      <c r="FK8">
        <v>1215160</v>
      </c>
      <c r="FL8">
        <v>932970</v>
      </c>
      <c r="FM8">
        <v>490500</v>
      </c>
      <c r="FN8">
        <v>244910</v>
      </c>
      <c r="FO8">
        <v>270320</v>
      </c>
      <c r="FP8">
        <v>244910</v>
      </c>
      <c r="FQ8">
        <v>130310</v>
      </c>
      <c r="FR8">
        <v>1.4510000000000001</v>
      </c>
      <c r="FS8">
        <v>-0.88929999999999998</v>
      </c>
      <c r="FT8">
        <v>2.2353000000000001</v>
      </c>
      <c r="FU8">
        <v>9397.93</v>
      </c>
      <c r="FV8">
        <v>67</v>
      </c>
      <c r="FW8">
        <v>72.8</v>
      </c>
      <c r="FX8">
        <v>67.900000000000006</v>
      </c>
      <c r="FY8">
        <v>56.656005221932098</v>
      </c>
      <c r="FZ8">
        <v>118.9</v>
      </c>
      <c r="GA8">
        <v>43.5</v>
      </c>
      <c r="GB8">
        <v>30.5</v>
      </c>
      <c r="GC8">
        <v>485.5</v>
      </c>
      <c r="GD8">
        <v>56.9</v>
      </c>
      <c r="GE8">
        <v>19611.3</v>
      </c>
      <c r="GF8">
        <v>167600</v>
      </c>
      <c r="GG8">
        <v>28850</v>
      </c>
      <c r="GH8">
        <v>2148</v>
      </c>
      <c r="GI8">
        <v>10418</v>
      </c>
      <c r="GJ8">
        <v>14723</v>
      </c>
      <c r="GK8">
        <v>10319</v>
      </c>
      <c r="GL8">
        <v>537734</v>
      </c>
      <c r="GM8">
        <v>560385</v>
      </c>
      <c r="GN8" t="e">
        <v>#N/A</v>
      </c>
      <c r="GO8" t="e">
        <v>#N/A</v>
      </c>
      <c r="GP8" t="e">
        <v>#N/A</v>
      </c>
      <c r="GQ8">
        <v>204570</v>
      </c>
      <c r="GR8">
        <v>153880.1</v>
      </c>
      <c r="GS8">
        <v>66.900000000000006</v>
      </c>
      <c r="GT8">
        <v>22496.3</v>
      </c>
      <c r="GU8">
        <v>2.3624000000000001</v>
      </c>
      <c r="GV8">
        <v>881</v>
      </c>
      <c r="GW8">
        <v>72077.7</v>
      </c>
      <c r="GX8">
        <v>181204.4</v>
      </c>
      <c r="GY8">
        <v>6999</v>
      </c>
      <c r="GZ8">
        <v>857</v>
      </c>
      <c r="HA8" t="e">
        <v>#N/A</v>
      </c>
      <c r="HB8" t="e">
        <v>#N/A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 t="e">
        <v>#N/A</v>
      </c>
      <c r="HI8">
        <v>54.2053875880882</v>
      </c>
      <c r="HJ8">
        <v>60.746157313607902</v>
      </c>
      <c r="HK8">
        <v>1543.7</v>
      </c>
      <c r="HL8">
        <v>34282</v>
      </c>
      <c r="HM8">
        <v>2472.8000000000002</v>
      </c>
      <c r="HN8">
        <v>2489.5</v>
      </c>
      <c r="HO8">
        <v>25.327057803885701</v>
      </c>
      <c r="HP8">
        <v>7.9124635866817501</v>
      </c>
      <c r="HQ8">
        <v>3489.2</v>
      </c>
      <c r="HR8" t="e">
        <v>#N/A</v>
      </c>
      <c r="HS8" t="e">
        <v>#N/A</v>
      </c>
      <c r="HT8">
        <v>27226.7</v>
      </c>
      <c r="HU8">
        <v>1158.6936900430001</v>
      </c>
      <c r="HV8">
        <v>1302.0006264047399</v>
      </c>
      <c r="HW8">
        <v>146559.363932045</v>
      </c>
      <c r="HX8">
        <v>526.86683443581603</v>
      </c>
      <c r="HY8">
        <v>108586</v>
      </c>
      <c r="HZ8">
        <v>5.63</v>
      </c>
      <c r="IA8">
        <v>5.25</v>
      </c>
      <c r="IB8">
        <v>62383.457478925702</v>
      </c>
      <c r="IC8">
        <v>84385.980724267502</v>
      </c>
      <c r="ID8">
        <v>157.90322580645201</v>
      </c>
      <c r="IE8">
        <v>2361.1959964146999</v>
      </c>
      <c r="IF8">
        <v>1709.8000854700899</v>
      </c>
      <c r="IG8">
        <v>79.432258064516105</v>
      </c>
      <c r="IH8">
        <v>9662.7031820423108</v>
      </c>
      <c r="II8">
        <v>432.63490357528201</v>
      </c>
      <c r="IJ8">
        <v>145857.01990150899</v>
      </c>
      <c r="IK8">
        <v>37777.018369823702</v>
      </c>
      <c r="IL8">
        <v>18234.5</v>
      </c>
      <c r="IM8">
        <v>66.299856579782997</v>
      </c>
      <c r="IN8">
        <v>141.4</v>
      </c>
      <c r="IO8">
        <v>28173770</v>
      </c>
      <c r="IP8">
        <v>63.535940148324102</v>
      </c>
      <c r="IQ8" t="e">
        <v>#N/A</v>
      </c>
      <c r="IR8">
        <v>361</v>
      </c>
      <c r="IS8">
        <v>688.564642752027</v>
      </c>
    </row>
    <row r="9" spans="1:253">
      <c r="A9" t="s">
        <v>300</v>
      </c>
      <c r="B9">
        <v>13815263.144352101</v>
      </c>
      <c r="C9">
        <v>3121861.0683958302</v>
      </c>
      <c r="D9">
        <v>4657409</v>
      </c>
      <c r="E9">
        <v>6470610</v>
      </c>
      <c r="F9">
        <v>9076216.1731297094</v>
      </c>
      <c r="G9">
        <v>1698010.47429854</v>
      </c>
      <c r="H9">
        <v>3087079</v>
      </c>
      <c r="I9">
        <v>4346940.4000000004</v>
      </c>
      <c r="J9">
        <v>15103240</v>
      </c>
      <c r="K9">
        <v>8144120</v>
      </c>
      <c r="L9">
        <v>1808350</v>
      </c>
      <c r="M9">
        <v>4739660</v>
      </c>
      <c r="N9">
        <v>3223780</v>
      </c>
      <c r="O9">
        <v>3148620</v>
      </c>
      <c r="P9">
        <v>10001260</v>
      </c>
      <c r="Q9">
        <v>5728870</v>
      </c>
      <c r="R9">
        <v>1289730</v>
      </c>
      <c r="S9">
        <v>3350390</v>
      </c>
      <c r="T9">
        <v>2170140</v>
      </c>
      <c r="U9">
        <v>2191250</v>
      </c>
      <c r="V9">
        <v>-11777</v>
      </c>
      <c r="W9">
        <v>16144</v>
      </c>
      <c r="X9">
        <v>4367</v>
      </c>
      <c r="Y9">
        <v>8496</v>
      </c>
      <c r="Z9">
        <v>13221</v>
      </c>
      <c r="AA9">
        <v>48605</v>
      </c>
      <c r="AB9">
        <v>47859.6</v>
      </c>
      <c r="AC9">
        <v>-393</v>
      </c>
      <c r="AD9">
        <v>7228</v>
      </c>
      <c r="AE9">
        <v>225202.88223373101</v>
      </c>
      <c r="AF9">
        <v>9309</v>
      </c>
      <c r="AG9">
        <v>590900</v>
      </c>
      <c r="AH9">
        <v>2429910</v>
      </c>
      <c r="AI9">
        <v>308898</v>
      </c>
      <c r="AJ9">
        <v>1327701</v>
      </c>
      <c r="AK9">
        <v>2474637</v>
      </c>
      <c r="AL9">
        <v>2104128</v>
      </c>
      <c r="AM9">
        <v>1891845</v>
      </c>
      <c r="AN9">
        <v>344773</v>
      </c>
      <c r="AO9">
        <v>1703940</v>
      </c>
      <c r="AP9">
        <v>230438</v>
      </c>
      <c r="AQ9">
        <v>807928</v>
      </c>
      <c r="AR9">
        <v>1692842.4</v>
      </c>
      <c r="AS9">
        <v>1456873</v>
      </c>
      <c r="AT9">
        <v>1197225</v>
      </c>
      <c r="AU9">
        <v>2515060.2999999998</v>
      </c>
      <c r="AV9">
        <v>332535</v>
      </c>
      <c r="AW9">
        <v>27.2</v>
      </c>
      <c r="AX9">
        <v>13941482.699999999</v>
      </c>
      <c r="AY9">
        <v>21380.5</v>
      </c>
      <c r="AZ9">
        <v>10555666.9</v>
      </c>
      <c r="BA9">
        <v>6227767.2000000002</v>
      </c>
      <c r="BB9">
        <v>19.68</v>
      </c>
      <c r="BC9">
        <v>16.25</v>
      </c>
      <c r="BD9">
        <v>14.04</v>
      </c>
      <c r="BE9" t="e">
        <v>#N/A</v>
      </c>
      <c r="BF9">
        <v>10039464.699999999</v>
      </c>
      <c r="BG9">
        <v>6280551</v>
      </c>
      <c r="BH9" t="e">
        <v>#N/A</v>
      </c>
      <c r="BI9">
        <v>27194930</v>
      </c>
      <c r="BJ9">
        <v>259690</v>
      </c>
      <c r="BK9">
        <v>333739</v>
      </c>
      <c r="BL9">
        <v>69221</v>
      </c>
      <c r="BM9">
        <v>1289588</v>
      </c>
      <c r="BN9">
        <v>2.1868787276341899</v>
      </c>
      <c r="BO9">
        <v>119.68</v>
      </c>
      <c r="BP9">
        <v>116.25</v>
      </c>
      <c r="BQ9">
        <v>114.04</v>
      </c>
      <c r="BR9">
        <v>102.186878727634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>
        <v>12478.3</v>
      </c>
      <c r="BY9">
        <v>9309</v>
      </c>
      <c r="BZ9">
        <v>6730</v>
      </c>
      <c r="CA9">
        <v>-393</v>
      </c>
      <c r="CB9">
        <v>7228</v>
      </c>
      <c r="CC9" t="e">
        <v>#N/A</v>
      </c>
      <c r="CD9">
        <v>-760</v>
      </c>
      <c r="CE9">
        <v>4333</v>
      </c>
      <c r="CF9">
        <v>-13221</v>
      </c>
      <c r="CG9">
        <v>3434.9</v>
      </c>
      <c r="CH9">
        <v>152.371274093122</v>
      </c>
      <c r="CI9">
        <v>1106</v>
      </c>
      <c r="CJ9">
        <v>3127.8</v>
      </c>
      <c r="CK9">
        <v>1</v>
      </c>
      <c r="CL9">
        <v>89.426666666666705</v>
      </c>
      <c r="CM9">
        <v>4.7654418749999996</v>
      </c>
      <c r="CN9">
        <v>89.474223333333299</v>
      </c>
      <c r="CO9">
        <v>69.741889126412602</v>
      </c>
      <c r="CP9">
        <v>0</v>
      </c>
      <c r="CQ9">
        <v>75.018692333748604</v>
      </c>
      <c r="CR9">
        <v>884532</v>
      </c>
      <c r="CS9">
        <v>11109.32</v>
      </c>
      <c r="CT9">
        <v>109.304818031482</v>
      </c>
      <c r="CU9">
        <v>137.57825555353199</v>
      </c>
      <c r="CV9">
        <v>123.620142685499</v>
      </c>
      <c r="CW9">
        <v>126.25584591270299</v>
      </c>
      <c r="CX9">
        <v>236.30446677406499</v>
      </c>
      <c r="CY9">
        <v>136.21376095337899</v>
      </c>
      <c r="CZ9">
        <v>4.4762419354838698</v>
      </c>
      <c r="DA9">
        <v>519011</v>
      </c>
      <c r="DB9">
        <v>2.0690666666666702</v>
      </c>
      <c r="DC9">
        <v>134.26244385864899</v>
      </c>
      <c r="DD9">
        <v>31.563232253138199</v>
      </c>
      <c r="DE9" t="e">
        <v>#N/A</v>
      </c>
      <c r="DF9">
        <v>726.77984014707795</v>
      </c>
      <c r="DG9">
        <v>29784</v>
      </c>
      <c r="DH9">
        <v>3434.9</v>
      </c>
      <c r="DI9">
        <v>26349</v>
      </c>
      <c r="DJ9">
        <v>38347.599999999999</v>
      </c>
      <c r="DK9">
        <v>12478.3</v>
      </c>
      <c r="DL9">
        <v>25869.4</v>
      </c>
      <c r="DM9">
        <v>14058408.9</v>
      </c>
      <c r="DN9">
        <v>5719300</v>
      </c>
      <c r="DO9">
        <v>27194930</v>
      </c>
      <c r="DP9">
        <v>7594160</v>
      </c>
      <c r="DQ9">
        <v>16886810</v>
      </c>
      <c r="DR9">
        <v>7261970</v>
      </c>
      <c r="DS9">
        <v>76560</v>
      </c>
      <c r="DT9">
        <v>4624580</v>
      </c>
      <c r="DU9">
        <v>4121240</v>
      </c>
      <c r="DV9">
        <v>4142660</v>
      </c>
      <c r="DW9">
        <v>8263890</v>
      </c>
      <c r="DX9">
        <v>50410</v>
      </c>
      <c r="DY9">
        <v>8314300</v>
      </c>
      <c r="DZ9">
        <v>18931040</v>
      </c>
      <c r="EA9">
        <v>27454620</v>
      </c>
      <c r="EB9">
        <v>7</v>
      </c>
      <c r="EC9">
        <v>6.5</v>
      </c>
      <c r="ED9">
        <v>7.0233333333333299</v>
      </c>
      <c r="EE9">
        <v>6.4623999999999997</v>
      </c>
      <c r="EF9">
        <v>7.37</v>
      </c>
      <c r="EG9">
        <v>44.41</v>
      </c>
      <c r="EH9">
        <v>77.819999999999993</v>
      </c>
      <c r="EI9">
        <v>53.41</v>
      </c>
      <c r="EJ9">
        <v>1.2026570592209</v>
      </c>
      <c r="EK9">
        <v>0.38</v>
      </c>
      <c r="EL9">
        <v>116.868421052632</v>
      </c>
      <c r="EM9">
        <v>145108</v>
      </c>
      <c r="EN9">
        <v>66.2</v>
      </c>
      <c r="EO9">
        <v>83.1</v>
      </c>
      <c r="EP9">
        <v>63.9</v>
      </c>
      <c r="EQ9">
        <v>72.400000000000006</v>
      </c>
      <c r="ER9">
        <v>73.877969882877906</v>
      </c>
      <c r="ES9">
        <v>64.216991603907999</v>
      </c>
      <c r="ET9">
        <v>85.604444444444397</v>
      </c>
      <c r="EU9">
        <v>84.596410740790702</v>
      </c>
      <c r="EV9">
        <v>59.1817108591774</v>
      </c>
      <c r="EW9">
        <v>101.622821644597</v>
      </c>
      <c r="EX9">
        <v>89.429249011857706</v>
      </c>
      <c r="EY9">
        <v>85.702127659574501</v>
      </c>
      <c r="EZ9">
        <v>68.265692007797298</v>
      </c>
      <c r="FA9">
        <v>81.320269259536303</v>
      </c>
      <c r="FB9">
        <v>95.134183673469394</v>
      </c>
      <c r="FC9">
        <v>66.601303317535496</v>
      </c>
      <c r="FD9">
        <v>70.776945929887106</v>
      </c>
      <c r="FE9">
        <v>72.407983761840299</v>
      </c>
      <c r="FF9">
        <v>83395</v>
      </c>
      <c r="FG9">
        <v>1850906</v>
      </c>
      <c r="FH9">
        <v>1527669</v>
      </c>
      <c r="FI9">
        <v>233322</v>
      </c>
      <c r="FJ9">
        <v>1736240</v>
      </c>
      <c r="FK9">
        <v>1736240</v>
      </c>
      <c r="FL9">
        <v>1333130</v>
      </c>
      <c r="FM9">
        <v>720750</v>
      </c>
      <c r="FN9">
        <v>381010</v>
      </c>
      <c r="FO9">
        <v>516580</v>
      </c>
      <c r="FP9">
        <v>381010</v>
      </c>
      <c r="FQ9">
        <v>302900</v>
      </c>
      <c r="FR9">
        <v>3.6301000000000001</v>
      </c>
      <c r="FS9">
        <v>-0.29970000000000002</v>
      </c>
      <c r="FT9">
        <v>3.9298000000000002</v>
      </c>
      <c r="FU9">
        <v>11279.96</v>
      </c>
      <c r="FV9">
        <v>66.099999999999994</v>
      </c>
      <c r="FW9">
        <v>72.599999999999994</v>
      </c>
      <c r="FX9">
        <v>65.900000000000006</v>
      </c>
      <c r="FY9">
        <v>56.703655352480403</v>
      </c>
      <c r="FZ9">
        <v>119</v>
      </c>
      <c r="GA9">
        <v>43.5</v>
      </c>
      <c r="GB9">
        <v>30.5</v>
      </c>
      <c r="GC9">
        <v>554</v>
      </c>
      <c r="GD9">
        <v>61.8</v>
      </c>
      <c r="GE9">
        <v>21219.5</v>
      </c>
      <c r="GF9">
        <v>185680</v>
      </c>
      <c r="GG9">
        <v>29366</v>
      </c>
      <c r="GH9">
        <v>2194</v>
      </c>
      <c r="GI9">
        <v>10438</v>
      </c>
      <c r="GJ9">
        <v>18821</v>
      </c>
      <c r="GK9">
        <v>9512</v>
      </c>
      <c r="GL9">
        <v>683669</v>
      </c>
      <c r="GM9">
        <v>733566</v>
      </c>
      <c r="GN9" t="e">
        <v>#N/A</v>
      </c>
      <c r="GO9" t="e">
        <v>#N/A</v>
      </c>
      <c r="GP9" t="e">
        <v>#N/A</v>
      </c>
      <c r="GQ9">
        <v>331500</v>
      </c>
      <c r="GR9">
        <v>158704.9</v>
      </c>
      <c r="GS9">
        <v>67</v>
      </c>
      <c r="GT9">
        <v>23155.4</v>
      </c>
      <c r="GU9">
        <v>4.3212999999999999</v>
      </c>
      <c r="GV9">
        <v>1675</v>
      </c>
      <c r="GW9">
        <v>119215.3</v>
      </c>
      <c r="GX9">
        <v>169908.1</v>
      </c>
      <c r="GY9">
        <v>8208.4</v>
      </c>
      <c r="GZ9">
        <v>1166</v>
      </c>
      <c r="HA9" t="e">
        <v>#N/A</v>
      </c>
      <c r="HB9" t="e">
        <v>#N/A</v>
      </c>
      <c r="HC9">
        <v>52.021638216873399</v>
      </c>
      <c r="HD9">
        <v>53.920160213618203</v>
      </c>
      <c r="HE9">
        <v>65.657850141219498</v>
      </c>
      <c r="HF9">
        <v>51.787241379310302</v>
      </c>
      <c r="HG9">
        <v>63.180331950207503</v>
      </c>
      <c r="HH9">
        <v>68.360368802902101</v>
      </c>
      <c r="HI9">
        <v>53.344180495567201</v>
      </c>
      <c r="HJ9">
        <v>60.257432713140901</v>
      </c>
      <c r="HK9">
        <v>2713.9</v>
      </c>
      <c r="HL9">
        <v>36282</v>
      </c>
      <c r="HM9">
        <v>3127.8</v>
      </c>
      <c r="HN9">
        <v>3141</v>
      </c>
      <c r="HO9">
        <v>27.6594848605754</v>
      </c>
      <c r="HP9">
        <v>7.6138227601188104</v>
      </c>
      <c r="HQ9">
        <v>4234.7</v>
      </c>
      <c r="HR9" t="e">
        <v>#N/A</v>
      </c>
      <c r="HS9" t="e">
        <v>#N/A</v>
      </c>
      <c r="HT9">
        <v>26775</v>
      </c>
      <c r="HU9">
        <v>1637.9343781012201</v>
      </c>
      <c r="HV9">
        <v>1046.0622857902899</v>
      </c>
      <c r="HW9">
        <v>356832.004443062</v>
      </c>
      <c r="HX9">
        <v>364.90665803853898</v>
      </c>
      <c r="HY9">
        <v>111728</v>
      </c>
      <c r="HZ9">
        <v>6.74</v>
      </c>
      <c r="IA9">
        <v>5.5</v>
      </c>
      <c r="IB9">
        <v>46535.975710644998</v>
      </c>
      <c r="IC9">
        <v>83706.391083909301</v>
      </c>
      <c r="ID9">
        <v>70.338983050847503</v>
      </c>
      <c r="IE9">
        <v>2604.85210636391</v>
      </c>
      <c r="IF9">
        <v>1933.5788156288199</v>
      </c>
      <c r="IG9">
        <v>82.741935483871003</v>
      </c>
      <c r="IH9">
        <v>9563.4288342815998</v>
      </c>
      <c r="II9">
        <v>462.57981413103801</v>
      </c>
      <c r="IJ9">
        <v>153834.12262937101</v>
      </c>
      <c r="IK9">
        <v>40856.917111237301</v>
      </c>
      <c r="IL9">
        <v>22114.400000000001</v>
      </c>
      <c r="IM9">
        <v>66.508777531715893</v>
      </c>
      <c r="IN9">
        <v>38</v>
      </c>
      <c r="IO9">
        <v>30536590</v>
      </c>
      <c r="IP9">
        <v>64.147882973207999</v>
      </c>
      <c r="IQ9">
        <v>27.241697547744</v>
      </c>
      <c r="IR9">
        <v>361.7</v>
      </c>
      <c r="IS9">
        <v>726.77984014707795</v>
      </c>
    </row>
    <row r="10" spans="1:253">
      <c r="A10" t="s">
        <v>301</v>
      </c>
      <c r="B10">
        <v>12976549.925870501</v>
      </c>
      <c r="C10">
        <v>2891779.3743928</v>
      </c>
      <c r="D10">
        <v>4537845</v>
      </c>
      <c r="E10">
        <v>5996172</v>
      </c>
      <c r="F10">
        <v>8781919.6605777498</v>
      </c>
      <c r="G10">
        <v>1621249.9960643</v>
      </c>
      <c r="H10">
        <v>3122556</v>
      </c>
      <c r="I10">
        <v>4146099.8</v>
      </c>
      <c r="J10">
        <v>14217060</v>
      </c>
      <c r="K10">
        <v>8265350</v>
      </c>
      <c r="L10">
        <v>1645040</v>
      </c>
      <c r="M10">
        <v>3968310</v>
      </c>
      <c r="N10">
        <v>2964040</v>
      </c>
      <c r="O10">
        <v>3420220</v>
      </c>
      <c r="P10">
        <v>9530150</v>
      </c>
      <c r="Q10">
        <v>5821170</v>
      </c>
      <c r="R10">
        <v>1024180</v>
      </c>
      <c r="S10">
        <v>3019670</v>
      </c>
      <c r="T10">
        <v>2055310</v>
      </c>
      <c r="U10">
        <v>2458000</v>
      </c>
      <c r="V10">
        <v>-16950</v>
      </c>
      <c r="W10">
        <v>12526</v>
      </c>
      <c r="X10">
        <v>-4424</v>
      </c>
      <c r="Y10">
        <v>10712</v>
      </c>
      <c r="Z10">
        <v>6379</v>
      </c>
      <c r="AA10">
        <v>45082.6</v>
      </c>
      <c r="AB10">
        <v>49288.1</v>
      </c>
      <c r="AC10">
        <v>-1935</v>
      </c>
      <c r="AD10">
        <v>6894</v>
      </c>
      <c r="AE10">
        <v>209453.84615384601</v>
      </c>
      <c r="AF10">
        <v>7567</v>
      </c>
      <c r="AG10">
        <v>554675</v>
      </c>
      <c r="AH10">
        <v>2375262</v>
      </c>
      <c r="AI10">
        <v>324990</v>
      </c>
      <c r="AJ10">
        <v>1282918</v>
      </c>
      <c r="AK10">
        <v>2290156</v>
      </c>
      <c r="AL10">
        <v>2135936</v>
      </c>
      <c r="AM10">
        <v>1570080</v>
      </c>
      <c r="AN10">
        <v>330863</v>
      </c>
      <c r="AO10">
        <v>1731588</v>
      </c>
      <c r="AP10">
        <v>238966</v>
      </c>
      <c r="AQ10">
        <v>821139</v>
      </c>
      <c r="AR10">
        <v>1613332.8</v>
      </c>
      <c r="AS10">
        <v>1509332</v>
      </c>
      <c r="AT10">
        <v>1023435</v>
      </c>
      <c r="AU10">
        <v>2193236.1</v>
      </c>
      <c r="AV10">
        <v>270133.90000000002</v>
      </c>
      <c r="AW10">
        <v>100</v>
      </c>
      <c r="AX10">
        <v>15362586.699999999</v>
      </c>
      <c r="AY10">
        <v>462817.1</v>
      </c>
      <c r="AZ10">
        <v>10846990.1</v>
      </c>
      <c r="BA10">
        <v>7613579</v>
      </c>
      <c r="BB10">
        <v>28.23</v>
      </c>
      <c r="BC10">
        <v>23.65</v>
      </c>
      <c r="BD10">
        <v>36.78</v>
      </c>
      <c r="BE10" t="e">
        <v>#N/A</v>
      </c>
      <c r="BF10">
        <v>10294051.699999999</v>
      </c>
      <c r="BG10">
        <v>7655002.7999999998</v>
      </c>
      <c r="BH10" t="e">
        <v>#N/A</v>
      </c>
      <c r="BI10">
        <v>27745550</v>
      </c>
      <c r="BJ10">
        <v>259690</v>
      </c>
      <c r="BK10">
        <v>308727</v>
      </c>
      <c r="BL10">
        <v>60690</v>
      </c>
      <c r="BM10">
        <v>842586</v>
      </c>
      <c r="BN10">
        <v>2.1868787276341899</v>
      </c>
      <c r="BO10">
        <v>150.09321499999999</v>
      </c>
      <c r="BP10">
        <v>139.37827999999999</v>
      </c>
      <c r="BQ10">
        <v>165.02507</v>
      </c>
      <c r="BR10">
        <v>114.60423634336701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>
        <v>13683.7</v>
      </c>
      <c r="BY10">
        <v>7567</v>
      </c>
      <c r="BZ10">
        <v>6624</v>
      </c>
      <c r="CA10">
        <v>-1935</v>
      </c>
      <c r="CB10">
        <v>6894</v>
      </c>
      <c r="CC10" t="e">
        <v>#N/A</v>
      </c>
      <c r="CD10">
        <v>1738</v>
      </c>
      <c r="CE10">
        <v>-1767</v>
      </c>
      <c r="CF10">
        <v>-6379</v>
      </c>
      <c r="CG10">
        <v>4426.7</v>
      </c>
      <c r="CH10">
        <v>145.51648884457899</v>
      </c>
      <c r="CI10">
        <v>1110</v>
      </c>
      <c r="CJ10">
        <v>2768.1</v>
      </c>
      <c r="CK10">
        <v>0</v>
      </c>
      <c r="CL10">
        <v>85.143333333333302</v>
      </c>
      <c r="CM10">
        <v>5.2236421311475398</v>
      </c>
      <c r="CN10">
        <v>90.4190233333333</v>
      </c>
      <c r="CO10">
        <v>70.595762714691105</v>
      </c>
      <c r="CP10">
        <v>0</v>
      </c>
      <c r="CQ10">
        <v>93.507511695671397</v>
      </c>
      <c r="CR10">
        <v>936543</v>
      </c>
      <c r="CS10">
        <v>11150.22</v>
      </c>
      <c r="CT10">
        <v>109.49251769143299</v>
      </c>
      <c r="CU10">
        <v>137.89977557905701</v>
      </c>
      <c r="CV10">
        <v>124.987223229818</v>
      </c>
      <c r="CW10">
        <v>126.66586947517401</v>
      </c>
      <c r="CX10">
        <v>243.79881803995599</v>
      </c>
      <c r="CY10">
        <v>138.14840819168899</v>
      </c>
      <c r="CZ10">
        <v>4.7961904761904801</v>
      </c>
      <c r="DA10">
        <v>561873</v>
      </c>
      <c r="DB10">
        <v>0.83986666666666698</v>
      </c>
      <c r="DC10">
        <v>135.74343917187699</v>
      </c>
      <c r="DD10">
        <v>31.671928312621599</v>
      </c>
      <c r="DE10" t="e">
        <v>#N/A</v>
      </c>
      <c r="DF10">
        <v>737.26344814327695</v>
      </c>
      <c r="DG10">
        <v>29040.6</v>
      </c>
      <c r="DH10">
        <v>4426.7</v>
      </c>
      <c r="DI10">
        <v>24613.9</v>
      </c>
      <c r="DJ10">
        <v>40813.1</v>
      </c>
      <c r="DK10">
        <v>13683.7</v>
      </c>
      <c r="DL10">
        <v>27129.4</v>
      </c>
      <c r="DM10">
        <v>15135278.4</v>
      </c>
      <c r="DN10">
        <v>5865220</v>
      </c>
      <c r="DO10">
        <v>27745550</v>
      </c>
      <c r="DP10">
        <v>7836370</v>
      </c>
      <c r="DQ10">
        <v>17033370</v>
      </c>
      <c r="DR10">
        <v>7842830</v>
      </c>
      <c r="DS10">
        <v>77920</v>
      </c>
      <c r="DT10">
        <v>5044930</v>
      </c>
      <c r="DU10">
        <v>4371350</v>
      </c>
      <c r="DV10">
        <v>3693960</v>
      </c>
      <c r="DW10">
        <v>8065310</v>
      </c>
      <c r="DX10">
        <v>50410</v>
      </c>
      <c r="DY10">
        <v>8115720</v>
      </c>
      <c r="DZ10">
        <v>19680240</v>
      </c>
      <c r="EA10">
        <v>28005240</v>
      </c>
      <c r="EB10">
        <v>7</v>
      </c>
      <c r="EC10">
        <v>6.75</v>
      </c>
      <c r="ED10">
        <v>7.35</v>
      </c>
      <c r="EE10">
        <v>5.5431999999999997</v>
      </c>
      <c r="EF10">
        <v>7.53</v>
      </c>
      <c r="EG10">
        <v>45.5</v>
      </c>
      <c r="EH10">
        <v>83.36</v>
      </c>
      <c r="EI10">
        <v>57.32</v>
      </c>
      <c r="EJ10">
        <v>1.2597802197802199</v>
      </c>
      <c r="EK10">
        <v>0.3987</v>
      </c>
      <c r="EL10">
        <v>114.120892901931</v>
      </c>
      <c r="EM10">
        <v>155968</v>
      </c>
      <c r="EN10">
        <v>67.099999999999994</v>
      </c>
      <c r="EO10">
        <v>81.599999999999994</v>
      </c>
      <c r="EP10">
        <v>64.3</v>
      </c>
      <c r="EQ10">
        <v>74.3</v>
      </c>
      <c r="ER10">
        <v>71.605800334634694</v>
      </c>
      <c r="ES10">
        <v>55.892636268055803</v>
      </c>
      <c r="ET10">
        <v>85</v>
      </c>
      <c r="EU10">
        <v>77.2965591688031</v>
      </c>
      <c r="EV10">
        <v>62.448233861144999</v>
      </c>
      <c r="EW10">
        <v>87.163625960438097</v>
      </c>
      <c r="EX10">
        <v>72.661264822134399</v>
      </c>
      <c r="EY10">
        <v>88.737411347517806</v>
      </c>
      <c r="EZ10">
        <v>68.733723196881101</v>
      </c>
      <c r="FA10">
        <v>80.795138369483894</v>
      </c>
      <c r="FB10">
        <v>88.154489795918394</v>
      </c>
      <c r="FC10">
        <v>64.130331753554501</v>
      </c>
      <c r="FD10">
        <v>70.152109328579897</v>
      </c>
      <c r="FE10">
        <v>74.082543978349094</v>
      </c>
      <c r="FF10">
        <v>86437</v>
      </c>
      <c r="FG10">
        <v>1911539</v>
      </c>
      <c r="FH10">
        <v>1612561</v>
      </c>
      <c r="FI10">
        <v>217150</v>
      </c>
      <c r="FJ10">
        <v>1314700</v>
      </c>
      <c r="FK10">
        <v>1314700</v>
      </c>
      <c r="FL10">
        <v>690800</v>
      </c>
      <c r="FM10">
        <v>870070</v>
      </c>
      <c r="FN10">
        <v>777400</v>
      </c>
      <c r="FO10">
        <v>296140</v>
      </c>
      <c r="FP10">
        <v>777400</v>
      </c>
      <c r="FQ10">
        <v>84130</v>
      </c>
      <c r="FR10">
        <v>-1.0679000000000001</v>
      </c>
      <c r="FS10">
        <v>0.29620000000000002</v>
      </c>
      <c r="FT10">
        <v>-1.3654999999999999</v>
      </c>
      <c r="FU10">
        <v>10609.25</v>
      </c>
      <c r="FV10">
        <v>71.3</v>
      </c>
      <c r="FW10">
        <v>77.5</v>
      </c>
      <c r="FX10">
        <v>74.3</v>
      </c>
      <c r="FY10">
        <v>57.799608355091401</v>
      </c>
      <c r="FZ10">
        <v>121.3</v>
      </c>
      <c r="GA10">
        <v>44.6</v>
      </c>
      <c r="GB10">
        <v>31</v>
      </c>
      <c r="GC10">
        <v>627.4</v>
      </c>
      <c r="GD10">
        <v>69.5</v>
      </c>
      <c r="GE10">
        <v>22517.9</v>
      </c>
      <c r="GF10">
        <v>175840</v>
      </c>
      <c r="GG10">
        <v>30542</v>
      </c>
      <c r="GH10">
        <v>2345</v>
      </c>
      <c r="GI10">
        <v>11020</v>
      </c>
      <c r="GJ10">
        <v>16042</v>
      </c>
      <c r="GK10">
        <v>8475</v>
      </c>
      <c r="GL10">
        <v>736961</v>
      </c>
      <c r="GM10">
        <v>763038</v>
      </c>
      <c r="GN10" t="e">
        <v>#N/A</v>
      </c>
      <c r="GO10" t="e">
        <v>#N/A</v>
      </c>
      <c r="GP10" t="e">
        <v>#N/A</v>
      </c>
      <c r="GQ10">
        <v>243730</v>
      </c>
      <c r="GR10">
        <v>162476.29999999999</v>
      </c>
      <c r="GS10">
        <v>67.900000000000006</v>
      </c>
      <c r="GT10">
        <v>24194.2</v>
      </c>
      <c r="GU10">
        <v>2.2216999999999998</v>
      </c>
      <c r="GV10">
        <v>1301</v>
      </c>
      <c r="GW10">
        <v>59093</v>
      </c>
      <c r="GX10">
        <v>181494.3</v>
      </c>
      <c r="GY10">
        <v>8512</v>
      </c>
      <c r="GZ10">
        <v>1092</v>
      </c>
      <c r="HA10" t="e">
        <v>#N/A</v>
      </c>
      <c r="HB10" t="e">
        <v>#N/A</v>
      </c>
      <c r="HC10">
        <v>54.142208031438003</v>
      </c>
      <c r="HD10">
        <v>54.540480640854497</v>
      </c>
      <c r="HE10">
        <v>66.421997009470005</v>
      </c>
      <c r="HF10">
        <v>51.787241379310302</v>
      </c>
      <c r="HG10">
        <v>64.185587828492402</v>
      </c>
      <c r="HH10">
        <v>68.9175030229746</v>
      </c>
      <c r="HI10">
        <v>55.117253921345799</v>
      </c>
      <c r="HJ10">
        <v>61.860504494314299</v>
      </c>
      <c r="HK10">
        <v>2935.2</v>
      </c>
      <c r="HL10">
        <v>36831</v>
      </c>
      <c r="HM10">
        <v>2768.1</v>
      </c>
      <c r="HN10">
        <v>2723.5</v>
      </c>
      <c r="HO10">
        <v>26.970927367694902</v>
      </c>
      <c r="HP10">
        <v>8.7251404355967299</v>
      </c>
      <c r="HQ10">
        <v>3546.8</v>
      </c>
      <c r="HR10" t="e">
        <v>#N/A</v>
      </c>
      <c r="HS10" t="e">
        <v>#N/A</v>
      </c>
      <c r="HT10">
        <v>27116.7</v>
      </c>
      <c r="HU10">
        <v>1671.3641002315601</v>
      </c>
      <c r="HV10">
        <v>1201.2665505759301</v>
      </c>
      <c r="HW10">
        <v>411451.453425213</v>
      </c>
      <c r="HX10">
        <v>372.57243313201002</v>
      </c>
      <c r="HY10">
        <v>107730</v>
      </c>
      <c r="HZ10">
        <v>5.61</v>
      </c>
      <c r="IA10">
        <v>5.75</v>
      </c>
      <c r="IB10">
        <v>38148.729092334797</v>
      </c>
      <c r="IC10">
        <v>82672.863919609401</v>
      </c>
      <c r="ID10">
        <v>194.91803278688499</v>
      </c>
      <c r="IE10">
        <v>2481.1948013146098</v>
      </c>
      <c r="IF10">
        <v>1680.417997558</v>
      </c>
      <c r="IG10">
        <v>82.815483870967697</v>
      </c>
      <c r="IH10">
        <v>41775.709785320403</v>
      </c>
      <c r="II10">
        <v>423.42707629216699</v>
      </c>
      <c r="IJ10">
        <v>186763.23466520401</v>
      </c>
      <c r="IK10">
        <v>51228.765321532897</v>
      </c>
      <c r="IL10">
        <v>21067.1</v>
      </c>
      <c r="IM10">
        <v>68.526663896769406</v>
      </c>
      <c r="IN10">
        <v>216.5</v>
      </c>
      <c r="IO10">
        <v>43552722.299999997</v>
      </c>
      <c r="IP10">
        <v>66.264375032123297</v>
      </c>
      <c r="IQ10">
        <v>27.281634105152701</v>
      </c>
      <c r="IR10">
        <v>373.9</v>
      </c>
      <c r="IS10">
        <v>737.26344814327695</v>
      </c>
    </row>
    <row r="11" spans="1:253">
      <c r="A11" t="s">
        <v>302</v>
      </c>
      <c r="B11">
        <v>12897788.785488401</v>
      </c>
      <c r="C11">
        <v>2335708.6691469299</v>
      </c>
      <c r="D11">
        <v>4601514</v>
      </c>
      <c r="E11">
        <v>6243934</v>
      </c>
      <c r="F11">
        <v>8934654.2182136495</v>
      </c>
      <c r="G11">
        <v>1371424.41761646</v>
      </c>
      <c r="H11">
        <v>3232511</v>
      </c>
      <c r="I11">
        <v>4412089.5999999996</v>
      </c>
      <c r="J11">
        <v>14427700</v>
      </c>
      <c r="K11">
        <v>8149010</v>
      </c>
      <c r="L11">
        <v>1612110</v>
      </c>
      <c r="M11">
        <v>4183590</v>
      </c>
      <c r="N11">
        <v>3968630</v>
      </c>
      <c r="O11">
        <v>3917890</v>
      </c>
      <c r="P11">
        <v>9920330</v>
      </c>
      <c r="Q11">
        <v>5537120</v>
      </c>
      <c r="R11">
        <v>1031440</v>
      </c>
      <c r="S11">
        <v>3241270</v>
      </c>
      <c r="T11">
        <v>2255210</v>
      </c>
      <c r="U11">
        <v>2636960</v>
      </c>
      <c r="V11">
        <v>-16016</v>
      </c>
      <c r="W11">
        <v>10250</v>
      </c>
      <c r="X11">
        <v>-5766</v>
      </c>
      <c r="Y11">
        <v>7879</v>
      </c>
      <c r="Z11">
        <v>2270</v>
      </c>
      <c r="AA11">
        <v>48348.2</v>
      </c>
      <c r="AB11">
        <v>55980.7</v>
      </c>
      <c r="AC11">
        <v>-2038</v>
      </c>
      <c r="AD11">
        <v>5838</v>
      </c>
      <c r="AE11">
        <v>213938.53784774599</v>
      </c>
      <c r="AF11">
        <v>6450</v>
      </c>
      <c r="AG11">
        <v>522525</v>
      </c>
      <c r="AH11">
        <v>2477088</v>
      </c>
      <c r="AI11">
        <v>325386</v>
      </c>
      <c r="AJ11">
        <v>1276515</v>
      </c>
      <c r="AK11">
        <v>2389717</v>
      </c>
      <c r="AL11">
        <v>2181072</v>
      </c>
      <c r="AM11">
        <v>1673145</v>
      </c>
      <c r="AN11">
        <v>319904</v>
      </c>
      <c r="AO11">
        <v>1832952</v>
      </c>
      <c r="AP11">
        <v>242346</v>
      </c>
      <c r="AQ11">
        <v>837309</v>
      </c>
      <c r="AR11">
        <v>1719669.6</v>
      </c>
      <c r="AS11">
        <v>1575079</v>
      </c>
      <c r="AT11">
        <v>1117341</v>
      </c>
      <c r="AU11">
        <v>5833096.9000000004</v>
      </c>
      <c r="AV11">
        <v>278261.09999999998</v>
      </c>
      <c r="AW11">
        <v>70000</v>
      </c>
      <c r="AX11">
        <v>16546370.1</v>
      </c>
      <c r="AY11">
        <v>196108.7</v>
      </c>
      <c r="AZ11">
        <v>11185963.9</v>
      </c>
      <c r="BA11">
        <v>8833485</v>
      </c>
      <c r="BB11">
        <v>29.31</v>
      </c>
      <c r="BC11">
        <v>21.95</v>
      </c>
      <c r="BD11">
        <v>43.74</v>
      </c>
      <c r="BE11" t="e">
        <v>#N/A</v>
      </c>
      <c r="BF11">
        <v>10508495.800000001</v>
      </c>
      <c r="BG11">
        <v>8975817.4000000004</v>
      </c>
      <c r="BH11" t="e">
        <v>#N/A</v>
      </c>
      <c r="BI11">
        <v>29416570</v>
      </c>
      <c r="BJ11">
        <v>259690</v>
      </c>
      <c r="BK11">
        <v>332771</v>
      </c>
      <c r="BL11">
        <v>65174</v>
      </c>
      <c r="BM11">
        <v>939610</v>
      </c>
      <c r="BN11">
        <v>5.0314465408805003</v>
      </c>
      <c r="BO11">
        <v>156.34872100000001</v>
      </c>
      <c r="BP11">
        <v>142.961985</v>
      </c>
      <c r="BQ11">
        <v>176.81457399999999</v>
      </c>
      <c r="BR11">
        <v>107.741935483871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>
        <v>15826.7</v>
      </c>
      <c r="BY11">
        <v>6450</v>
      </c>
      <c r="BZ11">
        <v>6716</v>
      </c>
      <c r="CA11">
        <v>-2038</v>
      </c>
      <c r="CB11">
        <v>5838</v>
      </c>
      <c r="CC11" t="e">
        <v>#N/A</v>
      </c>
      <c r="CD11">
        <v>2116</v>
      </c>
      <c r="CE11">
        <v>1690</v>
      </c>
      <c r="CF11">
        <v>-2270</v>
      </c>
      <c r="CG11">
        <v>5515.9</v>
      </c>
      <c r="CH11">
        <v>186.014621225676</v>
      </c>
      <c r="CI11">
        <v>1114</v>
      </c>
      <c r="CJ11">
        <v>2808.5</v>
      </c>
      <c r="CK11">
        <v>1</v>
      </c>
      <c r="CL11">
        <v>85.263333333333307</v>
      </c>
      <c r="CM11">
        <v>5.4330343750000001</v>
      </c>
      <c r="CN11">
        <v>90.822653333333307</v>
      </c>
      <c r="CO11">
        <v>72.914851930985805</v>
      </c>
      <c r="CP11">
        <v>0</v>
      </c>
      <c r="CQ11">
        <v>97.656244388276704</v>
      </c>
      <c r="CR11">
        <v>965888</v>
      </c>
      <c r="CS11">
        <v>11679.07</v>
      </c>
      <c r="CT11">
        <v>109.285521805342</v>
      </c>
      <c r="CU11">
        <v>138.11301385219701</v>
      </c>
      <c r="CV11">
        <v>125.73229831480801</v>
      </c>
      <c r="CW11">
        <v>128.77013714210199</v>
      </c>
      <c r="CX11">
        <v>251.53085123231801</v>
      </c>
      <c r="CY11">
        <v>140.056421855118</v>
      </c>
      <c r="CZ11">
        <v>5.0081428571428601</v>
      </c>
      <c r="DA11">
        <v>581748</v>
      </c>
      <c r="DB11">
        <v>1.4180333333333299</v>
      </c>
      <c r="DC11">
        <v>137.20327841410699</v>
      </c>
      <c r="DD11">
        <v>32.113039622391703</v>
      </c>
      <c r="DE11" t="e">
        <v>#N/A</v>
      </c>
      <c r="DF11">
        <v>736.66176152493199</v>
      </c>
      <c r="DG11">
        <v>31932.2</v>
      </c>
      <c r="DH11">
        <v>5515.9</v>
      </c>
      <c r="DI11">
        <v>26416.3</v>
      </c>
      <c r="DJ11">
        <v>46014.7</v>
      </c>
      <c r="DK11">
        <v>15826.7</v>
      </c>
      <c r="DL11">
        <v>30188</v>
      </c>
      <c r="DM11">
        <v>16280333.4</v>
      </c>
      <c r="DN11">
        <v>6051870</v>
      </c>
      <c r="DO11">
        <v>29416570</v>
      </c>
      <c r="DP11">
        <v>7974930</v>
      </c>
      <c r="DQ11">
        <v>18476820</v>
      </c>
      <c r="DR11">
        <v>8044750</v>
      </c>
      <c r="DS11">
        <v>79000</v>
      </c>
      <c r="DT11">
        <v>5158930</v>
      </c>
      <c r="DU11">
        <v>4343120</v>
      </c>
      <c r="DV11">
        <v>4136480</v>
      </c>
      <c r="DW11">
        <v>8479600</v>
      </c>
      <c r="DX11">
        <v>50410</v>
      </c>
      <c r="DY11">
        <v>8530010</v>
      </c>
      <c r="DZ11">
        <v>20936960</v>
      </c>
      <c r="EA11">
        <v>29676260</v>
      </c>
      <c r="EB11">
        <v>8</v>
      </c>
      <c r="EC11">
        <v>7</v>
      </c>
      <c r="ED11">
        <v>7.5133333333333301</v>
      </c>
      <c r="EE11">
        <v>6.3247</v>
      </c>
      <c r="EF11">
        <v>7.5</v>
      </c>
      <c r="EG11">
        <v>46.37</v>
      </c>
      <c r="EH11">
        <v>86.95</v>
      </c>
      <c r="EI11">
        <v>59.12</v>
      </c>
      <c r="EJ11">
        <v>1.2749622600819499</v>
      </c>
      <c r="EK11">
        <v>0.3992</v>
      </c>
      <c r="EL11">
        <v>116.15731462925901</v>
      </c>
      <c r="EM11">
        <v>158340</v>
      </c>
      <c r="EN11">
        <v>71</v>
      </c>
      <c r="EO11">
        <v>72.2</v>
      </c>
      <c r="EP11">
        <v>69.099999999999994</v>
      </c>
      <c r="EQ11">
        <v>74.2</v>
      </c>
      <c r="ER11">
        <v>71.281204684885694</v>
      </c>
      <c r="ES11">
        <v>63.888131576720298</v>
      </c>
      <c r="ET11">
        <v>88.928888888888906</v>
      </c>
      <c r="EU11">
        <v>81.867494265281294</v>
      </c>
      <c r="EV11">
        <v>69.077354071020295</v>
      </c>
      <c r="EW11">
        <v>90.349550433218894</v>
      </c>
      <c r="EX11">
        <v>66.9304347826087</v>
      </c>
      <c r="EY11">
        <v>88.023226950354598</v>
      </c>
      <c r="EZ11">
        <v>61.713255360623798</v>
      </c>
      <c r="FA11">
        <v>85.596335078533997</v>
      </c>
      <c r="FB11">
        <v>102.496326530612</v>
      </c>
      <c r="FC11">
        <v>66.084123222748801</v>
      </c>
      <c r="FD11">
        <v>63.619726678550201</v>
      </c>
      <c r="FE11">
        <v>74.283491204330204</v>
      </c>
      <c r="FF11">
        <v>82967</v>
      </c>
      <c r="FG11">
        <v>1916482</v>
      </c>
      <c r="FH11">
        <v>1596677</v>
      </c>
      <c r="FI11">
        <v>224392</v>
      </c>
      <c r="FJ11">
        <v>1204740</v>
      </c>
      <c r="FK11">
        <v>1204740</v>
      </c>
      <c r="FL11">
        <v>1103980</v>
      </c>
      <c r="FM11">
        <v>349510</v>
      </c>
      <c r="FN11">
        <v>87210</v>
      </c>
      <c r="FO11">
        <v>343890</v>
      </c>
      <c r="FP11">
        <v>87210</v>
      </c>
      <c r="FQ11">
        <v>128480</v>
      </c>
      <c r="FR11">
        <v>3.0377000000000001</v>
      </c>
      <c r="FS11">
        <v>0.35959999999999998</v>
      </c>
      <c r="FT11">
        <v>2.6781000000000001</v>
      </c>
      <c r="FU11">
        <v>12454.42</v>
      </c>
      <c r="FV11">
        <v>71.900000000000006</v>
      </c>
      <c r="FW11">
        <v>78</v>
      </c>
      <c r="FX11">
        <v>73.7</v>
      </c>
      <c r="FY11">
        <v>59.229112271540501</v>
      </c>
      <c r="FZ11">
        <v>124.3</v>
      </c>
      <c r="GA11">
        <v>47.5</v>
      </c>
      <c r="GB11">
        <v>32.5</v>
      </c>
      <c r="GC11">
        <v>621.5</v>
      </c>
      <c r="GD11">
        <v>69.599999999999994</v>
      </c>
      <c r="GE11">
        <v>21563.1</v>
      </c>
      <c r="GF11">
        <v>168470</v>
      </c>
      <c r="GG11">
        <v>27779</v>
      </c>
      <c r="GH11">
        <v>2236</v>
      </c>
      <c r="GI11">
        <v>9612</v>
      </c>
      <c r="GJ11">
        <v>16416</v>
      </c>
      <c r="GK11">
        <v>9966</v>
      </c>
      <c r="GL11">
        <v>702652</v>
      </c>
      <c r="GM11">
        <v>707408</v>
      </c>
      <c r="GN11" t="e">
        <v>#N/A</v>
      </c>
      <c r="GO11" t="e">
        <v>#N/A</v>
      </c>
      <c r="GP11" t="e">
        <v>#N/A</v>
      </c>
      <c r="GQ11">
        <v>243100</v>
      </c>
      <c r="GR11">
        <v>162809.29999999999</v>
      </c>
      <c r="GS11">
        <v>69.8</v>
      </c>
      <c r="GT11">
        <v>26471.200000000001</v>
      </c>
      <c r="GU11">
        <v>3.6901999999999999</v>
      </c>
      <c r="GV11">
        <v>908</v>
      </c>
      <c r="GW11">
        <v>71115.399999999994</v>
      </c>
      <c r="GX11">
        <v>77160.800000000003</v>
      </c>
      <c r="GY11">
        <v>8932.2999999999993</v>
      </c>
      <c r="GZ11">
        <v>494</v>
      </c>
      <c r="HA11" t="e">
        <v>#N/A</v>
      </c>
      <c r="HB11" t="e">
        <v>#N/A</v>
      </c>
      <c r="HC11">
        <v>56.262777846002699</v>
      </c>
      <c r="HD11">
        <v>55.208518024032003</v>
      </c>
      <c r="HE11">
        <v>66.421997009470005</v>
      </c>
      <c r="HF11">
        <v>53.050344827586201</v>
      </c>
      <c r="HG11">
        <v>64.989792531120401</v>
      </c>
      <c r="HH11">
        <v>70.031771463119696</v>
      </c>
      <c r="HI11">
        <v>57.852852921118398</v>
      </c>
      <c r="HJ11">
        <v>64.408279194703496</v>
      </c>
      <c r="HK11">
        <v>3716.8</v>
      </c>
      <c r="HL11">
        <v>37810</v>
      </c>
      <c r="HM11">
        <v>2808.5</v>
      </c>
      <c r="HN11">
        <v>3011.6</v>
      </c>
      <c r="HO11">
        <v>31.150015745551901</v>
      </c>
      <c r="HP11">
        <v>10.856361202960199</v>
      </c>
      <c r="HQ11">
        <v>4176.6000000000004</v>
      </c>
      <c r="HR11">
        <v>104340</v>
      </c>
      <c r="HS11">
        <v>2016790</v>
      </c>
      <c r="HT11">
        <v>29594.400000000001</v>
      </c>
      <c r="HU11">
        <v>1219.20880747602</v>
      </c>
      <c r="HV11">
        <v>1737.4469706513801</v>
      </c>
      <c r="HW11">
        <v>162587.47041894801</v>
      </c>
      <c r="HX11">
        <v>555.76966733774304</v>
      </c>
      <c r="HY11">
        <v>107111</v>
      </c>
      <c r="HZ11">
        <v>5.98</v>
      </c>
      <c r="IA11">
        <v>6</v>
      </c>
      <c r="IB11">
        <v>44973.299235443999</v>
      </c>
      <c r="IC11">
        <v>87072.297667115403</v>
      </c>
      <c r="ID11">
        <v>189.21875</v>
      </c>
      <c r="IE11">
        <v>3298.5037346877798</v>
      </c>
      <c r="IF11">
        <v>864.84246642246603</v>
      </c>
      <c r="IG11">
        <v>87.154838709677406</v>
      </c>
      <c r="IH11">
        <v>25057.211209920199</v>
      </c>
      <c r="II11">
        <v>354.40351604774497</v>
      </c>
      <c r="IJ11">
        <v>174441.26352002501</v>
      </c>
      <c r="IK11">
        <v>50918.8435299665</v>
      </c>
      <c r="IL11">
        <v>22239.7</v>
      </c>
      <c r="IM11">
        <v>70.198478675661306</v>
      </c>
      <c r="IN11">
        <v>736.8</v>
      </c>
      <c r="IO11">
        <v>45234957.899999999</v>
      </c>
      <c r="IP11">
        <v>67.249138740488803</v>
      </c>
      <c r="IQ11">
        <v>27.667737813262999</v>
      </c>
      <c r="IR11">
        <v>385.5</v>
      </c>
      <c r="IS11">
        <v>736.66176152493199</v>
      </c>
    </row>
    <row r="12" spans="1:253">
      <c r="A12" t="s">
        <v>303</v>
      </c>
      <c r="B12">
        <v>14622068.9644992</v>
      </c>
      <c r="C12">
        <v>3858841.4944993001</v>
      </c>
      <c r="D12">
        <v>4896151</v>
      </c>
      <c r="E12">
        <v>6470908</v>
      </c>
      <c r="F12">
        <v>10270551.7778621</v>
      </c>
      <c r="G12">
        <v>2300634.9640917401</v>
      </c>
      <c r="H12">
        <v>3456633</v>
      </c>
      <c r="I12">
        <v>4615507</v>
      </c>
      <c r="J12">
        <v>15656670</v>
      </c>
      <c r="K12">
        <v>8989260</v>
      </c>
      <c r="L12">
        <v>1019360</v>
      </c>
      <c r="M12">
        <v>4600050</v>
      </c>
      <c r="N12">
        <v>3106970</v>
      </c>
      <c r="O12">
        <v>3661410</v>
      </c>
      <c r="P12">
        <v>10929110</v>
      </c>
      <c r="Q12">
        <v>6566840</v>
      </c>
      <c r="R12">
        <v>842710</v>
      </c>
      <c r="S12">
        <v>3610370</v>
      </c>
      <c r="T12">
        <v>2172930</v>
      </c>
      <c r="U12">
        <v>2622030</v>
      </c>
      <c r="V12">
        <v>-16433</v>
      </c>
      <c r="W12">
        <v>12631</v>
      </c>
      <c r="X12">
        <v>-3802</v>
      </c>
      <c r="Y12">
        <v>11013</v>
      </c>
      <c r="Z12">
        <v>7505</v>
      </c>
      <c r="AA12">
        <v>48671.199999999997</v>
      </c>
      <c r="AB12">
        <v>59188</v>
      </c>
      <c r="AC12">
        <v>-1879</v>
      </c>
      <c r="AD12">
        <v>8430</v>
      </c>
      <c r="AE12">
        <v>243031.13186568799</v>
      </c>
      <c r="AF12">
        <v>6080</v>
      </c>
      <c r="AG12">
        <v>590200</v>
      </c>
      <c r="AH12">
        <v>2588274</v>
      </c>
      <c r="AI12">
        <v>334116</v>
      </c>
      <c r="AJ12">
        <v>1383561</v>
      </c>
      <c r="AK12">
        <v>2568808</v>
      </c>
      <c r="AL12">
        <v>2261040</v>
      </c>
      <c r="AM12">
        <v>1641060</v>
      </c>
      <c r="AN12">
        <v>358215</v>
      </c>
      <c r="AO12">
        <v>1927956</v>
      </c>
      <c r="AP12">
        <v>254800</v>
      </c>
      <c r="AQ12">
        <v>915662</v>
      </c>
      <c r="AR12">
        <v>1864548</v>
      </c>
      <c r="AS12">
        <v>1639693</v>
      </c>
      <c r="AT12">
        <v>1111266</v>
      </c>
      <c r="AU12">
        <v>4694277.2</v>
      </c>
      <c r="AV12">
        <v>561019.69999999995</v>
      </c>
      <c r="AW12">
        <v>20887.3</v>
      </c>
      <c r="AX12">
        <v>19848193.699999999</v>
      </c>
      <c r="AY12">
        <v>100216.8</v>
      </c>
      <c r="AZ12">
        <v>11938489</v>
      </c>
      <c r="BA12">
        <v>11202972.6</v>
      </c>
      <c r="BB12">
        <v>24.04</v>
      </c>
      <c r="BC12">
        <v>18.14</v>
      </c>
      <c r="BD12">
        <v>67.88</v>
      </c>
      <c r="BE12" t="e">
        <v>#N/A</v>
      </c>
      <c r="BF12">
        <v>11016007.699999999</v>
      </c>
      <c r="BG12">
        <v>11553312.4</v>
      </c>
      <c r="BH12" t="e">
        <v>#N/A</v>
      </c>
      <c r="BI12">
        <v>30058300</v>
      </c>
      <c r="BJ12">
        <v>259690</v>
      </c>
      <c r="BK12">
        <v>336136</v>
      </c>
      <c r="BL12">
        <v>70320</v>
      </c>
      <c r="BM12">
        <v>1375383</v>
      </c>
      <c r="BN12">
        <v>5.0314465408805003</v>
      </c>
      <c r="BO12">
        <v>144.87871999999999</v>
      </c>
      <c r="BP12">
        <v>143.941776</v>
      </c>
      <c r="BQ12">
        <v>174.813444</v>
      </c>
      <c r="BR12">
        <v>107.741935483871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>
        <v>14284.1</v>
      </c>
      <c r="BY12">
        <v>6080</v>
      </c>
      <c r="BZ12">
        <v>6918</v>
      </c>
      <c r="CA12">
        <v>-1879</v>
      </c>
      <c r="CB12">
        <v>8430</v>
      </c>
      <c r="CC12" t="e">
        <v>#N/A</v>
      </c>
      <c r="CD12">
        <v>2898</v>
      </c>
      <c r="CE12">
        <v>3362</v>
      </c>
      <c r="CF12">
        <v>-7505</v>
      </c>
      <c r="CG12">
        <v>4360.6000000000004</v>
      </c>
      <c r="CH12">
        <v>196.608508294453</v>
      </c>
      <c r="CI12">
        <v>1118</v>
      </c>
      <c r="CJ12">
        <v>3014.3</v>
      </c>
      <c r="CK12">
        <v>0</v>
      </c>
      <c r="CL12">
        <v>83.796666666666695</v>
      </c>
      <c r="CM12">
        <v>5.3688668253968297</v>
      </c>
      <c r="CN12">
        <v>90.990710000000007</v>
      </c>
      <c r="CO12">
        <v>76.979905676156804</v>
      </c>
      <c r="CP12">
        <v>0</v>
      </c>
      <c r="CQ12">
        <v>101.50981084513801</v>
      </c>
      <c r="CR12">
        <v>906118</v>
      </c>
      <c r="CS12">
        <v>12463.15</v>
      </c>
      <c r="CT12">
        <v>110.72912472545801</v>
      </c>
      <c r="CU12">
        <v>139.28955059530799</v>
      </c>
      <c r="CV12">
        <v>127.189311848785</v>
      </c>
      <c r="CW12">
        <v>130.287556427395</v>
      </c>
      <c r="CX12">
        <v>259.50810438828898</v>
      </c>
      <c r="CY12">
        <v>141.993079174055</v>
      </c>
      <c r="CZ12">
        <v>5.0077301587301601</v>
      </c>
      <c r="DA12">
        <v>564891</v>
      </c>
      <c r="DB12">
        <v>1.8259666666666701</v>
      </c>
      <c r="DC12">
        <v>139.12325993125</v>
      </c>
      <c r="DD12">
        <v>32.503051237605497</v>
      </c>
      <c r="DE12" t="e">
        <v>#N/A</v>
      </c>
      <c r="DF12">
        <v>790.256245712024</v>
      </c>
      <c r="DG12">
        <v>30220.2</v>
      </c>
      <c r="DH12">
        <v>4360.6000000000004</v>
      </c>
      <c r="DI12">
        <v>25859.599999999999</v>
      </c>
      <c r="DJ12">
        <v>46817</v>
      </c>
      <c r="DK12">
        <v>14284.1</v>
      </c>
      <c r="DL12">
        <v>32532.9</v>
      </c>
      <c r="DM12">
        <v>17278541.100000001</v>
      </c>
      <c r="DN12">
        <v>6193900</v>
      </c>
      <c r="DO12">
        <v>30058300</v>
      </c>
      <c r="DP12">
        <v>7842430</v>
      </c>
      <c r="DQ12">
        <v>19270360</v>
      </c>
      <c r="DR12">
        <v>8476360</v>
      </c>
      <c r="DS12">
        <v>80270</v>
      </c>
      <c r="DT12">
        <v>5611130</v>
      </c>
      <c r="DU12">
        <v>4617840</v>
      </c>
      <c r="DV12">
        <v>4052050</v>
      </c>
      <c r="DW12">
        <v>8669890</v>
      </c>
      <c r="DX12">
        <v>50410</v>
      </c>
      <c r="DY12">
        <v>8720300</v>
      </c>
      <c r="DZ12">
        <v>21388400</v>
      </c>
      <c r="EA12">
        <v>30317990</v>
      </c>
      <c r="EB12">
        <v>8</v>
      </c>
      <c r="EC12">
        <v>7.25</v>
      </c>
      <c r="ED12">
        <v>7.5133333333333301</v>
      </c>
      <c r="EE12">
        <v>6.7293000000000003</v>
      </c>
      <c r="EF12">
        <v>7.47</v>
      </c>
      <c r="EG12">
        <v>44.97</v>
      </c>
      <c r="EH12">
        <v>86.22</v>
      </c>
      <c r="EI12">
        <v>58.04</v>
      </c>
      <c r="EJ12">
        <v>1.2906382032466099</v>
      </c>
      <c r="EK12">
        <v>0.38229999999999997</v>
      </c>
      <c r="EL12">
        <v>117.630133403087</v>
      </c>
      <c r="EM12">
        <v>170187</v>
      </c>
      <c r="EN12">
        <v>74.3</v>
      </c>
      <c r="EO12">
        <v>81.900000000000006</v>
      </c>
      <c r="EP12">
        <v>72.5</v>
      </c>
      <c r="EQ12">
        <v>76.599999999999994</v>
      </c>
      <c r="ER12">
        <v>76.539654210819904</v>
      </c>
      <c r="ES12">
        <v>68.728719198062294</v>
      </c>
      <c r="ET12">
        <v>91.497777777777799</v>
      </c>
      <c r="EU12">
        <v>89.644906220483094</v>
      </c>
      <c r="EV12">
        <v>71.863506043286804</v>
      </c>
      <c r="EW12">
        <v>101.459440902403</v>
      </c>
      <c r="EX12">
        <v>82.283399209486205</v>
      </c>
      <c r="EY12">
        <v>91.058510638297903</v>
      </c>
      <c r="EZ12">
        <v>68.934307992202704</v>
      </c>
      <c r="FA12">
        <v>88.447045624532606</v>
      </c>
      <c r="FB12">
        <v>106.512040816327</v>
      </c>
      <c r="FC12">
        <v>71.658175355450197</v>
      </c>
      <c r="FD12">
        <v>69.697682709447406</v>
      </c>
      <c r="FE12">
        <v>76.627875507442496</v>
      </c>
      <c r="FF12">
        <v>93677</v>
      </c>
      <c r="FG12">
        <v>2097996</v>
      </c>
      <c r="FH12">
        <v>1754367</v>
      </c>
      <c r="FI12">
        <v>244074</v>
      </c>
      <c r="FJ12">
        <v>1317770</v>
      </c>
      <c r="FK12">
        <v>1317770</v>
      </c>
      <c r="FL12">
        <v>1270500</v>
      </c>
      <c r="FM12">
        <v>295920</v>
      </c>
      <c r="FN12">
        <v>83930</v>
      </c>
      <c r="FO12">
        <v>286310</v>
      </c>
      <c r="FP12">
        <v>83930</v>
      </c>
      <c r="FQ12">
        <v>147680</v>
      </c>
      <c r="FR12">
        <v>3.6315</v>
      </c>
      <c r="FS12">
        <v>0.52629999999999999</v>
      </c>
      <c r="FT12">
        <v>2.8227000000000002</v>
      </c>
      <c r="FU12">
        <v>13786.91</v>
      </c>
      <c r="FV12">
        <v>71.599999999999994</v>
      </c>
      <c r="FW12">
        <v>77.5</v>
      </c>
      <c r="FX12">
        <v>71.2</v>
      </c>
      <c r="FY12">
        <v>60.515665796344699</v>
      </c>
      <c r="FZ12">
        <v>127</v>
      </c>
      <c r="GA12">
        <v>46.6</v>
      </c>
      <c r="GB12">
        <v>32</v>
      </c>
      <c r="GC12">
        <v>614.4</v>
      </c>
      <c r="GD12">
        <v>59.7</v>
      </c>
      <c r="GE12">
        <v>25212.7</v>
      </c>
      <c r="GF12">
        <v>183380</v>
      </c>
      <c r="GG12">
        <v>30301</v>
      </c>
      <c r="GH12">
        <v>2306</v>
      </c>
      <c r="GI12">
        <v>11077</v>
      </c>
      <c r="GJ12">
        <v>18451</v>
      </c>
      <c r="GK12">
        <v>12371</v>
      </c>
      <c r="GL12">
        <v>829552</v>
      </c>
      <c r="GM12">
        <v>834142</v>
      </c>
      <c r="GN12" t="e">
        <v>#N/A</v>
      </c>
      <c r="GO12" t="e">
        <v>#N/A</v>
      </c>
      <c r="GP12" t="e">
        <v>#N/A</v>
      </c>
      <c r="GQ12">
        <v>245130</v>
      </c>
      <c r="GR12">
        <v>168063.3</v>
      </c>
      <c r="GS12">
        <v>70.8</v>
      </c>
      <c r="GT12">
        <v>28649.3</v>
      </c>
      <c r="GU12">
        <v>6.9424000000000001</v>
      </c>
      <c r="GV12">
        <v>1464</v>
      </c>
      <c r="GW12">
        <v>26867.3</v>
      </c>
      <c r="GX12">
        <v>301187</v>
      </c>
      <c r="GY12">
        <v>10103.5</v>
      </c>
      <c r="GZ12">
        <v>967</v>
      </c>
      <c r="HA12" t="e">
        <v>#N/A</v>
      </c>
      <c r="HB12" t="e">
        <v>#N/A</v>
      </c>
      <c r="HC12">
        <v>58.202873633795903</v>
      </c>
      <c r="HD12">
        <v>55.494819759679601</v>
      </c>
      <c r="HE12">
        <v>66.833460707758803</v>
      </c>
      <c r="HF12">
        <v>53.050344827586201</v>
      </c>
      <c r="HG12">
        <v>65.6934716459198</v>
      </c>
      <c r="HH12">
        <v>70.366051995163303</v>
      </c>
      <c r="HI12">
        <v>59.473948624687402</v>
      </c>
      <c r="HJ12">
        <v>66.041176450741403</v>
      </c>
      <c r="HK12">
        <v>3883.6</v>
      </c>
      <c r="HL12">
        <v>40208</v>
      </c>
      <c r="HM12">
        <v>3014.3</v>
      </c>
      <c r="HN12">
        <v>3016</v>
      </c>
      <c r="HO12">
        <v>32.775980358413101</v>
      </c>
      <c r="HP12">
        <v>10.005736444781</v>
      </c>
      <c r="HQ12">
        <v>3786.9</v>
      </c>
      <c r="HR12">
        <v>119130</v>
      </c>
      <c r="HS12">
        <v>2178290</v>
      </c>
      <c r="HT12">
        <v>29498.3</v>
      </c>
      <c r="HU12">
        <v>1325.9643069798201</v>
      </c>
      <c r="HV12">
        <v>1075.77839005447</v>
      </c>
      <c r="HW12">
        <v>144326.386803715</v>
      </c>
      <c r="HX12">
        <v>448.50622663215398</v>
      </c>
      <c r="HY12">
        <v>122060</v>
      </c>
      <c r="HZ12">
        <v>7.26</v>
      </c>
      <c r="IA12">
        <v>6</v>
      </c>
      <c r="IB12">
        <v>30494.262968045499</v>
      </c>
      <c r="IC12">
        <v>94629.1845446691</v>
      </c>
      <c r="ID12">
        <v>97.377049180327901</v>
      </c>
      <c r="IE12">
        <v>3659.96354944727</v>
      </c>
      <c r="IF12">
        <v>1220.0986202686199</v>
      </c>
      <c r="IG12">
        <v>87.007741935483907</v>
      </c>
      <c r="IH12">
        <v>5868.4941487825299</v>
      </c>
      <c r="II12">
        <v>274.48139893861702</v>
      </c>
      <c r="IJ12">
        <v>157473.80731308801</v>
      </c>
      <c r="IK12">
        <v>38910.873600116502</v>
      </c>
      <c r="IL12">
        <v>22072.7</v>
      </c>
      <c r="IM12">
        <v>70.803558081903901</v>
      </c>
      <c r="IN12">
        <v>105.5</v>
      </c>
      <c r="IO12">
        <v>50654170.899999999</v>
      </c>
      <c r="IP12">
        <v>67.655820495127301</v>
      </c>
      <c r="IQ12">
        <v>28.009617777024602</v>
      </c>
      <c r="IR12">
        <v>392.9</v>
      </c>
      <c r="IS12">
        <v>790.256245712024</v>
      </c>
    </row>
    <row r="13" spans="1:253">
      <c r="A13" t="s">
        <v>304</v>
      </c>
      <c r="B13">
        <v>15171522.7974924</v>
      </c>
      <c r="C13">
        <v>3280341.81856198</v>
      </c>
      <c r="D13">
        <v>5279014</v>
      </c>
      <c r="E13">
        <v>7069289</v>
      </c>
      <c r="F13">
        <v>10621600.033775</v>
      </c>
      <c r="G13">
        <v>1967781.9260648701</v>
      </c>
      <c r="H13">
        <v>3731160</v>
      </c>
      <c r="I13">
        <v>5013257.4000000004</v>
      </c>
      <c r="J13">
        <v>16583350</v>
      </c>
      <c r="K13">
        <v>8810050</v>
      </c>
      <c r="L13">
        <v>1835820</v>
      </c>
      <c r="M13">
        <v>5489380</v>
      </c>
      <c r="N13">
        <v>3597190</v>
      </c>
      <c r="O13">
        <v>3588690</v>
      </c>
      <c r="P13">
        <v>11700910</v>
      </c>
      <c r="Q13">
        <v>6590860</v>
      </c>
      <c r="R13">
        <v>1397880</v>
      </c>
      <c r="S13">
        <v>4082830</v>
      </c>
      <c r="T13">
        <v>2565330</v>
      </c>
      <c r="U13">
        <v>2641850</v>
      </c>
      <c r="V13">
        <v>-12383</v>
      </c>
      <c r="W13">
        <v>16556</v>
      </c>
      <c r="X13">
        <v>4173</v>
      </c>
      <c r="Y13">
        <v>15853</v>
      </c>
      <c r="Z13">
        <v>20452</v>
      </c>
      <c r="AA13">
        <v>57163.199999999997</v>
      </c>
      <c r="AB13">
        <v>58425.2</v>
      </c>
      <c r="AC13">
        <v>-1479</v>
      </c>
      <c r="AD13">
        <v>8663</v>
      </c>
      <c r="AE13">
        <v>264906.27122481301</v>
      </c>
      <c r="AF13">
        <v>9372</v>
      </c>
      <c r="AG13">
        <v>647050</v>
      </c>
      <c r="AH13">
        <v>2827620</v>
      </c>
      <c r="AI13">
        <v>336024</v>
      </c>
      <c r="AJ13">
        <v>1468320</v>
      </c>
      <c r="AK13">
        <v>2762254</v>
      </c>
      <c r="AL13">
        <v>2398960</v>
      </c>
      <c r="AM13">
        <v>1908075</v>
      </c>
      <c r="AN13">
        <v>379236</v>
      </c>
      <c r="AO13">
        <v>2125440</v>
      </c>
      <c r="AP13">
        <v>253864</v>
      </c>
      <c r="AQ13">
        <v>972620</v>
      </c>
      <c r="AR13">
        <v>1990778.4</v>
      </c>
      <c r="AS13">
        <v>1728441</v>
      </c>
      <c r="AT13">
        <v>1294038</v>
      </c>
      <c r="AU13">
        <v>4298901.5</v>
      </c>
      <c r="AV13">
        <v>807414.4</v>
      </c>
      <c r="AW13">
        <v>668.3</v>
      </c>
      <c r="AX13">
        <v>21308425.699999999</v>
      </c>
      <c r="AY13">
        <v>147867</v>
      </c>
      <c r="AZ13">
        <v>12658554</v>
      </c>
      <c r="BA13">
        <v>12303493.6</v>
      </c>
      <c r="BB13">
        <v>18.829999999999998</v>
      </c>
      <c r="BC13">
        <v>32.619999999999997</v>
      </c>
      <c r="BD13">
        <v>21.39</v>
      </c>
      <c r="BE13" t="e">
        <v>#N/A</v>
      </c>
      <c r="BF13">
        <v>11706518.800000001</v>
      </c>
      <c r="BG13">
        <v>12655842.300000001</v>
      </c>
      <c r="BH13" t="e">
        <v>#N/A</v>
      </c>
      <c r="BI13">
        <v>33100380</v>
      </c>
      <c r="BJ13">
        <v>259690</v>
      </c>
      <c r="BK13">
        <v>402345</v>
      </c>
      <c r="BL13">
        <v>83229</v>
      </c>
      <c r="BM13">
        <v>1509817</v>
      </c>
      <c r="BN13">
        <v>0.87548638132295398</v>
      </c>
      <c r="BO13">
        <v>142.215744</v>
      </c>
      <c r="BP13">
        <v>154.17075</v>
      </c>
      <c r="BQ13">
        <v>138.433156</v>
      </c>
      <c r="BR13">
        <v>103.081510934394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>
        <v>13133.2</v>
      </c>
      <c r="BY13">
        <v>9372</v>
      </c>
      <c r="BZ13">
        <v>8775</v>
      </c>
      <c r="CA13">
        <v>-1479</v>
      </c>
      <c r="CB13">
        <v>8663</v>
      </c>
      <c r="CC13" t="e">
        <v>#N/A</v>
      </c>
      <c r="CD13">
        <v>941</v>
      </c>
      <c r="CE13">
        <v>-1</v>
      </c>
      <c r="CF13">
        <v>-20452</v>
      </c>
      <c r="CG13">
        <v>4345</v>
      </c>
      <c r="CH13">
        <v>185.45334621250299</v>
      </c>
      <c r="CI13">
        <v>1122</v>
      </c>
      <c r="CJ13">
        <v>3886.8</v>
      </c>
      <c r="CK13">
        <v>0</v>
      </c>
      <c r="CL13">
        <v>83.53</v>
      </c>
      <c r="CM13">
        <v>5.3553996875000101</v>
      </c>
      <c r="CN13">
        <v>91.746963333333298</v>
      </c>
      <c r="CO13">
        <v>79.498565302235306</v>
      </c>
      <c r="CP13">
        <v>0</v>
      </c>
      <c r="CQ13">
        <v>100.035806191804</v>
      </c>
      <c r="CR13">
        <v>890557</v>
      </c>
      <c r="CS13">
        <v>12354.35</v>
      </c>
      <c r="CT13">
        <v>111.459443578422</v>
      </c>
      <c r="CU13">
        <v>139.617567885732</v>
      </c>
      <c r="CV13">
        <v>127.983100344034</v>
      </c>
      <c r="CW13">
        <v>132.72257437606399</v>
      </c>
      <c r="CX13">
        <v>268.72029110936199</v>
      </c>
      <c r="CY13">
        <v>144.29875388361799</v>
      </c>
      <c r="CZ13">
        <v>5.08590322580645</v>
      </c>
      <c r="DA13">
        <v>546127</v>
      </c>
      <c r="DB13">
        <v>2.37496666666667</v>
      </c>
      <c r="DC13">
        <v>141.03057026327801</v>
      </c>
      <c r="DD13">
        <v>32.685362399730401</v>
      </c>
      <c r="DE13" t="e">
        <v>#N/A</v>
      </c>
      <c r="DF13">
        <v>834.89841178896597</v>
      </c>
      <c r="DG13">
        <v>34292.199999999997</v>
      </c>
      <c r="DH13">
        <v>4345</v>
      </c>
      <c r="DI13">
        <v>29947.200000000001</v>
      </c>
      <c r="DJ13">
        <v>44926.2</v>
      </c>
      <c r="DK13">
        <v>13133.2</v>
      </c>
      <c r="DL13">
        <v>31793</v>
      </c>
      <c r="DM13">
        <v>18228163.600000001</v>
      </c>
      <c r="DN13">
        <v>7088600</v>
      </c>
      <c r="DO13">
        <v>33100380</v>
      </c>
      <c r="DP13">
        <v>8276260</v>
      </c>
      <c r="DQ13">
        <v>21288620</v>
      </c>
      <c r="DR13">
        <v>9131790</v>
      </c>
      <c r="DS13">
        <v>81610</v>
      </c>
      <c r="DT13">
        <v>5677900</v>
      </c>
      <c r="DU13">
        <v>4828540</v>
      </c>
      <c r="DV13">
        <v>4850710</v>
      </c>
      <c r="DW13">
        <v>9679250</v>
      </c>
      <c r="DX13">
        <v>50410</v>
      </c>
      <c r="DY13">
        <v>9729660</v>
      </c>
      <c r="DZ13">
        <v>23421130</v>
      </c>
      <c r="EA13">
        <v>33360070</v>
      </c>
      <c r="EB13">
        <v>9</v>
      </c>
      <c r="EC13">
        <v>7.75</v>
      </c>
      <c r="ED13">
        <v>8.1666666666666696</v>
      </c>
      <c r="EE13">
        <v>7.3582999999999998</v>
      </c>
      <c r="EF13">
        <v>7.74</v>
      </c>
      <c r="EG13">
        <v>44.17</v>
      </c>
      <c r="EH13">
        <v>86.31</v>
      </c>
      <c r="EI13">
        <v>57.9</v>
      </c>
      <c r="EJ13">
        <v>1.3108444645687101</v>
      </c>
      <c r="EK13">
        <v>0.37030000000000002</v>
      </c>
      <c r="EL13">
        <v>119.28166351606799</v>
      </c>
      <c r="EM13">
        <v>191924</v>
      </c>
      <c r="EN13">
        <v>75.400000000000006</v>
      </c>
      <c r="EO13">
        <v>89.1</v>
      </c>
      <c r="EP13">
        <v>74.099999999999994</v>
      </c>
      <c r="EQ13">
        <v>77.2</v>
      </c>
      <c r="ER13">
        <v>80.759397657557201</v>
      </c>
      <c r="ES13">
        <v>77.2559826228578</v>
      </c>
      <c r="ET13">
        <v>93.688888888888897</v>
      </c>
      <c r="EU13">
        <v>102.12969909593799</v>
      </c>
      <c r="EV13">
        <v>76.427030825447403</v>
      </c>
      <c r="EW13">
        <v>119.18625143044</v>
      </c>
      <c r="EX13">
        <v>97.565612648221403</v>
      </c>
      <c r="EY13">
        <v>89.273049645390103</v>
      </c>
      <c r="EZ13">
        <v>67.864522417154006</v>
      </c>
      <c r="FA13">
        <v>91.072700074794298</v>
      </c>
      <c r="FB13">
        <v>99.627959183673497</v>
      </c>
      <c r="FC13">
        <v>75.623222748815195</v>
      </c>
      <c r="FD13">
        <v>75.093998811645903</v>
      </c>
      <c r="FE13">
        <v>77.163734776725306</v>
      </c>
      <c r="FF13">
        <v>89700</v>
      </c>
      <c r="FG13">
        <v>1946317</v>
      </c>
      <c r="FH13">
        <v>1583590</v>
      </c>
      <c r="FI13">
        <v>255001</v>
      </c>
      <c r="FJ13">
        <v>1996650</v>
      </c>
      <c r="FK13">
        <v>1996650</v>
      </c>
      <c r="FL13">
        <v>1669840</v>
      </c>
      <c r="FM13">
        <v>806540</v>
      </c>
      <c r="FN13">
        <v>477190</v>
      </c>
      <c r="FO13">
        <v>576380</v>
      </c>
      <c r="FP13">
        <v>477190</v>
      </c>
      <c r="FQ13">
        <v>327490</v>
      </c>
      <c r="FR13">
        <v>1.6725000000000001</v>
      </c>
      <c r="FS13">
        <v>0.11360000000000001</v>
      </c>
      <c r="FT13">
        <v>1.6372</v>
      </c>
      <c r="FU13">
        <v>13072.1</v>
      </c>
      <c r="FV13">
        <v>70.5</v>
      </c>
      <c r="FW13">
        <v>77.3</v>
      </c>
      <c r="FX13">
        <v>67.400000000000006</v>
      </c>
      <c r="FY13">
        <v>60.658616187989601</v>
      </c>
      <c r="FZ13">
        <v>127.3</v>
      </c>
      <c r="GA13">
        <v>43.9</v>
      </c>
      <c r="GB13">
        <v>30.8</v>
      </c>
      <c r="GC13">
        <v>650.29999999999995</v>
      </c>
      <c r="GD13">
        <v>57.8</v>
      </c>
      <c r="GE13">
        <v>27109.3</v>
      </c>
      <c r="GF13">
        <v>199840</v>
      </c>
      <c r="GG13">
        <v>32127</v>
      </c>
      <c r="GH13">
        <v>2399</v>
      </c>
      <c r="GI13">
        <v>11188</v>
      </c>
      <c r="GJ13">
        <v>22871</v>
      </c>
      <c r="GK13">
        <v>13499</v>
      </c>
      <c r="GL13">
        <v>933062</v>
      </c>
      <c r="GM13">
        <v>934946</v>
      </c>
      <c r="GN13" t="e">
        <v>#N/A</v>
      </c>
      <c r="GO13" t="e">
        <v>#N/A</v>
      </c>
      <c r="GP13" t="e">
        <v>#N/A</v>
      </c>
      <c r="GQ13">
        <v>471340</v>
      </c>
      <c r="GR13">
        <v>169174.1</v>
      </c>
      <c r="GS13">
        <v>71.900000000000006</v>
      </c>
      <c r="GT13">
        <v>27915.7</v>
      </c>
      <c r="GU13">
        <v>7.3089000000000004</v>
      </c>
      <c r="GV13">
        <v>648</v>
      </c>
      <c r="GW13">
        <v>54532.7</v>
      </c>
      <c r="GX13">
        <v>146257.1</v>
      </c>
      <c r="GY13">
        <v>10559.1</v>
      </c>
      <c r="GZ13">
        <v>1280</v>
      </c>
      <c r="HA13" t="e">
        <v>#N/A</v>
      </c>
      <c r="HB13" t="e">
        <v>#N/A</v>
      </c>
      <c r="HC13">
        <v>58.067518113717298</v>
      </c>
      <c r="HD13">
        <v>56.449158878504697</v>
      </c>
      <c r="HE13">
        <v>68.009071274298094</v>
      </c>
      <c r="HF13">
        <v>53.892413793103401</v>
      </c>
      <c r="HG13">
        <v>65.9950484094053</v>
      </c>
      <c r="HH13">
        <v>70.756045949213998</v>
      </c>
      <c r="HI13">
        <v>59.2206524210048</v>
      </c>
      <c r="HJ13">
        <v>65.925721467627298</v>
      </c>
      <c r="HK13">
        <v>3877.3</v>
      </c>
      <c r="HL13">
        <v>41240</v>
      </c>
      <c r="HM13">
        <v>3886.8</v>
      </c>
      <c r="HN13">
        <v>3357.7</v>
      </c>
      <c r="HO13">
        <v>31.125752476655499</v>
      </c>
      <c r="HP13">
        <v>10.297672654879801</v>
      </c>
      <c r="HQ13">
        <v>4473.7</v>
      </c>
      <c r="HR13">
        <v>204250</v>
      </c>
      <c r="HS13">
        <v>2362000</v>
      </c>
      <c r="HT13">
        <v>30755</v>
      </c>
      <c r="HU13">
        <v>1927.0892739000999</v>
      </c>
      <c r="HV13">
        <v>1401.7862126405601</v>
      </c>
      <c r="HW13">
        <v>378612.00395445502</v>
      </c>
      <c r="HX13">
        <v>380.02997315693602</v>
      </c>
      <c r="HY13">
        <v>127081</v>
      </c>
      <c r="HZ13">
        <v>9.3800000000000008</v>
      </c>
      <c r="IA13">
        <v>6</v>
      </c>
      <c r="IB13">
        <v>29505.45073515</v>
      </c>
      <c r="IC13">
        <v>93605.535727636598</v>
      </c>
      <c r="ID13">
        <v>-129.13793103448299</v>
      </c>
      <c r="IE13">
        <v>4437.02898117717</v>
      </c>
      <c r="IF13">
        <v>2230.96115995116</v>
      </c>
      <c r="IG13">
        <v>86.64</v>
      </c>
      <c r="IH13">
        <v>10389.218467413401</v>
      </c>
      <c r="II13">
        <v>291.24241815028</v>
      </c>
      <c r="IJ13">
        <v>157101.643434228</v>
      </c>
      <c r="IK13">
        <v>48846.997724864697</v>
      </c>
      <c r="IL13">
        <v>25473.5</v>
      </c>
      <c r="IM13">
        <v>70.868938398428</v>
      </c>
      <c r="IN13">
        <v>64.400000000000006</v>
      </c>
      <c r="IO13">
        <v>61986898</v>
      </c>
      <c r="IP13">
        <v>68.390292405290893</v>
      </c>
      <c r="IQ13">
        <v>28.171301088527098</v>
      </c>
      <c r="IR13">
        <v>400</v>
      </c>
      <c r="IS13">
        <v>834.89841178896597</v>
      </c>
    </row>
    <row r="14" spans="1:253">
      <c r="A14" t="s">
        <v>305</v>
      </c>
      <c r="B14">
        <v>14237337.270631701</v>
      </c>
      <c r="C14">
        <v>3022538.47601067</v>
      </c>
      <c r="D14">
        <v>5025500</v>
      </c>
      <c r="E14">
        <v>6622327</v>
      </c>
      <c r="F14">
        <v>10308415.5722194</v>
      </c>
      <c r="G14">
        <v>1905473.6692331</v>
      </c>
      <c r="H14">
        <v>3688690</v>
      </c>
      <c r="I14">
        <v>4846221.5999999996</v>
      </c>
      <c r="J14">
        <v>15753870</v>
      </c>
      <c r="K14">
        <v>9002270</v>
      </c>
      <c r="L14">
        <v>1638890</v>
      </c>
      <c r="M14">
        <v>4730400</v>
      </c>
      <c r="N14">
        <v>3045150</v>
      </c>
      <c r="O14">
        <v>3484720</v>
      </c>
      <c r="P14">
        <v>11273760</v>
      </c>
      <c r="Q14">
        <v>6693410</v>
      </c>
      <c r="R14">
        <v>1076590</v>
      </c>
      <c r="S14">
        <v>3816170</v>
      </c>
      <c r="T14">
        <v>2265350</v>
      </c>
      <c r="U14">
        <v>2687620</v>
      </c>
      <c r="V14">
        <v>-19747</v>
      </c>
      <c r="W14">
        <v>15226</v>
      </c>
      <c r="X14">
        <v>-4521</v>
      </c>
      <c r="Y14">
        <v>15685</v>
      </c>
      <c r="Z14">
        <v>11200</v>
      </c>
      <c r="AA14">
        <v>53969.3</v>
      </c>
      <c r="AB14">
        <v>66370.8</v>
      </c>
      <c r="AC14">
        <v>-1987</v>
      </c>
      <c r="AD14">
        <v>8208</v>
      </c>
      <c r="AE14">
        <v>273634.95145631098</v>
      </c>
      <c r="AF14">
        <v>9005</v>
      </c>
      <c r="AG14">
        <v>559775</v>
      </c>
      <c r="AH14">
        <v>2676708</v>
      </c>
      <c r="AI14">
        <v>357120</v>
      </c>
      <c r="AJ14">
        <v>1431897</v>
      </c>
      <c r="AK14">
        <v>2578477</v>
      </c>
      <c r="AL14">
        <v>2407200</v>
      </c>
      <c r="AM14">
        <v>1636650</v>
      </c>
      <c r="AN14">
        <v>365651</v>
      </c>
      <c r="AO14">
        <v>2046588</v>
      </c>
      <c r="AP14">
        <v>272272</v>
      </c>
      <c r="AQ14">
        <v>1004179</v>
      </c>
      <c r="AR14">
        <v>1903053.6</v>
      </c>
      <c r="AS14">
        <v>1804506</v>
      </c>
      <c r="AT14">
        <v>1138662</v>
      </c>
      <c r="AU14">
        <v>4688307.3</v>
      </c>
      <c r="AV14">
        <v>415976.9</v>
      </c>
      <c r="AW14">
        <v>8000</v>
      </c>
      <c r="AX14">
        <v>22946442.199999999</v>
      </c>
      <c r="AY14">
        <v>107141.9</v>
      </c>
      <c r="AZ14">
        <v>13112251.699999999</v>
      </c>
      <c r="BA14">
        <v>13815837.9</v>
      </c>
      <c r="BB14">
        <v>16.89</v>
      </c>
      <c r="BC14">
        <v>21.36</v>
      </c>
      <c r="BD14">
        <v>38.119999999999997</v>
      </c>
      <c r="BE14" t="e">
        <v>#N/A</v>
      </c>
      <c r="BF14">
        <v>12162738.5</v>
      </c>
      <c r="BG14">
        <v>14172113</v>
      </c>
      <c r="BH14" t="e">
        <v>#N/A</v>
      </c>
      <c r="BI14">
        <v>33811450</v>
      </c>
      <c r="BJ14">
        <v>259690</v>
      </c>
      <c r="BK14">
        <v>348937</v>
      </c>
      <c r="BL14">
        <v>55427</v>
      </c>
      <c r="BM14">
        <v>937931</v>
      </c>
      <c r="BN14">
        <v>0.87548638132295398</v>
      </c>
      <c r="BO14">
        <v>175.44395901350001</v>
      </c>
      <c r="BP14">
        <v>169.149480608</v>
      </c>
      <c r="BQ14">
        <v>227.93262668400001</v>
      </c>
      <c r="BR14">
        <v>115.607580824972</v>
      </c>
      <c r="BS14">
        <v>17697840</v>
      </c>
      <c r="BT14">
        <v>6697570</v>
      </c>
      <c r="BU14">
        <v>4698890</v>
      </c>
      <c r="BV14">
        <v>4072690</v>
      </c>
      <c r="BW14" t="e">
        <v>#N/A</v>
      </c>
      <c r="BX14">
        <v>17003.599999999999</v>
      </c>
      <c r="BY14">
        <v>9005</v>
      </c>
      <c r="BZ14">
        <v>8157</v>
      </c>
      <c r="CA14">
        <v>-1987</v>
      </c>
      <c r="CB14">
        <v>8208</v>
      </c>
      <c r="CC14" t="e">
        <v>#N/A</v>
      </c>
      <c r="CD14">
        <v>2874</v>
      </c>
      <c r="CE14">
        <v>7226</v>
      </c>
      <c r="CF14">
        <v>-11200</v>
      </c>
      <c r="CG14">
        <v>6430</v>
      </c>
      <c r="CH14">
        <v>315.79712901529501</v>
      </c>
      <c r="CI14">
        <v>1126</v>
      </c>
      <c r="CJ14">
        <v>2925.9</v>
      </c>
      <c r="CK14">
        <v>0</v>
      </c>
      <c r="CL14">
        <v>81.746666666666698</v>
      </c>
      <c r="CM14">
        <v>5.3579954098360698</v>
      </c>
      <c r="CN14">
        <v>92.841283333333294</v>
      </c>
      <c r="CO14">
        <v>86.937837748663895</v>
      </c>
      <c r="CP14">
        <v>0</v>
      </c>
      <c r="CQ14">
        <v>113.593316104084</v>
      </c>
      <c r="CR14">
        <v>925420</v>
      </c>
      <c r="CS14">
        <v>13408.62</v>
      </c>
      <c r="CT14">
        <v>111.525215602138</v>
      </c>
      <c r="CU14">
        <v>140.4173983977</v>
      </c>
      <c r="CV14">
        <v>128.90210987250501</v>
      </c>
      <c r="CW14">
        <v>134.95526911974</v>
      </c>
      <c r="CX14">
        <v>278.259497999551</v>
      </c>
      <c r="CY14">
        <v>145.48129577040899</v>
      </c>
      <c r="CZ14">
        <v>4.8324687500000003</v>
      </c>
      <c r="DA14">
        <v>589255</v>
      </c>
      <c r="DB14">
        <v>2.53833333333333</v>
      </c>
      <c r="DC14">
        <v>142.83913219327701</v>
      </c>
      <c r="DD14">
        <v>32.881350134704597</v>
      </c>
      <c r="DE14">
        <v>3149850</v>
      </c>
      <c r="DF14">
        <v>834.91900114019302</v>
      </c>
      <c r="DG14">
        <v>35038.300000000003</v>
      </c>
      <c r="DH14">
        <v>6430</v>
      </c>
      <c r="DI14">
        <v>28608.2</v>
      </c>
      <c r="DJ14">
        <v>56444.800000000003</v>
      </c>
      <c r="DK14">
        <v>17003.599999999999</v>
      </c>
      <c r="DL14">
        <v>39441.199999999997</v>
      </c>
      <c r="DM14">
        <v>18746692.600000001</v>
      </c>
      <c r="DN14">
        <v>7206210</v>
      </c>
      <c r="DO14">
        <v>33811450</v>
      </c>
      <c r="DP14">
        <v>8552710</v>
      </c>
      <c r="DQ14">
        <v>20969580</v>
      </c>
      <c r="DR14">
        <v>8952350</v>
      </c>
      <c r="DS14">
        <v>84270</v>
      </c>
      <c r="DT14">
        <v>4747450</v>
      </c>
      <c r="DU14">
        <v>5014030</v>
      </c>
      <c r="DV14">
        <v>4395990</v>
      </c>
      <c r="DW14">
        <v>9410020</v>
      </c>
      <c r="DX14">
        <v>50410</v>
      </c>
      <c r="DY14">
        <v>9460430</v>
      </c>
      <c r="DZ14">
        <v>24401430</v>
      </c>
      <c r="EA14">
        <v>34071140</v>
      </c>
      <c r="EB14">
        <v>9.6</v>
      </c>
      <c r="EC14">
        <v>7.75</v>
      </c>
      <c r="ED14">
        <v>8.6566666666666698</v>
      </c>
      <c r="EE14">
        <v>7.2750000000000004</v>
      </c>
      <c r="EF14">
        <v>8.2100000000000009</v>
      </c>
      <c r="EG14">
        <v>41.2</v>
      </c>
      <c r="EH14">
        <v>81.84</v>
      </c>
      <c r="EI14">
        <v>55.57</v>
      </c>
      <c r="EJ14">
        <v>1.34878640776699</v>
      </c>
      <c r="EK14">
        <v>0.3412</v>
      </c>
      <c r="EL14">
        <v>120.750293083236</v>
      </c>
      <c r="EM14">
        <v>206114</v>
      </c>
      <c r="EN14">
        <v>79.8</v>
      </c>
      <c r="EO14">
        <v>83.6</v>
      </c>
      <c r="EP14">
        <v>79.099999999999994</v>
      </c>
      <c r="EQ14">
        <v>80.400000000000006</v>
      </c>
      <c r="ER14">
        <v>79.720691578360302</v>
      </c>
      <c r="ES14">
        <v>65.309776180625093</v>
      </c>
      <c r="ET14">
        <v>93.688888888888897</v>
      </c>
      <c r="EU14">
        <v>97.558763999460297</v>
      </c>
      <c r="EV14">
        <v>84.257078609575601</v>
      </c>
      <c r="EW14">
        <v>106.279172797123</v>
      </c>
      <c r="EX14">
        <v>73.085770750988203</v>
      </c>
      <c r="EY14">
        <v>88.112499999999997</v>
      </c>
      <c r="EZ14">
        <v>65.457504873294397</v>
      </c>
      <c r="FA14">
        <v>91.522812266267806</v>
      </c>
      <c r="FB14">
        <v>83.469489795918406</v>
      </c>
      <c r="FC14">
        <v>70.049170616113699</v>
      </c>
      <c r="FD14">
        <v>75.207605466429001</v>
      </c>
      <c r="FE14">
        <v>80.244925575101504</v>
      </c>
      <c r="FF14">
        <v>85502</v>
      </c>
      <c r="FG14">
        <v>1740828</v>
      </c>
      <c r="FH14">
        <v>1378768</v>
      </c>
      <c r="FI14">
        <v>256176</v>
      </c>
      <c r="FJ14">
        <v>1799000</v>
      </c>
      <c r="FK14">
        <v>1799000</v>
      </c>
      <c r="FL14">
        <v>884950</v>
      </c>
      <c r="FM14">
        <v>1224300</v>
      </c>
      <c r="FN14">
        <v>1124040</v>
      </c>
      <c r="FO14">
        <v>342740</v>
      </c>
      <c r="FP14">
        <v>1124040</v>
      </c>
      <c r="FQ14">
        <v>468260</v>
      </c>
      <c r="FR14">
        <v>4.5841000000000003</v>
      </c>
      <c r="FS14">
        <v>0.37680000000000002</v>
      </c>
      <c r="FT14">
        <v>4.2073</v>
      </c>
      <c r="FU14">
        <v>14650.51</v>
      </c>
      <c r="FV14">
        <v>75.2</v>
      </c>
      <c r="FW14">
        <v>81.400000000000006</v>
      </c>
      <c r="FX14">
        <v>74.099999999999994</v>
      </c>
      <c r="FY14">
        <v>61.468668407310702</v>
      </c>
      <c r="FZ14">
        <v>129</v>
      </c>
      <c r="GA14">
        <v>43</v>
      </c>
      <c r="GB14">
        <v>30.3</v>
      </c>
      <c r="GC14">
        <v>667.2</v>
      </c>
      <c r="GD14">
        <v>68.599999999999994</v>
      </c>
      <c r="GE14">
        <v>28795.4</v>
      </c>
      <c r="GF14">
        <v>185520</v>
      </c>
      <c r="GG14">
        <v>32318</v>
      </c>
      <c r="GH14">
        <v>2590</v>
      </c>
      <c r="GI14">
        <v>12016</v>
      </c>
      <c r="GJ14">
        <v>18931</v>
      </c>
      <c r="GK14">
        <v>9926</v>
      </c>
      <c r="GL14">
        <v>1238742</v>
      </c>
      <c r="GM14">
        <v>1236507</v>
      </c>
      <c r="GN14" t="e">
        <v>#N/A</v>
      </c>
      <c r="GO14">
        <v>10770260</v>
      </c>
      <c r="GP14">
        <v>4698890</v>
      </c>
      <c r="GQ14">
        <v>306070</v>
      </c>
      <c r="GR14">
        <v>175930.2</v>
      </c>
      <c r="GS14">
        <v>73.900000000000006</v>
      </c>
      <c r="GT14">
        <v>32667.200000000001</v>
      </c>
      <c r="GU14">
        <v>7.2270000000000003</v>
      </c>
      <c r="GV14">
        <v>-446</v>
      </c>
      <c r="GW14">
        <v>29156.6</v>
      </c>
      <c r="GX14">
        <v>300677.2</v>
      </c>
      <c r="GY14">
        <v>11554.6</v>
      </c>
      <c r="GZ14">
        <v>1284</v>
      </c>
      <c r="HA14" t="e">
        <v>#N/A</v>
      </c>
      <c r="HB14">
        <v>2228680</v>
      </c>
      <c r="HC14">
        <v>59.240599287731797</v>
      </c>
      <c r="HD14">
        <v>59.646194926568803</v>
      </c>
      <c r="HE14">
        <v>68.949559727529504</v>
      </c>
      <c r="HF14">
        <v>53.892413793103401</v>
      </c>
      <c r="HG14">
        <v>65.8442600276625</v>
      </c>
      <c r="HH14">
        <v>71.4803204353084</v>
      </c>
      <c r="HI14">
        <v>61.297681291202501</v>
      </c>
      <c r="HJ14">
        <v>67.007939772942194</v>
      </c>
      <c r="HK14">
        <v>6774</v>
      </c>
      <c r="HL14">
        <v>42603</v>
      </c>
      <c r="HM14">
        <v>2925.9</v>
      </c>
      <c r="HN14">
        <v>3367.7</v>
      </c>
      <c r="HO14">
        <v>33.954231399017502</v>
      </c>
      <c r="HP14">
        <v>12.839969647350101</v>
      </c>
      <c r="HQ14">
        <v>4503.7</v>
      </c>
      <c r="HR14">
        <v>204250</v>
      </c>
      <c r="HS14">
        <v>2362000</v>
      </c>
      <c r="HT14">
        <v>31875</v>
      </c>
      <c r="HU14">
        <v>2164.51350479656</v>
      </c>
      <c r="HV14">
        <v>1653.1807653150499</v>
      </c>
      <c r="HW14">
        <v>573566.34605393198</v>
      </c>
      <c r="HX14">
        <v>431.92137378966498</v>
      </c>
      <c r="HY14">
        <v>122530</v>
      </c>
      <c r="HZ14">
        <v>5.93</v>
      </c>
      <c r="IA14">
        <v>6</v>
      </c>
      <c r="IB14">
        <v>20765.056890805699</v>
      </c>
      <c r="IC14">
        <v>93186.555587942901</v>
      </c>
      <c r="ID14">
        <v>297.70491803278702</v>
      </c>
      <c r="IE14">
        <v>3557.5255452644201</v>
      </c>
      <c r="IF14">
        <v>2001.84023199023</v>
      </c>
      <c r="IG14">
        <v>89.140645161290294</v>
      </c>
      <c r="IH14">
        <v>77427.505994453793</v>
      </c>
      <c r="II14">
        <v>269.30472690509401</v>
      </c>
      <c r="IJ14">
        <v>167428.570208146</v>
      </c>
      <c r="IK14">
        <v>62803.360052868302</v>
      </c>
      <c r="IL14">
        <v>24104.6</v>
      </c>
      <c r="IM14">
        <v>72.185213784961206</v>
      </c>
      <c r="IN14">
        <v>227.8</v>
      </c>
      <c r="IO14">
        <v>66508050.5</v>
      </c>
      <c r="IP14">
        <v>69.783833711599797</v>
      </c>
      <c r="IQ14">
        <v>28.3776027488124</v>
      </c>
      <c r="IR14">
        <v>415.4</v>
      </c>
      <c r="IS14">
        <v>834.91900114019302</v>
      </c>
    </row>
    <row r="15" spans="1:253">
      <c r="A15" t="s">
        <v>306</v>
      </c>
      <c r="B15">
        <v>14126856.146883201</v>
      </c>
      <c r="C15">
        <v>2444977.5014291001</v>
      </c>
      <c r="D15">
        <v>5092952</v>
      </c>
      <c r="E15">
        <v>6876419</v>
      </c>
      <c r="F15">
        <v>10302018.6711866</v>
      </c>
      <c r="G15">
        <v>1575543.2138526</v>
      </c>
      <c r="H15">
        <v>3768072</v>
      </c>
      <c r="I15">
        <v>5071721.2</v>
      </c>
      <c r="J15">
        <v>15746460</v>
      </c>
      <c r="K15">
        <v>8826550</v>
      </c>
      <c r="L15">
        <v>1810540</v>
      </c>
      <c r="M15">
        <v>5030650</v>
      </c>
      <c r="N15">
        <v>3979150</v>
      </c>
      <c r="O15">
        <v>3964740</v>
      </c>
      <c r="P15">
        <v>11369120</v>
      </c>
      <c r="Q15">
        <v>6321900</v>
      </c>
      <c r="R15">
        <v>1224580</v>
      </c>
      <c r="S15">
        <v>4081970</v>
      </c>
      <c r="T15">
        <v>2386140</v>
      </c>
      <c r="U15">
        <v>2814290</v>
      </c>
      <c r="V15">
        <v>-21475</v>
      </c>
      <c r="W15">
        <v>17172</v>
      </c>
      <c r="X15">
        <v>-4303</v>
      </c>
      <c r="Y15">
        <v>33269</v>
      </c>
      <c r="Z15">
        <v>29236</v>
      </c>
      <c r="AA15">
        <v>58535.199999999997</v>
      </c>
      <c r="AB15">
        <v>66637.600000000006</v>
      </c>
      <c r="AC15">
        <v>-1500</v>
      </c>
      <c r="AD15">
        <v>9254</v>
      </c>
      <c r="AE15">
        <v>280511.22625215899</v>
      </c>
      <c r="AF15">
        <v>9418</v>
      </c>
      <c r="AG15">
        <v>545925</v>
      </c>
      <c r="AH15">
        <v>2738394</v>
      </c>
      <c r="AI15">
        <v>354240</v>
      </c>
      <c r="AJ15">
        <v>1454393</v>
      </c>
      <c r="AK15">
        <v>2628208</v>
      </c>
      <c r="AL15">
        <v>2455216</v>
      </c>
      <c r="AM15">
        <v>1792995</v>
      </c>
      <c r="AN15">
        <v>362661</v>
      </c>
      <c r="AO15">
        <v>2104392</v>
      </c>
      <c r="AP15">
        <v>270088</v>
      </c>
      <c r="AQ15">
        <v>1030931</v>
      </c>
      <c r="AR15">
        <v>1949191.2</v>
      </c>
      <c r="AS15">
        <v>1853566</v>
      </c>
      <c r="AT15">
        <v>1268964</v>
      </c>
      <c r="AU15">
        <v>6052472.2999999998</v>
      </c>
      <c r="AV15">
        <v>411919.1</v>
      </c>
      <c r="AW15">
        <v>40000</v>
      </c>
      <c r="AX15">
        <v>24759367.600000001</v>
      </c>
      <c r="AY15">
        <v>41570.6</v>
      </c>
      <c r="AZ15">
        <v>13535922.9</v>
      </c>
      <c r="BA15">
        <v>15453967</v>
      </c>
      <c r="BB15">
        <v>13.12</v>
      </c>
      <c r="BC15">
        <v>17.690000000000001</v>
      </c>
      <c r="BD15">
        <v>21.18</v>
      </c>
      <c r="BE15" t="e">
        <v>#N/A</v>
      </c>
      <c r="BF15">
        <v>12583027.699999999</v>
      </c>
      <c r="BG15">
        <v>15670837.1</v>
      </c>
      <c r="BH15" t="e">
        <v>#N/A</v>
      </c>
      <c r="BI15">
        <v>35850090</v>
      </c>
      <c r="BJ15">
        <v>259690</v>
      </c>
      <c r="BK15">
        <v>375427</v>
      </c>
      <c r="BL15">
        <v>61477</v>
      </c>
      <c r="BM15">
        <v>1060204</v>
      </c>
      <c r="BN15">
        <v>0.399201596806398</v>
      </c>
      <c r="BO15">
        <v>176.86167319520001</v>
      </c>
      <c r="BP15">
        <v>168.25196014650001</v>
      </c>
      <c r="BQ15">
        <v>214.26390077319999</v>
      </c>
      <c r="BR15">
        <v>108.172043010753</v>
      </c>
      <c r="BS15">
        <v>19010570</v>
      </c>
      <c r="BT15">
        <v>7282980</v>
      </c>
      <c r="BU15">
        <v>4937900</v>
      </c>
      <c r="BV15">
        <v>4490490</v>
      </c>
      <c r="BW15" t="e">
        <v>#N/A</v>
      </c>
      <c r="BX15">
        <v>17591.099999999999</v>
      </c>
      <c r="BY15">
        <v>9418</v>
      </c>
      <c r="BZ15">
        <v>8249</v>
      </c>
      <c r="CA15">
        <v>-1500</v>
      </c>
      <c r="CB15">
        <v>9254</v>
      </c>
      <c r="CC15" t="e">
        <v>#N/A</v>
      </c>
      <c r="CD15">
        <v>2266</v>
      </c>
      <c r="CE15">
        <v>8422</v>
      </c>
      <c r="CF15">
        <v>-29236</v>
      </c>
      <c r="CG15">
        <v>6271.8</v>
      </c>
      <c r="CH15">
        <v>179.268144820164</v>
      </c>
      <c r="CI15">
        <v>1130</v>
      </c>
      <c r="CJ15">
        <v>3708.8</v>
      </c>
      <c r="CK15">
        <v>1</v>
      </c>
      <c r="CL15">
        <v>79.676666666666705</v>
      </c>
      <c r="CM15">
        <v>5.44391765625</v>
      </c>
      <c r="CN15">
        <v>93.465106666666699</v>
      </c>
      <c r="CO15">
        <v>99.748050809083594</v>
      </c>
      <c r="CP15">
        <v>0</v>
      </c>
      <c r="CQ15">
        <v>108.245003364933</v>
      </c>
      <c r="CR15">
        <v>937125</v>
      </c>
      <c r="CS15">
        <v>13895.63</v>
      </c>
      <c r="CT15">
        <v>110.93677579628201</v>
      </c>
      <c r="CU15">
        <v>141.18024586131401</v>
      </c>
      <c r="CV15">
        <v>129.47378299566299</v>
      </c>
      <c r="CW15">
        <v>136.351656149061</v>
      </c>
      <c r="CX15">
        <v>288.13733383256402</v>
      </c>
      <c r="CY15">
        <v>147.18623540514801</v>
      </c>
      <c r="CZ15">
        <v>4.31820634920635</v>
      </c>
      <c r="DA15">
        <v>610628</v>
      </c>
      <c r="DB15">
        <v>1.8033666666666699</v>
      </c>
      <c r="DC15">
        <v>144.35101298797599</v>
      </c>
      <c r="DD15">
        <v>33.496409301959098</v>
      </c>
      <c r="DE15">
        <v>3305980</v>
      </c>
      <c r="DF15">
        <v>834.85122522166898</v>
      </c>
      <c r="DG15">
        <v>37519.199999999997</v>
      </c>
      <c r="DH15">
        <v>6271.8</v>
      </c>
      <c r="DI15">
        <v>31247.4</v>
      </c>
      <c r="DJ15">
        <v>55039.6</v>
      </c>
      <c r="DK15">
        <v>17591.099999999999</v>
      </c>
      <c r="DL15">
        <v>37448.5</v>
      </c>
      <c r="DM15">
        <v>20004715.5</v>
      </c>
      <c r="DN15">
        <v>7813080</v>
      </c>
      <c r="DO15">
        <v>35850090</v>
      </c>
      <c r="DP15">
        <v>8713660</v>
      </c>
      <c r="DQ15">
        <v>22452480</v>
      </c>
      <c r="DR15">
        <v>10134840</v>
      </c>
      <c r="DS15">
        <v>86800</v>
      </c>
      <c r="DT15">
        <v>5537700</v>
      </c>
      <c r="DU15">
        <v>4865010</v>
      </c>
      <c r="DV15">
        <v>4970090</v>
      </c>
      <c r="DW15">
        <v>9835110</v>
      </c>
      <c r="DX15">
        <v>50410</v>
      </c>
      <c r="DY15">
        <v>9885520</v>
      </c>
      <c r="DZ15">
        <v>26014980</v>
      </c>
      <c r="EA15">
        <v>36109780</v>
      </c>
      <c r="EB15">
        <v>9.5</v>
      </c>
      <c r="EC15">
        <v>7.75</v>
      </c>
      <c r="ED15">
        <v>8.6566666666666698</v>
      </c>
      <c r="EE15">
        <v>6.1067</v>
      </c>
      <c r="EF15">
        <v>7.9</v>
      </c>
      <c r="EG15">
        <v>40.53</v>
      </c>
      <c r="EH15">
        <v>81.92</v>
      </c>
      <c r="EI15">
        <v>55.69</v>
      </c>
      <c r="EJ15">
        <v>1.3740439180853701</v>
      </c>
      <c r="EK15">
        <v>0.34379999999999999</v>
      </c>
      <c r="EL15">
        <v>117.88830715532301</v>
      </c>
      <c r="EM15">
        <v>239955</v>
      </c>
      <c r="EN15">
        <v>82.2</v>
      </c>
      <c r="EO15">
        <v>76.599999999999994</v>
      </c>
      <c r="EP15">
        <v>81.7</v>
      </c>
      <c r="EQ15">
        <v>79.5</v>
      </c>
      <c r="ER15">
        <v>78.227551589514803</v>
      </c>
      <c r="ES15">
        <v>71.148924954149393</v>
      </c>
      <c r="ET15">
        <v>95.653333333333293</v>
      </c>
      <c r="EU15">
        <v>95.170962083389597</v>
      </c>
      <c r="EV15">
        <v>87.283416096692605</v>
      </c>
      <c r="EW15">
        <v>100.234085335949</v>
      </c>
      <c r="EX15">
        <v>70.326482213438695</v>
      </c>
      <c r="EY15">
        <v>89.987234042553197</v>
      </c>
      <c r="EZ15">
        <v>68.131968810916206</v>
      </c>
      <c r="FA15">
        <v>91.222737471952101</v>
      </c>
      <c r="FB15">
        <v>97.524489795918399</v>
      </c>
      <c r="FC15">
        <v>73.324644549762994</v>
      </c>
      <c r="FD15">
        <v>70.152109328579897</v>
      </c>
      <c r="FE15">
        <v>79.441136671177304</v>
      </c>
      <c r="FF15">
        <v>78415</v>
      </c>
      <c r="FG15">
        <v>1724961</v>
      </c>
      <c r="FH15">
        <v>1342522</v>
      </c>
      <c r="FI15">
        <v>274254</v>
      </c>
      <c r="FJ15">
        <v>1379920</v>
      </c>
      <c r="FK15">
        <v>1379920</v>
      </c>
      <c r="FL15">
        <v>1349960</v>
      </c>
      <c r="FM15">
        <v>349620</v>
      </c>
      <c r="FN15">
        <v>-312040</v>
      </c>
      <c r="FO15">
        <v>385460</v>
      </c>
      <c r="FP15">
        <v>-312040</v>
      </c>
      <c r="FQ15">
        <v>119860</v>
      </c>
      <c r="FR15">
        <v>7.9763999999999999</v>
      </c>
      <c r="FS15">
        <v>0.51459999999999995</v>
      </c>
      <c r="FT15">
        <v>7.4618000000000002</v>
      </c>
      <c r="FU15">
        <v>17291.099999999999</v>
      </c>
      <c r="FV15">
        <v>74.7</v>
      </c>
      <c r="FW15">
        <v>81.099999999999994</v>
      </c>
      <c r="FX15">
        <v>71.5</v>
      </c>
      <c r="FY15">
        <v>63.231723237597897</v>
      </c>
      <c r="FZ15">
        <v>132.69999999999999</v>
      </c>
      <c r="GA15">
        <v>43.5</v>
      </c>
      <c r="GB15">
        <v>30.5</v>
      </c>
      <c r="GC15">
        <v>681.1</v>
      </c>
      <c r="GD15">
        <v>75</v>
      </c>
      <c r="GE15">
        <v>27415.5</v>
      </c>
      <c r="GF15">
        <v>184740</v>
      </c>
      <c r="GG15">
        <v>29323</v>
      </c>
      <c r="GH15">
        <v>2503</v>
      </c>
      <c r="GI15">
        <v>10350</v>
      </c>
      <c r="GJ15">
        <v>21016</v>
      </c>
      <c r="GK15">
        <v>11598</v>
      </c>
      <c r="GL15">
        <v>1573598</v>
      </c>
      <c r="GM15">
        <v>1585750</v>
      </c>
      <c r="GN15" t="e">
        <v>#N/A</v>
      </c>
      <c r="GO15">
        <v>11773470</v>
      </c>
      <c r="GP15">
        <v>4937900</v>
      </c>
      <c r="GQ15">
        <v>312440</v>
      </c>
      <c r="GR15">
        <v>174220.5</v>
      </c>
      <c r="GS15">
        <v>75.8</v>
      </c>
      <c r="GT15">
        <v>33523</v>
      </c>
      <c r="GU15">
        <v>4.4004000000000003</v>
      </c>
      <c r="GV15">
        <v>368</v>
      </c>
      <c r="GW15">
        <v>56413.2</v>
      </c>
      <c r="GX15">
        <v>502874</v>
      </c>
      <c r="GY15">
        <v>11640.4</v>
      </c>
      <c r="GZ15">
        <v>612</v>
      </c>
      <c r="HA15" t="e">
        <v>#N/A</v>
      </c>
      <c r="HB15">
        <v>2299200</v>
      </c>
      <c r="HC15">
        <v>61.676998649146498</v>
      </c>
      <c r="HD15">
        <v>60.934552736982603</v>
      </c>
      <c r="HE15">
        <v>69.537365010799107</v>
      </c>
      <c r="HF15">
        <v>55.1555172413793</v>
      </c>
      <c r="HG15">
        <v>65.9950484094053</v>
      </c>
      <c r="HH15">
        <v>72.427448609431707</v>
      </c>
      <c r="HI15">
        <v>63.2733916799273</v>
      </c>
      <c r="HJ15">
        <v>68.612626309124096</v>
      </c>
      <c r="HK15">
        <v>3925.5</v>
      </c>
      <c r="HL15">
        <v>43679</v>
      </c>
      <c r="HM15">
        <v>3708.8</v>
      </c>
      <c r="HN15">
        <v>3597.5</v>
      </c>
      <c r="HO15">
        <v>32.129863013698603</v>
      </c>
      <c r="HP15">
        <v>11.4553424657534</v>
      </c>
      <c r="HQ15">
        <v>5051.1000000000004</v>
      </c>
      <c r="HR15">
        <v>224740</v>
      </c>
      <c r="HS15">
        <v>2465170</v>
      </c>
      <c r="HT15">
        <v>32400</v>
      </c>
      <c r="HU15">
        <v>1453.2168623883599</v>
      </c>
      <c r="HV15">
        <v>1738.1885849552</v>
      </c>
      <c r="HW15">
        <v>230209.39836251701</v>
      </c>
      <c r="HX15">
        <v>595.62624868181399</v>
      </c>
      <c r="HY15">
        <v>121070</v>
      </c>
      <c r="HZ15">
        <v>4.45</v>
      </c>
      <c r="IA15">
        <v>6</v>
      </c>
      <c r="IB15">
        <v>27713.2285630269</v>
      </c>
      <c r="IC15">
        <v>93904.3333740745</v>
      </c>
      <c r="ID15">
        <v>451.96721311475397</v>
      </c>
      <c r="IE15">
        <v>3237.7726322079502</v>
      </c>
      <c r="IF15">
        <v>2360.6578510378499</v>
      </c>
      <c r="IG15">
        <v>92.597419354838706</v>
      </c>
      <c r="IH15">
        <v>58541.933214669101</v>
      </c>
      <c r="II15">
        <v>292.952144693462</v>
      </c>
      <c r="IJ15">
        <v>161603.44272769499</v>
      </c>
      <c r="IK15">
        <v>56594.349170752997</v>
      </c>
      <c r="IL15">
        <v>26196.3</v>
      </c>
      <c r="IM15">
        <v>72.921852574399594</v>
      </c>
      <c r="IN15">
        <v>751.4</v>
      </c>
      <c r="IO15">
        <v>70125227.200000003</v>
      </c>
      <c r="IP15">
        <v>70.062401452558603</v>
      </c>
      <c r="IQ15">
        <v>28.982347990755802</v>
      </c>
      <c r="IR15">
        <v>427.8</v>
      </c>
      <c r="IS15">
        <v>834.85122522166898</v>
      </c>
    </row>
    <row r="16" spans="1:253">
      <c r="A16" t="s">
        <v>307</v>
      </c>
      <c r="B16">
        <v>16021137.3199571</v>
      </c>
      <c r="C16">
        <v>4227131.9838583199</v>
      </c>
      <c r="D16">
        <v>5343785</v>
      </c>
      <c r="E16">
        <v>7097728</v>
      </c>
      <c r="F16">
        <v>11840751.708009999</v>
      </c>
      <c r="G16">
        <v>2733368.01730107</v>
      </c>
      <c r="H16">
        <v>3978877</v>
      </c>
      <c r="I16">
        <v>5262485.4000000004</v>
      </c>
      <c r="J16">
        <v>17308010</v>
      </c>
      <c r="K16">
        <v>9899840</v>
      </c>
      <c r="L16">
        <v>1061420</v>
      </c>
      <c r="M16">
        <v>5295730</v>
      </c>
      <c r="N16">
        <v>3524950</v>
      </c>
      <c r="O16">
        <v>4098340</v>
      </c>
      <c r="P16">
        <v>12678210</v>
      </c>
      <c r="Q16">
        <v>7536560</v>
      </c>
      <c r="R16">
        <v>917950</v>
      </c>
      <c r="S16">
        <v>4344580</v>
      </c>
      <c r="T16">
        <v>2599040</v>
      </c>
      <c r="U16">
        <v>3095170</v>
      </c>
      <c r="V16">
        <v>-24240</v>
      </c>
      <c r="W16">
        <v>20656</v>
      </c>
      <c r="X16">
        <v>-3584</v>
      </c>
      <c r="Y16">
        <v>29715</v>
      </c>
      <c r="Z16">
        <v>26738</v>
      </c>
      <c r="AA16">
        <v>64284.6</v>
      </c>
      <c r="AB16">
        <v>72644.2</v>
      </c>
      <c r="AC16">
        <v>-1551</v>
      </c>
      <c r="AD16">
        <v>10861</v>
      </c>
      <c r="AE16">
        <v>321211.299721307</v>
      </c>
      <c r="AF16">
        <v>11346</v>
      </c>
      <c r="AG16">
        <v>615500</v>
      </c>
      <c r="AH16">
        <v>2844252</v>
      </c>
      <c r="AI16">
        <v>356832</v>
      </c>
      <c r="AJ16">
        <v>1527201</v>
      </c>
      <c r="AK16">
        <v>2834073</v>
      </c>
      <c r="AL16">
        <v>2533360</v>
      </c>
      <c r="AM16">
        <v>1730295</v>
      </c>
      <c r="AN16">
        <v>414128</v>
      </c>
      <c r="AO16">
        <v>2203608</v>
      </c>
      <c r="AP16">
        <v>272064</v>
      </c>
      <c r="AQ16">
        <v>1089077</v>
      </c>
      <c r="AR16">
        <v>2115338.4</v>
      </c>
      <c r="AS16">
        <v>1913175</v>
      </c>
      <c r="AT16">
        <v>1233972</v>
      </c>
      <c r="AU16">
        <v>4388709.8</v>
      </c>
      <c r="AV16">
        <v>581948.69999999995</v>
      </c>
      <c r="AW16">
        <v>18000</v>
      </c>
      <c r="AX16">
        <v>27671476.5</v>
      </c>
      <c r="AY16">
        <v>237257.60000000001</v>
      </c>
      <c r="AZ16">
        <v>15052761.4</v>
      </c>
      <c r="BA16">
        <v>16647030.199999999</v>
      </c>
      <c r="BB16">
        <v>17.97</v>
      </c>
      <c r="BC16">
        <v>19.239999999999998</v>
      </c>
      <c r="BD16">
        <v>21.63</v>
      </c>
      <c r="BE16" t="e">
        <v>#N/A</v>
      </c>
      <c r="BF16">
        <v>14129437.800000001</v>
      </c>
      <c r="BG16">
        <v>16875754</v>
      </c>
      <c r="BH16" t="e">
        <v>#N/A</v>
      </c>
      <c r="BI16">
        <v>37055140</v>
      </c>
      <c r="BJ16">
        <v>259690</v>
      </c>
      <c r="BK16">
        <v>385103</v>
      </c>
      <c r="BL16">
        <v>69801</v>
      </c>
      <c r="BM16">
        <v>1573552</v>
      </c>
      <c r="BN16">
        <v>0.399201596806398</v>
      </c>
      <c r="BO16">
        <v>170.91342598400001</v>
      </c>
      <c r="BP16">
        <v>171.63617370239999</v>
      </c>
      <c r="BQ16">
        <v>212.6255919372</v>
      </c>
      <c r="BR16">
        <v>108.172043010753</v>
      </c>
      <c r="BS16">
        <v>19750350</v>
      </c>
      <c r="BT16">
        <v>7666660</v>
      </c>
      <c r="BU16">
        <v>5026500</v>
      </c>
      <c r="BV16">
        <v>4695250</v>
      </c>
      <c r="BW16" t="e">
        <v>#N/A</v>
      </c>
      <c r="BX16">
        <v>19823.2</v>
      </c>
      <c r="BY16">
        <v>11346</v>
      </c>
      <c r="BZ16">
        <v>8756</v>
      </c>
      <c r="CA16">
        <v>-1551</v>
      </c>
      <c r="CB16">
        <v>10861</v>
      </c>
      <c r="CC16" t="e">
        <v>#N/A</v>
      </c>
      <c r="CD16">
        <v>2121</v>
      </c>
      <c r="CE16">
        <v>9254</v>
      </c>
      <c r="CF16">
        <v>-26738</v>
      </c>
      <c r="CG16">
        <v>6834.4</v>
      </c>
      <c r="CH16">
        <v>93.990918772766406</v>
      </c>
      <c r="CI16">
        <v>1134</v>
      </c>
      <c r="CJ16">
        <v>5135.2</v>
      </c>
      <c r="CK16">
        <v>0</v>
      </c>
      <c r="CL16">
        <v>76.4433333333333</v>
      </c>
      <c r="CM16">
        <v>5.0335068749999996</v>
      </c>
      <c r="CN16">
        <v>94.539656666666701</v>
      </c>
      <c r="CO16">
        <v>110.79912755738199</v>
      </c>
      <c r="CP16">
        <v>0</v>
      </c>
      <c r="CQ16">
        <v>110.62377645862</v>
      </c>
      <c r="CR16">
        <v>908302</v>
      </c>
      <c r="CS16">
        <v>13264.82</v>
      </c>
      <c r="CT16">
        <v>111.373255175021</v>
      </c>
      <c r="CU16">
        <v>142.038398568536</v>
      </c>
      <c r="CV16">
        <v>130.16434565938701</v>
      </c>
      <c r="CW16">
        <v>138.399649589707</v>
      </c>
      <c r="CX16">
        <v>298.36581947787602</v>
      </c>
      <c r="CY16">
        <v>149.27163872581201</v>
      </c>
      <c r="CZ16">
        <v>3.3988870967741902</v>
      </c>
      <c r="DA16">
        <v>625802</v>
      </c>
      <c r="DB16">
        <v>3.7673000000000001</v>
      </c>
      <c r="DC16">
        <v>146.33233168694599</v>
      </c>
      <c r="DD16">
        <v>33.840059504577098</v>
      </c>
      <c r="DE16">
        <v>3336260</v>
      </c>
      <c r="DF16">
        <v>895.04651738855296</v>
      </c>
      <c r="DG16">
        <v>40175.599999999999</v>
      </c>
      <c r="DH16">
        <v>6834.4</v>
      </c>
      <c r="DI16">
        <v>33341.199999999997</v>
      </c>
      <c r="DJ16">
        <v>59881.2</v>
      </c>
      <c r="DK16">
        <v>19823.2</v>
      </c>
      <c r="DL16">
        <v>40058.1</v>
      </c>
      <c r="DM16">
        <v>21082744.399999999</v>
      </c>
      <c r="DN16">
        <v>8078010</v>
      </c>
      <c r="DO16">
        <v>37055140</v>
      </c>
      <c r="DP16">
        <v>8354290</v>
      </c>
      <c r="DQ16">
        <v>23350020</v>
      </c>
      <c r="DR16">
        <v>11076890</v>
      </c>
      <c r="DS16">
        <v>89920</v>
      </c>
      <c r="DT16">
        <v>5815980</v>
      </c>
      <c r="DU16">
        <v>5341050</v>
      </c>
      <c r="DV16">
        <v>4898500</v>
      </c>
      <c r="DW16">
        <v>10239560</v>
      </c>
      <c r="DX16">
        <v>50410</v>
      </c>
      <c r="DY16">
        <v>10289970</v>
      </c>
      <c r="DZ16">
        <v>26815590</v>
      </c>
      <c r="EA16">
        <v>37314830</v>
      </c>
      <c r="EB16">
        <v>9</v>
      </c>
      <c r="EC16">
        <v>7.75</v>
      </c>
      <c r="ED16">
        <v>8.6566666666666698</v>
      </c>
      <c r="EE16">
        <v>7.1573000000000002</v>
      </c>
      <c r="EF16">
        <v>7.87</v>
      </c>
      <c r="EG16">
        <v>39.47</v>
      </c>
      <c r="EH16">
        <v>80.77</v>
      </c>
      <c r="EI16">
        <v>57.19</v>
      </c>
      <c r="EJ16">
        <v>1.4489485685330601</v>
      </c>
      <c r="EK16">
        <v>0.34920000000000001</v>
      </c>
      <c r="EL16">
        <v>113.029782359679</v>
      </c>
      <c r="EM16">
        <v>266553</v>
      </c>
      <c r="EN16">
        <v>84.8</v>
      </c>
      <c r="EO16">
        <v>85.7</v>
      </c>
      <c r="EP16">
        <v>84.8</v>
      </c>
      <c r="EQ16">
        <v>80.2</v>
      </c>
      <c r="ER16">
        <v>82.6420524261015</v>
      </c>
      <c r="ES16">
        <v>77.101836903607705</v>
      </c>
      <c r="ET16">
        <v>96.106666666666698</v>
      </c>
      <c r="EU16">
        <v>103.28948859803</v>
      </c>
      <c r="EV16">
        <v>97.611393235266604</v>
      </c>
      <c r="EW16">
        <v>106.932695765898</v>
      </c>
      <c r="EX16">
        <v>89.075494071146295</v>
      </c>
      <c r="EY16">
        <v>90.701418439716306</v>
      </c>
      <c r="EZ16">
        <v>71.341325536062399</v>
      </c>
      <c r="FA16">
        <v>91.297756170531002</v>
      </c>
      <c r="FB16">
        <v>100.870918367347</v>
      </c>
      <c r="FC16">
        <v>76.370260663507096</v>
      </c>
      <c r="FD16">
        <v>73.673915626856797</v>
      </c>
      <c r="FE16">
        <v>80.177943166441096</v>
      </c>
      <c r="FF16">
        <v>94464</v>
      </c>
      <c r="FG16">
        <v>2004086</v>
      </c>
      <c r="FH16">
        <v>1634352</v>
      </c>
      <c r="FI16">
        <v>265324</v>
      </c>
      <c r="FJ16">
        <v>1563610</v>
      </c>
      <c r="FK16">
        <v>1563610</v>
      </c>
      <c r="FL16">
        <v>1658540</v>
      </c>
      <c r="FM16">
        <v>208670</v>
      </c>
      <c r="FN16">
        <v>-36220</v>
      </c>
      <c r="FO16">
        <v>389440</v>
      </c>
      <c r="FP16">
        <v>-36220</v>
      </c>
      <c r="FQ16">
        <v>205850</v>
      </c>
      <c r="FR16">
        <v>5.8091999999999997</v>
      </c>
      <c r="FS16">
        <v>1.3322000000000001</v>
      </c>
      <c r="FT16">
        <v>4.4770000000000003</v>
      </c>
      <c r="FU16">
        <v>20286.990000000002</v>
      </c>
      <c r="FV16">
        <v>74.2</v>
      </c>
      <c r="FW16">
        <v>80.7</v>
      </c>
      <c r="FX16">
        <v>70.5</v>
      </c>
      <c r="FY16">
        <v>63.851174934725897</v>
      </c>
      <c r="FZ16">
        <v>134</v>
      </c>
      <c r="GA16">
        <v>43.5</v>
      </c>
      <c r="GB16">
        <v>30.5</v>
      </c>
      <c r="GC16">
        <v>788.7</v>
      </c>
      <c r="GD16">
        <v>88.6</v>
      </c>
      <c r="GE16">
        <v>30396.400000000001</v>
      </c>
      <c r="GF16">
        <v>202000</v>
      </c>
      <c r="GG16">
        <v>32786</v>
      </c>
      <c r="GH16">
        <v>2595</v>
      </c>
      <c r="GI16">
        <v>12468</v>
      </c>
      <c r="GJ16">
        <v>24109</v>
      </c>
      <c r="GK16">
        <v>12763</v>
      </c>
      <c r="GL16">
        <v>1611813</v>
      </c>
      <c r="GM16">
        <v>1625307</v>
      </c>
      <c r="GN16" t="e">
        <v>#N/A</v>
      </c>
      <c r="GO16">
        <v>12361910</v>
      </c>
      <c r="GP16">
        <v>5026500</v>
      </c>
      <c r="GQ16">
        <v>298060</v>
      </c>
      <c r="GR16">
        <v>175784.6</v>
      </c>
      <c r="GS16">
        <v>77</v>
      </c>
      <c r="GT16">
        <v>37674.699999999997</v>
      </c>
      <c r="GU16">
        <v>6.8582999999999998</v>
      </c>
      <c r="GV16">
        <v>-853</v>
      </c>
      <c r="GW16">
        <v>52484.800000000003</v>
      </c>
      <c r="GX16">
        <v>329825.09999999998</v>
      </c>
      <c r="GY16">
        <v>14393</v>
      </c>
      <c r="GZ16">
        <v>1137</v>
      </c>
      <c r="HA16" t="e">
        <v>#N/A</v>
      </c>
      <c r="HB16">
        <v>2361940</v>
      </c>
      <c r="HC16">
        <v>62.263539236153797</v>
      </c>
      <c r="HD16">
        <v>61.220854472630201</v>
      </c>
      <c r="HE16">
        <v>69.537365010799107</v>
      </c>
      <c r="HF16">
        <v>55.1555172413793</v>
      </c>
      <c r="HG16">
        <v>66.849515905947499</v>
      </c>
      <c r="HH16">
        <v>73.708857315598607</v>
      </c>
      <c r="HI16">
        <v>63.070754716981099</v>
      </c>
      <c r="HJ16">
        <v>68.440749886298207</v>
      </c>
      <c r="HK16">
        <v>2383.3000000000002</v>
      </c>
      <c r="HL16">
        <v>43034</v>
      </c>
      <c r="HM16">
        <v>5135.2</v>
      </c>
      <c r="HN16">
        <v>3929.2</v>
      </c>
      <c r="HO16">
        <v>30.649061504684699</v>
      </c>
      <c r="HP16">
        <v>10.566807879031501</v>
      </c>
      <c r="HQ16">
        <v>5025.8999999999996</v>
      </c>
      <c r="HR16">
        <v>250730</v>
      </c>
      <c r="HS16">
        <v>2533900</v>
      </c>
      <c r="HT16">
        <v>34066.699999999997</v>
      </c>
      <c r="HU16">
        <v>1772.019285478</v>
      </c>
      <c r="HV16">
        <v>1694.4841262999</v>
      </c>
      <c r="HW16">
        <v>260066.52424872699</v>
      </c>
      <c r="HX16">
        <v>612.44560924168297</v>
      </c>
      <c r="HY16">
        <v>134642</v>
      </c>
      <c r="HZ16">
        <v>6.82</v>
      </c>
      <c r="IA16">
        <v>6</v>
      </c>
      <c r="IB16">
        <v>32092.254165849801</v>
      </c>
      <c r="IC16">
        <v>97548.622352699196</v>
      </c>
      <c r="ID16">
        <v>199.03225806451599</v>
      </c>
      <c r="IE16">
        <v>4008.98446369884</v>
      </c>
      <c r="IF16">
        <v>2691.5773260073302</v>
      </c>
      <c r="IG16">
        <v>91.641290322580602</v>
      </c>
      <c r="IH16">
        <v>13684.8940089033</v>
      </c>
      <c r="II16">
        <v>311.17403025146501</v>
      </c>
      <c r="IJ16">
        <v>152593.93114618101</v>
      </c>
      <c r="IK16">
        <v>50891.793024162398</v>
      </c>
      <c r="IL16">
        <v>28315.3</v>
      </c>
      <c r="IM16">
        <v>73.377917289773706</v>
      </c>
      <c r="IN16">
        <v>104.5</v>
      </c>
      <c r="IO16">
        <v>76912072.900000006</v>
      </c>
      <c r="IP16">
        <v>70.612207463528904</v>
      </c>
      <c r="IQ16">
        <v>29.267552616610299</v>
      </c>
      <c r="IR16">
        <v>432.8</v>
      </c>
      <c r="IS16">
        <v>895.04651738855296</v>
      </c>
    </row>
    <row r="17" spans="1:253">
      <c r="A17" t="s">
        <v>308</v>
      </c>
      <c r="B17">
        <v>16471979.643853899</v>
      </c>
      <c r="C17">
        <v>3388851.7008118499</v>
      </c>
      <c r="D17">
        <v>5685129</v>
      </c>
      <c r="E17">
        <v>7816969</v>
      </c>
      <c r="F17">
        <v>12298652.626823099</v>
      </c>
      <c r="G17">
        <v>2186955.5380635601</v>
      </c>
      <c r="H17">
        <v>4347348</v>
      </c>
      <c r="I17">
        <v>5870113.5999999996</v>
      </c>
      <c r="J17">
        <v>18046920</v>
      </c>
      <c r="K17">
        <v>9685750</v>
      </c>
      <c r="L17">
        <v>2221650</v>
      </c>
      <c r="M17">
        <v>6126410</v>
      </c>
      <c r="N17">
        <v>3855720</v>
      </c>
      <c r="O17">
        <v>4506340</v>
      </c>
      <c r="P17">
        <v>13547100</v>
      </c>
      <c r="Q17">
        <v>7570370</v>
      </c>
      <c r="R17">
        <v>1791180</v>
      </c>
      <c r="S17">
        <v>4802900</v>
      </c>
      <c r="T17">
        <v>2937200</v>
      </c>
      <c r="U17">
        <v>3538320</v>
      </c>
      <c r="V17">
        <v>-26005</v>
      </c>
      <c r="W17">
        <v>22436</v>
      </c>
      <c r="X17">
        <v>-3569</v>
      </c>
      <c r="Y17">
        <v>28153</v>
      </c>
      <c r="Z17">
        <v>24990</v>
      </c>
      <c r="AA17">
        <v>73455.100000000006</v>
      </c>
      <c r="AB17">
        <v>83260.800000000003</v>
      </c>
      <c r="AC17">
        <v>-32</v>
      </c>
      <c r="AD17">
        <v>13385</v>
      </c>
      <c r="AE17">
        <v>340550.52790346899</v>
      </c>
      <c r="AF17">
        <v>9083</v>
      </c>
      <c r="AG17">
        <v>678725</v>
      </c>
      <c r="AH17">
        <v>3063942</v>
      </c>
      <c r="AI17">
        <v>361548</v>
      </c>
      <c r="AJ17">
        <v>1580914</v>
      </c>
      <c r="AK17">
        <v>3063962</v>
      </c>
      <c r="AL17">
        <v>2654192</v>
      </c>
      <c r="AM17">
        <v>2098815</v>
      </c>
      <c r="AN17">
        <v>480116</v>
      </c>
      <c r="AO17">
        <v>2438052</v>
      </c>
      <c r="AP17">
        <v>275379</v>
      </c>
      <c r="AQ17">
        <v>1153801</v>
      </c>
      <c r="AR17">
        <v>2312733.6</v>
      </c>
      <c r="AS17">
        <v>2034868</v>
      </c>
      <c r="AT17">
        <v>1522512</v>
      </c>
      <c r="AU17">
        <v>4801137.5</v>
      </c>
      <c r="AV17">
        <v>833418.8</v>
      </c>
      <c r="AW17">
        <v>246336.7</v>
      </c>
      <c r="AX17">
        <v>31282081</v>
      </c>
      <c r="AY17">
        <v>305838.09999999998</v>
      </c>
      <c r="AZ17">
        <v>15799457.9</v>
      </c>
      <c r="BA17">
        <v>19652491.699999999</v>
      </c>
      <c r="BB17">
        <v>24.28</v>
      </c>
      <c r="BC17">
        <v>12.83</v>
      </c>
      <c r="BD17">
        <v>9.52</v>
      </c>
      <c r="BE17" t="e">
        <v>#N/A</v>
      </c>
      <c r="BF17">
        <v>14823329</v>
      </c>
      <c r="BG17">
        <v>19927218.899999999</v>
      </c>
      <c r="BH17" t="e">
        <v>#N/A</v>
      </c>
      <c r="BI17">
        <v>40178550</v>
      </c>
      <c r="BJ17">
        <v>259690</v>
      </c>
      <c r="BK17">
        <v>440415</v>
      </c>
      <c r="BL17">
        <v>87513</v>
      </c>
      <c r="BM17">
        <v>1603039</v>
      </c>
      <c r="BN17">
        <v>2.3143683702989502</v>
      </c>
      <c r="BO17">
        <v>176.74572664319999</v>
      </c>
      <c r="BP17">
        <v>173.95085722499999</v>
      </c>
      <c r="BQ17">
        <v>151.6119924512</v>
      </c>
      <c r="BR17">
        <v>105.467196819086</v>
      </c>
      <c r="BS17">
        <v>22048010</v>
      </c>
      <c r="BT17">
        <v>8583440</v>
      </c>
      <c r="BU17">
        <v>5217990</v>
      </c>
      <c r="BV17">
        <v>5493150</v>
      </c>
      <c r="BW17" t="e">
        <v>#N/A</v>
      </c>
      <c r="BX17">
        <v>25311.3</v>
      </c>
      <c r="BY17">
        <v>9083</v>
      </c>
      <c r="BZ17">
        <v>11780</v>
      </c>
      <c r="CA17">
        <v>-32</v>
      </c>
      <c r="CB17">
        <v>13385</v>
      </c>
      <c r="CC17" t="e">
        <v>#N/A</v>
      </c>
      <c r="CD17">
        <v>8632</v>
      </c>
      <c r="CE17">
        <v>-4115</v>
      </c>
      <c r="CF17">
        <v>-24990</v>
      </c>
      <c r="CG17">
        <v>7378.4</v>
      </c>
      <c r="CH17">
        <v>112.623512331264</v>
      </c>
      <c r="CI17">
        <v>1138</v>
      </c>
      <c r="CJ17">
        <v>6532.4</v>
      </c>
      <c r="CK17">
        <v>1</v>
      </c>
      <c r="CL17">
        <v>73.733333333333306</v>
      </c>
      <c r="CM17">
        <v>3.2886301612903202</v>
      </c>
      <c r="CN17">
        <v>95.871646666666706</v>
      </c>
      <c r="CO17">
        <v>126.690898943256</v>
      </c>
      <c r="CP17">
        <v>1</v>
      </c>
      <c r="CQ17">
        <v>117.823511779269</v>
      </c>
      <c r="CR17">
        <v>890687</v>
      </c>
      <c r="CS17">
        <v>12262.89</v>
      </c>
      <c r="CT17">
        <v>111.779765168567</v>
      </c>
      <c r="CU17">
        <v>141.22210411070199</v>
      </c>
      <c r="CV17">
        <v>130.74209572731701</v>
      </c>
      <c r="CW17">
        <v>140.10933431502701</v>
      </c>
      <c r="CX17">
        <v>305.54224321117499</v>
      </c>
      <c r="CY17">
        <v>149.89889570458899</v>
      </c>
      <c r="CZ17">
        <v>2.0029672131147498</v>
      </c>
      <c r="DA17">
        <v>611523</v>
      </c>
      <c r="DB17">
        <v>5.1071666666666697</v>
      </c>
      <c r="DC17">
        <v>147.32099681952201</v>
      </c>
      <c r="DD17">
        <v>34.272652220117799</v>
      </c>
      <c r="DE17">
        <v>3394600</v>
      </c>
      <c r="DF17">
        <v>948.63519855257198</v>
      </c>
      <c r="DG17">
        <v>47169.1</v>
      </c>
      <c r="DH17">
        <v>7378.4</v>
      </c>
      <c r="DI17">
        <v>39790.699999999997</v>
      </c>
      <c r="DJ17">
        <v>66057.8</v>
      </c>
      <c r="DK17">
        <v>25311.3</v>
      </c>
      <c r="DL17">
        <v>40746.5</v>
      </c>
      <c r="DM17">
        <v>23175145.899999999</v>
      </c>
      <c r="DN17">
        <v>9282700</v>
      </c>
      <c r="DO17">
        <v>40178550</v>
      </c>
      <c r="DP17">
        <v>8995180</v>
      </c>
      <c r="DQ17">
        <v>25789900</v>
      </c>
      <c r="DR17">
        <v>12951320</v>
      </c>
      <c r="DS17">
        <v>92240</v>
      </c>
      <c r="DT17">
        <v>7650080</v>
      </c>
      <c r="DU17">
        <v>5684100</v>
      </c>
      <c r="DV17">
        <v>5873990</v>
      </c>
      <c r="DW17">
        <v>11558100</v>
      </c>
      <c r="DX17">
        <v>50410</v>
      </c>
      <c r="DY17">
        <v>11608510</v>
      </c>
      <c r="DZ17">
        <v>28620460</v>
      </c>
      <c r="EA17">
        <v>40438240</v>
      </c>
      <c r="EB17">
        <v>9</v>
      </c>
      <c r="EC17">
        <v>7.75</v>
      </c>
      <c r="ED17">
        <v>8.33</v>
      </c>
      <c r="EE17">
        <v>7.1505000000000001</v>
      </c>
      <c r="EF17">
        <v>7.57</v>
      </c>
      <c r="EG17">
        <v>39.78</v>
      </c>
      <c r="EH17">
        <v>78.67</v>
      </c>
      <c r="EI17">
        <v>59.52</v>
      </c>
      <c r="EJ17">
        <v>1.49622926093514</v>
      </c>
      <c r="EK17">
        <v>0.37719999999999998</v>
      </c>
      <c r="EL17">
        <v>105.461293743372</v>
      </c>
      <c r="EM17">
        <v>299230</v>
      </c>
      <c r="EN17">
        <v>85.8</v>
      </c>
      <c r="EO17">
        <v>93.8</v>
      </c>
      <c r="EP17">
        <v>86</v>
      </c>
      <c r="EQ17">
        <v>81.400000000000006</v>
      </c>
      <c r="ER17">
        <v>86.342442833240398</v>
      </c>
      <c r="ES17">
        <v>87.161219133581298</v>
      </c>
      <c r="ET17">
        <v>99.96</v>
      </c>
      <c r="EU17">
        <v>116.66117932802599</v>
      </c>
      <c r="EV17">
        <v>103.23173428277001</v>
      </c>
      <c r="EW17">
        <v>125.476410004904</v>
      </c>
      <c r="EX17">
        <v>106.833992094862</v>
      </c>
      <c r="EY17">
        <v>89.808687943262399</v>
      </c>
      <c r="EZ17">
        <v>67.998245614035099</v>
      </c>
      <c r="FA17">
        <v>94.448541510845203</v>
      </c>
      <c r="FB17">
        <v>83.469489795918406</v>
      </c>
      <c r="FC17">
        <v>76.485189573459706</v>
      </c>
      <c r="FD17">
        <v>82.024004753416506</v>
      </c>
      <c r="FE17">
        <v>81.450608930987798</v>
      </c>
      <c r="FF17">
        <v>88127</v>
      </c>
      <c r="FG17">
        <v>1779510</v>
      </c>
      <c r="FH17">
        <v>1412700</v>
      </c>
      <c r="FI17">
        <v>254462</v>
      </c>
      <c r="FJ17">
        <v>2384790</v>
      </c>
      <c r="FK17">
        <v>2384790</v>
      </c>
      <c r="FL17">
        <v>2038020</v>
      </c>
      <c r="FM17">
        <v>949260</v>
      </c>
      <c r="FN17">
        <v>493340</v>
      </c>
      <c r="FO17">
        <v>592660</v>
      </c>
      <c r="FP17">
        <v>493340</v>
      </c>
      <c r="FQ17">
        <v>388410</v>
      </c>
      <c r="FR17">
        <v>-2.1819999999999999</v>
      </c>
      <c r="FS17">
        <v>0.91149999999999998</v>
      </c>
      <c r="FT17">
        <v>-3.0935000000000001</v>
      </c>
      <c r="FU17">
        <v>15644.44</v>
      </c>
      <c r="FV17">
        <v>74.7</v>
      </c>
      <c r="FW17">
        <v>81.900000000000006</v>
      </c>
      <c r="FX17">
        <v>70.400000000000006</v>
      </c>
      <c r="FY17">
        <v>64.470626631853804</v>
      </c>
      <c r="FZ17">
        <v>135.30000000000001</v>
      </c>
      <c r="GA17">
        <v>44.5</v>
      </c>
      <c r="GB17">
        <v>31.1</v>
      </c>
      <c r="GC17">
        <v>926.8</v>
      </c>
      <c r="GD17">
        <v>96.9</v>
      </c>
      <c r="GE17">
        <v>30275</v>
      </c>
      <c r="GF17">
        <v>221550</v>
      </c>
      <c r="GG17">
        <v>34519</v>
      </c>
      <c r="GH17">
        <v>2644</v>
      </c>
      <c r="GI17">
        <v>12835</v>
      </c>
      <c r="GJ17">
        <v>26286</v>
      </c>
      <c r="GK17">
        <v>17203</v>
      </c>
      <c r="GL17">
        <v>1749763</v>
      </c>
      <c r="GM17">
        <v>1749129</v>
      </c>
      <c r="GN17" t="e">
        <v>#N/A</v>
      </c>
      <c r="GO17">
        <v>14076590</v>
      </c>
      <c r="GP17">
        <v>5217990</v>
      </c>
      <c r="GQ17">
        <v>701430</v>
      </c>
      <c r="GR17">
        <v>178533.8</v>
      </c>
      <c r="GS17">
        <v>78.2</v>
      </c>
      <c r="GT17">
        <v>37390.699999999997</v>
      </c>
      <c r="GU17">
        <v>6.4847000000000001</v>
      </c>
      <c r="GV17">
        <v>1110</v>
      </c>
      <c r="GW17">
        <v>141442.6</v>
      </c>
      <c r="GX17">
        <v>357716.7</v>
      </c>
      <c r="GY17">
        <v>16542.5</v>
      </c>
      <c r="GZ17">
        <v>1473</v>
      </c>
      <c r="HA17" t="e">
        <v>#N/A</v>
      </c>
      <c r="HB17">
        <v>2753430</v>
      </c>
      <c r="HC17">
        <v>62.579368783003801</v>
      </c>
      <c r="HD17">
        <v>62.986381842456602</v>
      </c>
      <c r="HE17">
        <v>70.125170294068795</v>
      </c>
      <c r="HF17">
        <v>56.418620689655199</v>
      </c>
      <c r="HG17">
        <v>68.005560165975098</v>
      </c>
      <c r="HH17">
        <v>74.823125755743703</v>
      </c>
      <c r="HI17">
        <v>63.324050920663801</v>
      </c>
      <c r="HJ17">
        <v>68.748218237051205</v>
      </c>
      <c r="HK17">
        <v>3355.8</v>
      </c>
      <c r="HL17">
        <v>43672</v>
      </c>
      <c r="HM17">
        <v>6532.4</v>
      </c>
      <c r="HN17">
        <v>4435.5</v>
      </c>
      <c r="HO17">
        <v>35.782263878875298</v>
      </c>
      <c r="HP17">
        <v>10.4307505265985</v>
      </c>
      <c r="HQ17">
        <v>5198.2</v>
      </c>
      <c r="HR17">
        <v>267290</v>
      </c>
      <c r="HS17">
        <v>2603060</v>
      </c>
      <c r="HT17">
        <v>37305</v>
      </c>
      <c r="HU17">
        <v>2101.07023652001</v>
      </c>
      <c r="HV17">
        <v>1631.3767073092499</v>
      </c>
      <c r="HW17">
        <v>640051.07485288905</v>
      </c>
      <c r="HX17">
        <v>491.85512414917099</v>
      </c>
      <c r="HY17">
        <v>140507</v>
      </c>
      <c r="HZ17">
        <v>6.88</v>
      </c>
      <c r="IA17">
        <v>6</v>
      </c>
      <c r="IB17">
        <v>44143.403254263903</v>
      </c>
      <c r="IC17">
        <v>97238.507291120506</v>
      </c>
      <c r="ID17">
        <v>198.70967741935499</v>
      </c>
      <c r="IE17">
        <v>4770.6841948013098</v>
      </c>
      <c r="IF17">
        <v>3151.00633699634</v>
      </c>
      <c r="IG17">
        <v>93.112258064516098</v>
      </c>
      <c r="IH17">
        <v>5756.0829945342202</v>
      </c>
      <c r="II17">
        <v>314.07106689407902</v>
      </c>
      <c r="IJ17">
        <v>162857.58887809399</v>
      </c>
      <c r="IK17">
        <v>53338.036726690603</v>
      </c>
      <c r="IL17">
        <v>34592.5</v>
      </c>
      <c r="IM17">
        <v>75.112833330320299</v>
      </c>
      <c r="IN17">
        <v>70.400000000000006</v>
      </c>
      <c r="IO17">
        <v>97171368.099999994</v>
      </c>
      <c r="IP17">
        <v>72.491322123589498</v>
      </c>
      <c r="IQ17">
        <v>29.621071904765099</v>
      </c>
      <c r="IR17">
        <v>437.6</v>
      </c>
      <c r="IS17">
        <v>948.63519855257198</v>
      </c>
    </row>
    <row r="18" spans="1:253">
      <c r="A18" t="s">
        <v>309</v>
      </c>
      <c r="B18">
        <v>15632704.180467799</v>
      </c>
      <c r="C18">
        <v>3110376.9560649502</v>
      </c>
      <c r="D18">
        <v>5512769</v>
      </c>
      <c r="E18">
        <v>7390387</v>
      </c>
      <c r="F18">
        <v>12374136.0590098</v>
      </c>
      <c r="G18">
        <v>2190249.7205653</v>
      </c>
      <c r="H18">
        <v>4430705</v>
      </c>
      <c r="I18">
        <v>5898651</v>
      </c>
      <c r="J18">
        <v>17027430</v>
      </c>
      <c r="K18">
        <v>9907400</v>
      </c>
      <c r="L18">
        <v>1608660</v>
      </c>
      <c r="M18">
        <v>5388460</v>
      </c>
      <c r="N18">
        <v>3919720</v>
      </c>
      <c r="O18">
        <v>4671110</v>
      </c>
      <c r="P18">
        <v>13345230</v>
      </c>
      <c r="Q18">
        <v>7721050</v>
      </c>
      <c r="R18">
        <v>1133190</v>
      </c>
      <c r="S18">
        <v>4649160</v>
      </c>
      <c r="T18">
        <v>3337810</v>
      </c>
      <c r="U18">
        <v>3905130</v>
      </c>
      <c r="V18">
        <v>-25201</v>
      </c>
      <c r="W18">
        <v>21760</v>
      </c>
      <c r="X18">
        <v>-3441</v>
      </c>
      <c r="Y18">
        <v>5269</v>
      </c>
      <c r="Z18">
        <v>2235</v>
      </c>
      <c r="AA18">
        <v>79907</v>
      </c>
      <c r="AB18">
        <v>100913.2</v>
      </c>
      <c r="AC18">
        <v>-1614</v>
      </c>
      <c r="AD18">
        <v>12102</v>
      </c>
      <c r="AE18">
        <v>320029.49640287802</v>
      </c>
      <c r="AF18">
        <v>11272</v>
      </c>
      <c r="AG18">
        <v>576800</v>
      </c>
      <c r="AH18">
        <v>3000438</v>
      </c>
      <c r="AI18">
        <v>371052</v>
      </c>
      <c r="AJ18">
        <v>1564479</v>
      </c>
      <c r="AK18">
        <v>2927639</v>
      </c>
      <c r="AL18">
        <v>2680928</v>
      </c>
      <c r="AM18">
        <v>1781820</v>
      </c>
      <c r="AN18">
        <v>437229</v>
      </c>
      <c r="AO18">
        <v>2479800</v>
      </c>
      <c r="AP18">
        <v>294216</v>
      </c>
      <c r="AQ18">
        <v>1219460</v>
      </c>
      <c r="AR18">
        <v>2326392</v>
      </c>
      <c r="AS18">
        <v>2220405</v>
      </c>
      <c r="AT18">
        <v>1351854</v>
      </c>
      <c r="AU18">
        <v>4935081.5999999996</v>
      </c>
      <c r="AV18">
        <v>521636.6</v>
      </c>
      <c r="AW18">
        <v>2460</v>
      </c>
      <c r="AX18">
        <v>33761890.700000003</v>
      </c>
      <c r="AY18">
        <v>195035.1</v>
      </c>
      <c r="AZ18">
        <v>16511873.4</v>
      </c>
      <c r="BA18">
        <v>21617711.100000001</v>
      </c>
      <c r="BB18">
        <v>36.08</v>
      </c>
      <c r="BC18">
        <v>24.48</v>
      </c>
      <c r="BD18">
        <v>3.56</v>
      </c>
      <c r="BE18">
        <v>73.7</v>
      </c>
      <c r="BF18">
        <v>15339480.9</v>
      </c>
      <c r="BG18">
        <v>21993763.199999999</v>
      </c>
      <c r="BH18" t="e">
        <v>#N/A</v>
      </c>
      <c r="BI18">
        <v>41071330</v>
      </c>
      <c r="BJ18">
        <v>259690</v>
      </c>
      <c r="BK18">
        <v>401475</v>
      </c>
      <c r="BL18">
        <v>61147</v>
      </c>
      <c r="BM18">
        <v>1007001</v>
      </c>
      <c r="BN18">
        <v>2.3143683702989502</v>
      </c>
      <c r="BO18">
        <v>238.74413942557101</v>
      </c>
      <c r="BP18">
        <v>210.55727346083799</v>
      </c>
      <c r="BQ18">
        <v>236.04702819395001</v>
      </c>
      <c r="BR18">
        <v>118.283166109253</v>
      </c>
      <c r="BS18">
        <v>22324370</v>
      </c>
      <c r="BT18">
        <v>8842430</v>
      </c>
      <c r="BU18">
        <v>5393430</v>
      </c>
      <c r="BV18">
        <v>5431040</v>
      </c>
      <c r="BW18" t="e">
        <v>#N/A</v>
      </c>
      <c r="BX18">
        <v>29564.9</v>
      </c>
      <c r="BY18">
        <v>11272</v>
      </c>
      <c r="BZ18">
        <v>11237</v>
      </c>
      <c r="CA18">
        <v>-1614</v>
      </c>
      <c r="CB18">
        <v>12102</v>
      </c>
      <c r="CC18" t="e">
        <v>#N/A</v>
      </c>
      <c r="CD18">
        <v>8944</v>
      </c>
      <c r="CE18">
        <v>-5207</v>
      </c>
      <c r="CF18">
        <v>-2235</v>
      </c>
      <c r="CG18">
        <v>9169.1</v>
      </c>
      <c r="CH18">
        <v>219.48594756720701</v>
      </c>
      <c r="CI18">
        <v>1142</v>
      </c>
      <c r="CJ18">
        <v>5738</v>
      </c>
      <c r="CK18">
        <v>1</v>
      </c>
      <c r="CL18">
        <v>72.823333333333295</v>
      </c>
      <c r="CM18">
        <v>2.7524326984126999</v>
      </c>
      <c r="CN18">
        <v>97.554133333333297</v>
      </c>
      <c r="CO18">
        <v>130.96508976223001</v>
      </c>
      <c r="CP18">
        <v>1</v>
      </c>
      <c r="CQ18">
        <v>121.581508816561</v>
      </c>
      <c r="CR18">
        <v>899485</v>
      </c>
      <c r="CS18">
        <v>11350.01</v>
      </c>
      <c r="CT18">
        <v>111.152162264834</v>
      </c>
      <c r="CU18">
        <v>141.95135683726599</v>
      </c>
      <c r="CV18">
        <v>130.32284766378999</v>
      </c>
      <c r="CW18">
        <v>143.07025161715899</v>
      </c>
      <c r="CX18">
        <v>312.89127739191002</v>
      </c>
      <c r="CY18">
        <v>151.728962888415</v>
      </c>
      <c r="CZ18">
        <v>1.64215625</v>
      </c>
      <c r="DA18">
        <v>671616</v>
      </c>
      <c r="DB18">
        <v>5.8575333333333299</v>
      </c>
      <c r="DC18">
        <v>148.08149726930401</v>
      </c>
      <c r="DD18">
        <v>34.643957875545802</v>
      </c>
      <c r="DE18">
        <v>3541140</v>
      </c>
      <c r="DF18">
        <v>939.18602445619797</v>
      </c>
      <c r="DG18">
        <v>56291</v>
      </c>
      <c r="DH18">
        <v>9169.1</v>
      </c>
      <c r="DI18">
        <v>47121.9</v>
      </c>
      <c r="DJ18">
        <v>88569.2</v>
      </c>
      <c r="DK18">
        <v>29564.9</v>
      </c>
      <c r="DL18">
        <v>59004.4</v>
      </c>
      <c r="DM18">
        <v>23633887.800000001</v>
      </c>
      <c r="DN18">
        <v>9317180</v>
      </c>
      <c r="DO18">
        <v>41071330</v>
      </c>
      <c r="DP18">
        <v>9356420</v>
      </c>
      <c r="DQ18">
        <v>26098000</v>
      </c>
      <c r="DR18">
        <v>13619860</v>
      </c>
      <c r="DS18">
        <v>94490</v>
      </c>
      <c r="DT18">
        <v>8097440</v>
      </c>
      <c r="DU18">
        <v>6041820</v>
      </c>
      <c r="DV18">
        <v>5039590</v>
      </c>
      <c r="DW18">
        <v>11081410</v>
      </c>
      <c r="DX18">
        <v>50410</v>
      </c>
      <c r="DY18">
        <v>11131820</v>
      </c>
      <c r="DZ18">
        <v>29989920</v>
      </c>
      <c r="EA18">
        <v>41331020</v>
      </c>
      <c r="EB18">
        <v>9</v>
      </c>
      <c r="EC18">
        <v>8.5</v>
      </c>
      <c r="ED18">
        <v>8.33</v>
      </c>
      <c r="EE18">
        <v>7.4842000000000004</v>
      </c>
      <c r="EF18">
        <v>8.09</v>
      </c>
      <c r="EG18">
        <v>41.7</v>
      </c>
      <c r="EH18">
        <v>82.12</v>
      </c>
      <c r="EI18">
        <v>65.12</v>
      </c>
      <c r="EJ18">
        <v>1.5616306954436501</v>
      </c>
      <c r="EK18">
        <v>0.3982</v>
      </c>
      <c r="EL18">
        <v>104.721245605224</v>
      </c>
      <c r="EM18">
        <v>302340</v>
      </c>
      <c r="EN18">
        <v>86.8</v>
      </c>
      <c r="EO18">
        <v>86.6</v>
      </c>
      <c r="EP18">
        <v>87.4</v>
      </c>
      <c r="EQ18">
        <v>82</v>
      </c>
      <c r="ER18">
        <v>81.408588957055201</v>
      </c>
      <c r="ES18">
        <v>71.252916790293298</v>
      </c>
      <c r="ET18">
        <v>97.617777777777803</v>
      </c>
      <c r="EU18">
        <v>106.973525839968</v>
      </c>
      <c r="EV18">
        <v>107.410962241169</v>
      </c>
      <c r="EW18">
        <v>106.442553539317</v>
      </c>
      <c r="EX18">
        <v>79.241106719367593</v>
      </c>
      <c r="EY18">
        <v>87.933953900709199</v>
      </c>
      <c r="EZ18">
        <v>69.937231968810906</v>
      </c>
      <c r="FA18">
        <v>94.523560209424105</v>
      </c>
      <c r="FB18">
        <v>83.469489795918406</v>
      </c>
      <c r="FC18">
        <v>76.140402843601905</v>
      </c>
      <c r="FD18">
        <v>79.581461675579305</v>
      </c>
      <c r="FE18">
        <v>81.785520974289597</v>
      </c>
      <c r="FF18">
        <v>95933</v>
      </c>
      <c r="FG18">
        <v>1865767</v>
      </c>
      <c r="FH18">
        <v>1488700</v>
      </c>
      <c r="FI18">
        <v>268214</v>
      </c>
      <c r="FJ18">
        <v>1689390</v>
      </c>
      <c r="FK18">
        <v>1689390</v>
      </c>
      <c r="FL18">
        <v>1136320</v>
      </c>
      <c r="FM18">
        <v>942040</v>
      </c>
      <c r="FN18">
        <v>861260</v>
      </c>
      <c r="FO18">
        <v>359120</v>
      </c>
      <c r="FP18">
        <v>861260</v>
      </c>
      <c r="FQ18">
        <v>100670</v>
      </c>
      <c r="FR18">
        <v>-3.9767999999999999</v>
      </c>
      <c r="FS18">
        <v>-0.65449999999999997</v>
      </c>
      <c r="FT18">
        <v>-3.3222999999999998</v>
      </c>
      <c r="FU18">
        <v>13461.6</v>
      </c>
      <c r="FV18">
        <v>81.900000000000006</v>
      </c>
      <c r="FW18">
        <v>87.2</v>
      </c>
      <c r="FX18">
        <v>83.7</v>
      </c>
      <c r="FY18">
        <v>66.233681462141007</v>
      </c>
      <c r="FZ18">
        <v>139</v>
      </c>
      <c r="GA18">
        <v>47</v>
      </c>
      <c r="GB18">
        <v>32.6</v>
      </c>
      <c r="GC18">
        <v>896</v>
      </c>
      <c r="GD18">
        <v>121.4</v>
      </c>
      <c r="GE18">
        <v>30265.9</v>
      </c>
      <c r="GF18">
        <v>203000</v>
      </c>
      <c r="GG18">
        <v>33654</v>
      </c>
      <c r="GH18">
        <v>2800</v>
      </c>
      <c r="GI18">
        <v>13386</v>
      </c>
      <c r="GJ18">
        <v>23616</v>
      </c>
      <c r="GK18">
        <v>12344</v>
      </c>
      <c r="GL18">
        <v>1535409</v>
      </c>
      <c r="GM18">
        <v>1505619</v>
      </c>
      <c r="GN18" t="e">
        <v>#N/A</v>
      </c>
      <c r="GO18">
        <v>14273470</v>
      </c>
      <c r="GP18">
        <v>5393430</v>
      </c>
      <c r="GQ18">
        <v>384550</v>
      </c>
      <c r="GR18">
        <v>179377.4</v>
      </c>
      <c r="GS18">
        <v>79.8</v>
      </c>
      <c r="GT18">
        <v>52681.7</v>
      </c>
      <c r="GU18">
        <v>3.5440999999999998</v>
      </c>
      <c r="GV18">
        <v>813</v>
      </c>
      <c r="GW18">
        <v>79942.2</v>
      </c>
      <c r="GX18">
        <v>95499.9</v>
      </c>
      <c r="GY18">
        <v>20752</v>
      </c>
      <c r="GZ18">
        <v>1329</v>
      </c>
      <c r="HA18" t="e">
        <v>#N/A</v>
      </c>
      <c r="HB18">
        <v>2657470</v>
      </c>
      <c r="HC18">
        <v>65.557190224732906</v>
      </c>
      <c r="HD18">
        <v>64.083871829105505</v>
      </c>
      <c r="HE18">
        <v>70.948097690646307</v>
      </c>
      <c r="HF18">
        <v>56.418620689655199</v>
      </c>
      <c r="HG18">
        <v>69.362655601659796</v>
      </c>
      <c r="HH18">
        <v>75.770253929866996</v>
      </c>
      <c r="HI18">
        <v>68.339315753580394</v>
      </c>
      <c r="HJ18">
        <v>71.899863817858105</v>
      </c>
      <c r="HK18">
        <v>6322.6</v>
      </c>
      <c r="HL18">
        <v>42612</v>
      </c>
      <c r="HM18">
        <v>5738</v>
      </c>
      <c r="HN18">
        <v>4624.5</v>
      </c>
      <c r="HO18">
        <v>33.3606779355013</v>
      </c>
      <c r="HP18">
        <v>10.3463022725734</v>
      </c>
      <c r="HQ18">
        <v>9096.7999999999993</v>
      </c>
      <c r="HR18">
        <v>278720</v>
      </c>
      <c r="HS18">
        <v>2655790</v>
      </c>
      <c r="HT18">
        <v>41233.300000000003</v>
      </c>
      <c r="HU18">
        <v>2414.9924082037701</v>
      </c>
      <c r="HV18">
        <v>1747.6622782521099</v>
      </c>
      <c r="HW18">
        <v>650131.47919106297</v>
      </c>
      <c r="HX18">
        <v>497.98346275524898</v>
      </c>
      <c r="HY18">
        <v>134675</v>
      </c>
      <c r="HZ18">
        <v>6.76</v>
      </c>
      <c r="IA18">
        <v>6</v>
      </c>
      <c r="IB18">
        <v>60308.717525975298</v>
      </c>
      <c r="IC18">
        <v>98190.373451343694</v>
      </c>
      <c r="ID18">
        <v>211.833333333333</v>
      </c>
      <c r="IE18">
        <v>4903.8536002390201</v>
      </c>
      <c r="IF18">
        <v>2616.7865567765598</v>
      </c>
      <c r="IG18">
        <v>91.273548387096795</v>
      </c>
      <c r="IH18">
        <v>101527.393217677</v>
      </c>
      <c r="II18">
        <v>287.632995448006</v>
      </c>
      <c r="IJ18">
        <v>180402.981175272</v>
      </c>
      <c r="IK18">
        <v>60674.409069871101</v>
      </c>
      <c r="IL18">
        <v>38025.1</v>
      </c>
      <c r="IM18">
        <v>78.691742594905605</v>
      </c>
      <c r="IN18">
        <v>234.2</v>
      </c>
      <c r="IO18">
        <v>83173405.799999997</v>
      </c>
      <c r="IP18">
        <v>74.632249739409303</v>
      </c>
      <c r="IQ18">
        <v>29.8995522323922</v>
      </c>
      <c r="IR18">
        <v>439.5</v>
      </c>
      <c r="IS18">
        <v>939.18602445619797</v>
      </c>
    </row>
    <row r="19" spans="1:253">
      <c r="A19" t="s">
        <v>310</v>
      </c>
      <c r="B19">
        <v>15330528.780088199</v>
      </c>
      <c r="C19">
        <v>2472179.86837633</v>
      </c>
      <c r="D19">
        <v>5462109</v>
      </c>
      <c r="E19">
        <v>7619882</v>
      </c>
      <c r="F19">
        <v>12405905.706428999</v>
      </c>
      <c r="G19">
        <v>1808315.3719103099</v>
      </c>
      <c r="H19">
        <v>4485343</v>
      </c>
      <c r="I19">
        <v>6232750.4000000004</v>
      </c>
      <c r="J19">
        <v>16807050</v>
      </c>
      <c r="K19">
        <v>9512390</v>
      </c>
      <c r="L19">
        <v>1842090</v>
      </c>
      <c r="M19">
        <v>5563760</v>
      </c>
      <c r="N19">
        <v>5139780</v>
      </c>
      <c r="O19">
        <v>5806460</v>
      </c>
      <c r="P19">
        <v>13496920</v>
      </c>
      <c r="Q19">
        <v>7264020</v>
      </c>
      <c r="R19">
        <v>1352230</v>
      </c>
      <c r="S19">
        <v>4886850</v>
      </c>
      <c r="T19">
        <v>3579970</v>
      </c>
      <c r="U19">
        <v>4530640</v>
      </c>
      <c r="V19">
        <v>-39122</v>
      </c>
      <c r="W19">
        <v>26903</v>
      </c>
      <c r="X19">
        <v>-12219</v>
      </c>
      <c r="Y19">
        <v>6734</v>
      </c>
      <c r="Z19">
        <v>-4734</v>
      </c>
      <c r="AA19">
        <v>81507.8</v>
      </c>
      <c r="AB19">
        <v>109818.2</v>
      </c>
      <c r="AC19">
        <v>-1561</v>
      </c>
      <c r="AD19">
        <v>12988</v>
      </c>
      <c r="AE19">
        <v>308501.02857142902</v>
      </c>
      <c r="AF19">
        <v>15476</v>
      </c>
      <c r="AG19">
        <v>558225</v>
      </c>
      <c r="AH19">
        <v>2981574</v>
      </c>
      <c r="AI19">
        <v>371682</v>
      </c>
      <c r="AJ19">
        <v>1550628</v>
      </c>
      <c r="AK19">
        <v>2926484</v>
      </c>
      <c r="AL19">
        <v>2724048</v>
      </c>
      <c r="AM19">
        <v>1969350</v>
      </c>
      <c r="AN19">
        <v>440245</v>
      </c>
      <c r="AO19">
        <v>2505936</v>
      </c>
      <c r="AP19">
        <v>294710</v>
      </c>
      <c r="AQ19">
        <v>1244452</v>
      </c>
      <c r="AR19">
        <v>2374790.4</v>
      </c>
      <c r="AS19">
        <v>2314631</v>
      </c>
      <c r="AT19">
        <v>1543329</v>
      </c>
      <c r="AU19">
        <v>5522776.9000000004</v>
      </c>
      <c r="AV19">
        <v>483777</v>
      </c>
      <c r="AW19">
        <v>31.5</v>
      </c>
      <c r="AX19">
        <v>36762133.200000003</v>
      </c>
      <c r="AY19">
        <v>330021</v>
      </c>
      <c r="AZ19">
        <v>17858164.100000001</v>
      </c>
      <c r="BA19">
        <v>23999184.399999999</v>
      </c>
      <c r="BB19">
        <v>34.659999999999997</v>
      </c>
      <c r="BC19">
        <v>23.88</v>
      </c>
      <c r="BD19">
        <v>-25.98</v>
      </c>
      <c r="BE19">
        <v>77.3</v>
      </c>
      <c r="BF19">
        <v>16519751.5</v>
      </c>
      <c r="BG19">
        <v>24528910.199999999</v>
      </c>
      <c r="BH19" t="e">
        <v>#N/A</v>
      </c>
      <c r="BI19">
        <v>42835140</v>
      </c>
      <c r="BJ19">
        <v>259690</v>
      </c>
      <c r="BK19">
        <v>377742</v>
      </c>
      <c r="BL19">
        <v>55130</v>
      </c>
      <c r="BM19">
        <v>1156963</v>
      </c>
      <c r="BN19">
        <v>13.618290258449299</v>
      </c>
      <c r="BO19">
        <v>238.16192912465601</v>
      </c>
      <c r="BP19">
        <v>208.430528229484</v>
      </c>
      <c r="BQ19">
        <v>158.59813935232299</v>
      </c>
      <c r="BR19">
        <v>122.903225806452</v>
      </c>
      <c r="BS19">
        <v>23905410</v>
      </c>
      <c r="BT19">
        <v>9798360</v>
      </c>
      <c r="BU19">
        <v>5529100</v>
      </c>
      <c r="BV19">
        <v>5825940</v>
      </c>
      <c r="BW19" t="e">
        <v>#N/A</v>
      </c>
      <c r="BX19">
        <v>33656.800000000003</v>
      </c>
      <c r="BY19">
        <v>15476</v>
      </c>
      <c r="BZ19">
        <v>11435</v>
      </c>
      <c r="CA19">
        <v>-1561</v>
      </c>
      <c r="CB19">
        <v>12988</v>
      </c>
      <c r="CC19" t="e">
        <v>#N/A</v>
      </c>
      <c r="CD19">
        <v>6159</v>
      </c>
      <c r="CE19">
        <v>-1446</v>
      </c>
      <c r="CF19">
        <v>4734</v>
      </c>
      <c r="CG19">
        <v>9529.2999999999993</v>
      </c>
      <c r="CH19">
        <v>289.83848422112902</v>
      </c>
      <c r="CI19">
        <v>1146</v>
      </c>
      <c r="CJ19">
        <v>4628.3</v>
      </c>
      <c r="CK19">
        <v>0</v>
      </c>
      <c r="CL19">
        <v>76.760000000000005</v>
      </c>
      <c r="CM19">
        <v>2.9080884615384601</v>
      </c>
      <c r="CN19">
        <v>98.623653333333294</v>
      </c>
      <c r="CO19">
        <v>121.310271144917</v>
      </c>
      <c r="CP19">
        <v>1</v>
      </c>
      <c r="CQ19">
        <v>108.945031713673</v>
      </c>
      <c r="CR19">
        <v>887537</v>
      </c>
      <c r="CS19">
        <v>10850.66</v>
      </c>
      <c r="CT19">
        <v>109.78576538620899</v>
      </c>
      <c r="CU19">
        <v>141.18289523052701</v>
      </c>
      <c r="CV19">
        <v>129.66125981793999</v>
      </c>
      <c r="CW19">
        <v>145.31931544751299</v>
      </c>
      <c r="CX19">
        <v>320.417073721218</v>
      </c>
      <c r="CY19">
        <v>152.09155918788599</v>
      </c>
      <c r="CZ19">
        <v>1.4851875000000001</v>
      </c>
      <c r="DA19">
        <v>695360</v>
      </c>
      <c r="DB19">
        <v>7.3176666666666703</v>
      </c>
      <c r="DC19">
        <v>148.075011299723</v>
      </c>
      <c r="DD19">
        <v>35.806142355239302</v>
      </c>
      <c r="DE19">
        <v>3569450</v>
      </c>
      <c r="DF19">
        <v>941.03104563454895</v>
      </c>
      <c r="DG19">
        <v>52506.8</v>
      </c>
      <c r="DH19">
        <v>9529.2999999999993</v>
      </c>
      <c r="DI19">
        <v>42977.4</v>
      </c>
      <c r="DJ19">
        <v>96293.2</v>
      </c>
      <c r="DK19">
        <v>33656.800000000003</v>
      </c>
      <c r="DL19">
        <v>62636.4</v>
      </c>
      <c r="DM19">
        <v>25058508.399999999</v>
      </c>
      <c r="DN19">
        <v>9569360</v>
      </c>
      <c r="DO19">
        <v>42835140</v>
      </c>
      <c r="DP19">
        <v>9672960</v>
      </c>
      <c r="DQ19">
        <v>27729380</v>
      </c>
      <c r="DR19">
        <v>13692580</v>
      </c>
      <c r="DS19">
        <v>96550</v>
      </c>
      <c r="DT19">
        <v>8356330</v>
      </c>
      <c r="DU19">
        <v>5861460</v>
      </c>
      <c r="DV19">
        <v>5572450</v>
      </c>
      <c r="DW19">
        <v>11433910</v>
      </c>
      <c r="DX19">
        <v>50410</v>
      </c>
      <c r="DY19">
        <v>11484320</v>
      </c>
      <c r="DZ19">
        <v>31401230</v>
      </c>
      <c r="EA19">
        <v>43094830</v>
      </c>
      <c r="EB19">
        <v>10</v>
      </c>
      <c r="EC19">
        <v>9</v>
      </c>
      <c r="ED19">
        <v>9.1466666666666701</v>
      </c>
      <c r="EE19">
        <v>8.8109999999999999</v>
      </c>
      <c r="EF19">
        <v>8.7899999999999991</v>
      </c>
      <c r="EG19">
        <v>43.75</v>
      </c>
      <c r="EH19">
        <v>83</v>
      </c>
      <c r="EI19">
        <v>65.959999999999994</v>
      </c>
      <c r="EJ19">
        <v>1.5076571428571399</v>
      </c>
      <c r="EK19">
        <v>0.4073</v>
      </c>
      <c r="EL19">
        <v>107.414682052541</v>
      </c>
      <c r="EM19">
        <v>277300</v>
      </c>
      <c r="EN19">
        <v>88.2</v>
      </c>
      <c r="EO19">
        <v>79.2</v>
      </c>
      <c r="EP19">
        <v>88.5</v>
      </c>
      <c r="EQ19">
        <v>82</v>
      </c>
      <c r="ER19">
        <v>81.668265476854401</v>
      </c>
      <c r="ES19">
        <v>74.430823456481804</v>
      </c>
      <c r="ET19">
        <v>97.6933333333333</v>
      </c>
      <c r="EU19">
        <v>101.311024153286</v>
      </c>
      <c r="EV19">
        <v>107.69918485898999</v>
      </c>
      <c r="EW19">
        <v>96.721399378780504</v>
      </c>
      <c r="EX19">
        <v>75.562055335968395</v>
      </c>
      <c r="EY19">
        <v>88.558865248226994</v>
      </c>
      <c r="EZ19">
        <v>69.937231968810906</v>
      </c>
      <c r="FA19">
        <v>96.399027673896796</v>
      </c>
      <c r="FB19">
        <v>92.074591836734697</v>
      </c>
      <c r="FC19">
        <v>76.370260663507096</v>
      </c>
      <c r="FD19">
        <v>73.787522281639895</v>
      </c>
      <c r="FE19">
        <v>81.986468200270593</v>
      </c>
      <c r="FF19">
        <v>83884</v>
      </c>
      <c r="FG19">
        <v>1998676</v>
      </c>
      <c r="FH19">
        <v>1574817</v>
      </c>
      <c r="FI19">
        <v>300095</v>
      </c>
      <c r="FJ19">
        <v>1801420</v>
      </c>
      <c r="FK19">
        <v>1799620</v>
      </c>
      <c r="FL19">
        <v>1665090</v>
      </c>
      <c r="FM19">
        <v>524530</v>
      </c>
      <c r="FN19">
        <v>165280</v>
      </c>
      <c r="FO19">
        <v>501490</v>
      </c>
      <c r="FP19">
        <v>165280</v>
      </c>
      <c r="FQ19">
        <v>158030</v>
      </c>
      <c r="FR19">
        <v>-0.65239999999999998</v>
      </c>
      <c r="FS19">
        <v>1.7759</v>
      </c>
      <c r="FT19">
        <v>-2.4283000000000001</v>
      </c>
      <c r="FU19">
        <v>12860.43</v>
      </c>
      <c r="FV19">
        <v>83</v>
      </c>
      <c r="FW19">
        <v>87.9</v>
      </c>
      <c r="FX19">
        <v>86.5</v>
      </c>
      <c r="FY19">
        <v>68.949738903394206</v>
      </c>
      <c r="FZ19">
        <v>144.69999999999999</v>
      </c>
      <c r="GA19">
        <v>50.6</v>
      </c>
      <c r="GB19">
        <v>34.799999999999997</v>
      </c>
      <c r="GC19">
        <v>869.6</v>
      </c>
      <c r="GD19">
        <v>114.4</v>
      </c>
      <c r="GE19">
        <v>24449.9</v>
      </c>
      <c r="GF19">
        <v>198890</v>
      </c>
      <c r="GG19">
        <v>31289</v>
      </c>
      <c r="GH19">
        <v>2706</v>
      </c>
      <c r="GI19">
        <v>11647</v>
      </c>
      <c r="GJ19">
        <v>29001</v>
      </c>
      <c r="GK19">
        <v>13525</v>
      </c>
      <c r="GL19">
        <v>1790640</v>
      </c>
      <c r="GM19">
        <v>1789493</v>
      </c>
      <c r="GN19" t="e">
        <v>#N/A</v>
      </c>
      <c r="GO19">
        <v>15624300</v>
      </c>
      <c r="GP19">
        <v>5529100</v>
      </c>
      <c r="GQ19">
        <v>383060</v>
      </c>
      <c r="GR19">
        <v>179749.6</v>
      </c>
      <c r="GS19">
        <v>84.4</v>
      </c>
      <c r="GT19">
        <v>54533.2</v>
      </c>
      <c r="GU19">
        <v>6.6756000000000002</v>
      </c>
      <c r="GV19">
        <v>259</v>
      </c>
      <c r="GW19">
        <v>145960.9</v>
      </c>
      <c r="GX19">
        <v>116397.5</v>
      </c>
      <c r="GY19">
        <v>18158.599999999999</v>
      </c>
      <c r="GZ19">
        <v>641</v>
      </c>
      <c r="HA19" t="e">
        <v>#N/A</v>
      </c>
      <c r="HB19">
        <v>2752010</v>
      </c>
      <c r="HC19">
        <v>68.895959720004896</v>
      </c>
      <c r="HD19">
        <v>65.038210947930594</v>
      </c>
      <c r="HE19">
        <v>71.535902973915896</v>
      </c>
      <c r="HF19">
        <v>57.260689655172399</v>
      </c>
      <c r="HG19">
        <v>72.227634854771793</v>
      </c>
      <c r="HH19">
        <v>77.998790810157203</v>
      </c>
      <c r="HI19">
        <v>70.669640827460796</v>
      </c>
      <c r="HJ19">
        <v>74.257928551135294</v>
      </c>
      <c r="HK19">
        <v>8103.2</v>
      </c>
      <c r="HL19">
        <v>40622</v>
      </c>
      <c r="HM19">
        <v>4628.3</v>
      </c>
      <c r="HN19">
        <v>4761.3999999999996</v>
      </c>
      <c r="HO19">
        <v>40.301753041479103</v>
      </c>
      <c r="HP19">
        <v>11.4106954689146</v>
      </c>
      <c r="HQ19">
        <v>8288.1</v>
      </c>
      <c r="HR19">
        <v>292850</v>
      </c>
      <c r="HS19">
        <v>2699610</v>
      </c>
      <c r="HT19">
        <v>44425</v>
      </c>
      <c r="HU19">
        <v>1840.58681773073</v>
      </c>
      <c r="HV19">
        <v>2056.8034166113598</v>
      </c>
      <c r="HW19">
        <v>153951.158372028</v>
      </c>
      <c r="HX19">
        <v>716.18073051481201</v>
      </c>
      <c r="HY19">
        <v>128375</v>
      </c>
      <c r="HZ19">
        <v>9.2899999999999991</v>
      </c>
      <c r="IA19">
        <v>6</v>
      </c>
      <c r="IB19">
        <v>56680.129778474802</v>
      </c>
      <c r="IC19">
        <v>96538.1690563374</v>
      </c>
      <c r="ID19">
        <v>59.508196721311499</v>
      </c>
      <c r="IE19">
        <v>4469.2237824917802</v>
      </c>
      <c r="IF19">
        <v>2820.97722832723</v>
      </c>
      <c r="IG19">
        <v>87.154838709677406</v>
      </c>
      <c r="IH19">
        <v>29560.807793510299</v>
      </c>
      <c r="II19">
        <v>305.58322445525903</v>
      </c>
      <c r="IJ19">
        <v>189306.53189391401</v>
      </c>
      <c r="IK19">
        <v>68263.288455457398</v>
      </c>
      <c r="IL19">
        <v>34689.4</v>
      </c>
      <c r="IM19">
        <v>81.014165538449106</v>
      </c>
      <c r="IN19">
        <v>668.8</v>
      </c>
      <c r="IO19">
        <v>81641789.099999994</v>
      </c>
      <c r="IP19">
        <v>75.761882246654096</v>
      </c>
      <c r="IQ19">
        <v>30.8657721311729</v>
      </c>
      <c r="IR19">
        <v>450.1</v>
      </c>
      <c r="IS19">
        <v>941.03104563454895</v>
      </c>
    </row>
    <row r="20" spans="1:253">
      <c r="A20" t="s">
        <v>311</v>
      </c>
      <c r="B20">
        <v>16945327.381847698</v>
      </c>
      <c r="C20">
        <v>4070568.5811421899</v>
      </c>
      <c r="D20">
        <v>5474358</v>
      </c>
      <c r="E20">
        <v>7962333</v>
      </c>
      <c r="F20">
        <v>13641904.1810939</v>
      </c>
      <c r="G20">
        <v>2951487.0891696201</v>
      </c>
      <c r="H20">
        <v>4414262</v>
      </c>
      <c r="I20">
        <v>6409401.5999999996</v>
      </c>
      <c r="J20">
        <v>17573640</v>
      </c>
      <c r="K20">
        <v>10527340</v>
      </c>
      <c r="L20">
        <v>1596920</v>
      </c>
      <c r="M20">
        <v>5406810</v>
      </c>
      <c r="N20">
        <v>3857590</v>
      </c>
      <c r="O20">
        <v>5111120</v>
      </c>
      <c r="P20">
        <v>14056060</v>
      </c>
      <c r="Q20">
        <v>8636380</v>
      </c>
      <c r="R20">
        <v>1514400</v>
      </c>
      <c r="S20">
        <v>4768260</v>
      </c>
      <c r="T20">
        <v>3231800</v>
      </c>
      <c r="U20">
        <v>4147140</v>
      </c>
      <c r="V20">
        <v>-34992</v>
      </c>
      <c r="W20">
        <v>22936</v>
      </c>
      <c r="X20">
        <v>-12056</v>
      </c>
      <c r="Y20">
        <v>-4809</v>
      </c>
      <c r="Z20">
        <v>-17881</v>
      </c>
      <c r="AA20">
        <v>66880.399999999994</v>
      </c>
      <c r="AB20">
        <v>81922.600000000006</v>
      </c>
      <c r="AC20">
        <v>-2157</v>
      </c>
      <c r="AD20">
        <v>9964</v>
      </c>
      <c r="AE20">
        <v>288270.30352748203</v>
      </c>
      <c r="AF20">
        <v>15129</v>
      </c>
      <c r="AG20">
        <v>636700</v>
      </c>
      <c r="AH20">
        <v>2927610</v>
      </c>
      <c r="AI20">
        <v>373518</v>
      </c>
      <c r="AJ20">
        <v>1536530</v>
      </c>
      <c r="AK20">
        <v>2987809</v>
      </c>
      <c r="AL20">
        <v>2833184</v>
      </c>
      <c r="AM20">
        <v>2141340</v>
      </c>
      <c r="AN20">
        <v>470938</v>
      </c>
      <c r="AO20">
        <v>2432868</v>
      </c>
      <c r="AP20">
        <v>296166</v>
      </c>
      <c r="AQ20">
        <v>1214290</v>
      </c>
      <c r="AR20">
        <v>2381313.6</v>
      </c>
      <c r="AS20">
        <v>2350227</v>
      </c>
      <c r="AT20">
        <v>1677861</v>
      </c>
      <c r="AU20">
        <v>3498193.5</v>
      </c>
      <c r="AV20">
        <v>931285.3</v>
      </c>
      <c r="AW20">
        <v>44598.5</v>
      </c>
      <c r="AX20">
        <v>39007316.899999999</v>
      </c>
      <c r="AY20">
        <v>980477.1</v>
      </c>
      <c r="AZ20">
        <v>18481953.600000001</v>
      </c>
      <c r="BA20">
        <v>24848044.5</v>
      </c>
      <c r="BB20">
        <v>11.59</v>
      </c>
      <c r="BC20">
        <v>26.33</v>
      </c>
      <c r="BD20">
        <v>-29.47</v>
      </c>
      <c r="BE20">
        <v>71.5</v>
      </c>
      <c r="BF20">
        <v>17191570.300000001</v>
      </c>
      <c r="BG20">
        <v>25336180.800000001</v>
      </c>
      <c r="BH20" t="e">
        <v>#N/A</v>
      </c>
      <c r="BI20">
        <v>44439930</v>
      </c>
      <c r="BJ20">
        <v>259690</v>
      </c>
      <c r="BK20">
        <v>325782</v>
      </c>
      <c r="BL20">
        <v>27011</v>
      </c>
      <c r="BM20">
        <v>1515600</v>
      </c>
      <c r="BN20">
        <v>13.618290258449299</v>
      </c>
      <c r="BO20">
        <v>190.72229205554601</v>
      </c>
      <c r="BP20">
        <v>216.827978238242</v>
      </c>
      <c r="BQ20">
        <v>149.96482999330701</v>
      </c>
      <c r="BR20">
        <v>122.903225806452</v>
      </c>
      <c r="BS20">
        <v>24698010</v>
      </c>
      <c r="BT20">
        <v>10186100</v>
      </c>
      <c r="BU20">
        <v>5686480</v>
      </c>
      <c r="BV20">
        <v>5932880</v>
      </c>
      <c r="BW20" t="e">
        <v>#N/A</v>
      </c>
      <c r="BX20">
        <v>17821.3</v>
      </c>
      <c r="BY20">
        <v>15129</v>
      </c>
      <c r="BZ20">
        <v>10694</v>
      </c>
      <c r="CA20">
        <v>-2157</v>
      </c>
      <c r="CB20">
        <v>9964</v>
      </c>
      <c r="CC20" t="e">
        <v>#N/A</v>
      </c>
      <c r="CD20">
        <v>2941</v>
      </c>
      <c r="CE20">
        <v>-5828</v>
      </c>
      <c r="CF20">
        <v>17881</v>
      </c>
      <c r="CG20">
        <v>4741.6000000000004</v>
      </c>
      <c r="CH20">
        <v>176.999938229469</v>
      </c>
      <c r="CI20">
        <v>1150</v>
      </c>
      <c r="CJ20">
        <v>3698</v>
      </c>
      <c r="CK20">
        <v>0</v>
      </c>
      <c r="CL20">
        <v>85.063333333333304</v>
      </c>
      <c r="CM20">
        <v>2.7710159375000001</v>
      </c>
      <c r="CN20">
        <v>97.953596666666698</v>
      </c>
      <c r="CO20">
        <v>91.027361640555299</v>
      </c>
      <c r="CP20">
        <v>1</v>
      </c>
      <c r="CQ20">
        <v>60.544788172934503</v>
      </c>
      <c r="CR20">
        <v>902985</v>
      </c>
      <c r="CS20">
        <v>8776.39</v>
      </c>
      <c r="CT20">
        <v>107.028201445308</v>
      </c>
      <c r="CU20">
        <v>138.12796386892401</v>
      </c>
      <c r="CV20">
        <v>127.386437294253</v>
      </c>
      <c r="CW20">
        <v>139.82628719009099</v>
      </c>
      <c r="CX20">
        <v>328.12388375874502</v>
      </c>
      <c r="CY20">
        <v>151.225660911689</v>
      </c>
      <c r="CZ20">
        <v>0.290548387096774</v>
      </c>
      <c r="DA20">
        <v>583437</v>
      </c>
      <c r="DB20">
        <v>6.3542333333333296</v>
      </c>
      <c r="DC20">
        <v>146.04508058481801</v>
      </c>
      <c r="DD20">
        <v>36.159059361819097</v>
      </c>
      <c r="DE20">
        <v>3625710</v>
      </c>
      <c r="DF20">
        <v>965.13825675050396</v>
      </c>
      <c r="DG20">
        <v>38652.400000000001</v>
      </c>
      <c r="DH20">
        <v>4741.6000000000004</v>
      </c>
      <c r="DI20">
        <v>33910.800000000003</v>
      </c>
      <c r="DJ20">
        <v>68823.600000000006</v>
      </c>
      <c r="DK20">
        <v>17821.3</v>
      </c>
      <c r="DL20">
        <v>51002.3</v>
      </c>
      <c r="DM20">
        <v>25941180.600000001</v>
      </c>
      <c r="DN20">
        <v>8864820</v>
      </c>
      <c r="DO20">
        <v>44439930</v>
      </c>
      <c r="DP20">
        <v>10966310</v>
      </c>
      <c r="DQ20">
        <v>28635540</v>
      </c>
      <c r="DR20">
        <v>12367910</v>
      </c>
      <c r="DS20">
        <v>98410</v>
      </c>
      <c r="DT20">
        <v>7628240</v>
      </c>
      <c r="DU20">
        <v>6265500</v>
      </c>
      <c r="DV20">
        <v>5021240</v>
      </c>
      <c r="DW20">
        <v>11286750</v>
      </c>
      <c r="DX20">
        <v>50410</v>
      </c>
      <c r="DY20">
        <v>11337160</v>
      </c>
      <c r="DZ20">
        <v>33153180</v>
      </c>
      <c r="EA20">
        <v>44699620</v>
      </c>
      <c r="EB20">
        <v>10</v>
      </c>
      <c r="EC20">
        <v>6.5</v>
      </c>
      <c r="ED20">
        <v>8.6566666666666698</v>
      </c>
      <c r="EE20">
        <v>6.6509</v>
      </c>
      <c r="EF20">
        <v>6.91</v>
      </c>
      <c r="EG20">
        <v>48.76</v>
      </c>
      <c r="EH20">
        <v>76.72</v>
      </c>
      <c r="EI20">
        <v>64.38</v>
      </c>
      <c r="EJ20">
        <v>1.32034454470878</v>
      </c>
      <c r="EK20">
        <v>0.50890000000000002</v>
      </c>
      <c r="EL20">
        <v>95.814501866771494</v>
      </c>
      <c r="EM20">
        <v>246603</v>
      </c>
      <c r="EN20">
        <v>85.8</v>
      </c>
      <c r="EO20">
        <v>88</v>
      </c>
      <c r="EP20">
        <v>85.4</v>
      </c>
      <c r="EQ20">
        <v>82.5</v>
      </c>
      <c r="ER20">
        <v>82.8368098159509</v>
      </c>
      <c r="ES20">
        <v>65.988894962983693</v>
      </c>
      <c r="ET20">
        <v>94.368888888888904</v>
      </c>
      <c r="EU20">
        <v>102.67548239104001</v>
      </c>
      <c r="EV20">
        <v>97.419244823386094</v>
      </c>
      <c r="EW20">
        <v>105.95241131273499</v>
      </c>
      <c r="EX20">
        <v>98.485375494071107</v>
      </c>
      <c r="EY20">
        <v>90.701418439716306</v>
      </c>
      <c r="EZ20">
        <v>70.538986354775801</v>
      </c>
      <c r="FA20">
        <v>93.473298429319399</v>
      </c>
      <c r="FB20">
        <v>95.994693877551001</v>
      </c>
      <c r="FC20">
        <v>72.002962085308098</v>
      </c>
      <c r="FD20">
        <v>80.2062982768865</v>
      </c>
      <c r="FE20">
        <v>82.455345060893094</v>
      </c>
      <c r="FF20">
        <v>84566</v>
      </c>
      <c r="FG20">
        <v>1706599</v>
      </c>
      <c r="FH20">
        <v>1302183</v>
      </c>
      <c r="FI20">
        <v>296148</v>
      </c>
      <c r="FJ20">
        <v>2481350</v>
      </c>
      <c r="FK20">
        <v>2481350</v>
      </c>
      <c r="FL20">
        <v>1466540</v>
      </c>
      <c r="FM20">
        <v>1404550</v>
      </c>
      <c r="FN20">
        <v>1156080</v>
      </c>
      <c r="FO20">
        <v>376740</v>
      </c>
      <c r="FP20">
        <v>1156080</v>
      </c>
      <c r="FQ20">
        <v>215790</v>
      </c>
      <c r="FR20">
        <v>-2.6697000000000002</v>
      </c>
      <c r="FS20">
        <v>0.66539999999999999</v>
      </c>
      <c r="FT20">
        <v>-3.3351000000000002</v>
      </c>
      <c r="FU20">
        <v>9647.31</v>
      </c>
      <c r="FV20">
        <v>80.599999999999994</v>
      </c>
      <c r="FW20">
        <v>85.8</v>
      </c>
      <c r="FX20">
        <v>79.400000000000006</v>
      </c>
      <c r="FY20">
        <v>70.379242819843299</v>
      </c>
      <c r="FZ20">
        <v>147.69999999999999</v>
      </c>
      <c r="GA20">
        <v>49.2</v>
      </c>
      <c r="GB20">
        <v>34.299999999999997</v>
      </c>
      <c r="GC20">
        <v>795.6</v>
      </c>
      <c r="GD20">
        <v>54.7</v>
      </c>
      <c r="GE20">
        <v>26899</v>
      </c>
      <c r="GF20">
        <v>204840</v>
      </c>
      <c r="GG20">
        <v>33144</v>
      </c>
      <c r="GH20">
        <v>2782</v>
      </c>
      <c r="GI20">
        <v>13158</v>
      </c>
      <c r="GJ20">
        <v>28228</v>
      </c>
      <c r="GK20">
        <v>13099</v>
      </c>
      <c r="GL20">
        <v>1480814</v>
      </c>
      <c r="GM20">
        <v>1481074</v>
      </c>
      <c r="GN20" t="e">
        <v>#N/A</v>
      </c>
      <c r="GO20">
        <v>16118980</v>
      </c>
      <c r="GP20">
        <v>5686480</v>
      </c>
      <c r="GQ20">
        <v>383070</v>
      </c>
      <c r="GR20">
        <v>180827</v>
      </c>
      <c r="GS20">
        <v>86.7</v>
      </c>
      <c r="GT20">
        <v>46474.9</v>
      </c>
      <c r="GU20">
        <v>4.4969000000000001</v>
      </c>
      <c r="GV20">
        <v>1042</v>
      </c>
      <c r="GW20">
        <v>399689.4</v>
      </c>
      <c r="GX20">
        <v>138970.29999999999</v>
      </c>
      <c r="GY20">
        <v>17302.400000000001</v>
      </c>
      <c r="GZ20">
        <v>1127</v>
      </c>
      <c r="HA20" t="e">
        <v>#N/A</v>
      </c>
      <c r="HB20">
        <v>2892550</v>
      </c>
      <c r="HC20">
        <v>71.151885054648204</v>
      </c>
      <c r="HD20">
        <v>66.803738317756995</v>
      </c>
      <c r="HE20">
        <v>72.123708257185598</v>
      </c>
      <c r="HF20">
        <v>57.260689655172399</v>
      </c>
      <c r="HG20">
        <v>73.232890733056706</v>
      </c>
      <c r="HH20">
        <v>80.060187424425607</v>
      </c>
      <c r="HI20">
        <v>70.872277790406898</v>
      </c>
      <c r="HJ20">
        <v>75.716337280656901</v>
      </c>
      <c r="HK20">
        <v>4527.3999999999996</v>
      </c>
      <c r="HL20">
        <v>40296</v>
      </c>
      <c r="HM20">
        <v>3698</v>
      </c>
      <c r="HN20">
        <v>4381.7</v>
      </c>
      <c r="HO20">
        <v>44.630237159099401</v>
      </c>
      <c r="HP20">
        <v>11.8744834840099</v>
      </c>
      <c r="HQ20">
        <v>5391.9</v>
      </c>
      <c r="HR20">
        <v>293590</v>
      </c>
      <c r="HS20">
        <v>2730710</v>
      </c>
      <c r="HT20">
        <v>44341.7</v>
      </c>
      <c r="HU20">
        <v>1558.8743053258399</v>
      </c>
      <c r="HV20">
        <v>1575.6951403052999</v>
      </c>
      <c r="HW20">
        <v>154888.782832322</v>
      </c>
      <c r="HX20">
        <v>691.43967980059404</v>
      </c>
      <c r="HY20">
        <v>130749</v>
      </c>
      <c r="HZ20">
        <v>7.65</v>
      </c>
      <c r="IA20">
        <v>5</v>
      </c>
      <c r="IB20">
        <v>41459.484336404603</v>
      </c>
      <c r="IC20">
        <v>98860.117265742403</v>
      </c>
      <c r="ID20">
        <v>101.754385964912</v>
      </c>
      <c r="IE20">
        <v>3839.96175679713</v>
      </c>
      <c r="IF20">
        <v>2646.1686446886401</v>
      </c>
      <c r="IG20">
        <v>86.64</v>
      </c>
      <c r="IH20">
        <v>11122.3853003731</v>
      </c>
      <c r="II20">
        <v>260.08740114118302</v>
      </c>
      <c r="IJ20">
        <v>141058.74305980501</v>
      </c>
      <c r="IK20">
        <v>49174.121078678698</v>
      </c>
      <c r="IL20">
        <v>28518.9</v>
      </c>
      <c r="IM20">
        <v>79.700967956932999</v>
      </c>
      <c r="IN20">
        <v>97.6</v>
      </c>
      <c r="IO20">
        <v>77066356.799999997</v>
      </c>
      <c r="IP20">
        <v>74.888126466011101</v>
      </c>
      <c r="IQ20">
        <v>31.149929635677999</v>
      </c>
      <c r="IR20">
        <v>406.4</v>
      </c>
      <c r="IS20">
        <v>965.13825675050396</v>
      </c>
    </row>
    <row r="21" spans="1:253">
      <c r="A21" t="s">
        <v>312</v>
      </c>
      <c r="B21">
        <v>17041252.609733298</v>
      </c>
      <c r="C21">
        <v>3442517.4570432901</v>
      </c>
      <c r="D21">
        <v>5624726</v>
      </c>
      <c r="E21">
        <v>8389292</v>
      </c>
      <c r="F21">
        <v>13374084.002434799</v>
      </c>
      <c r="G21">
        <v>2522761.2884547901</v>
      </c>
      <c r="H21">
        <v>4452591</v>
      </c>
      <c r="I21">
        <v>6531391.2000000002</v>
      </c>
      <c r="J21">
        <v>18089500</v>
      </c>
      <c r="K21">
        <v>10170840</v>
      </c>
      <c r="L21">
        <v>2153870</v>
      </c>
      <c r="M21">
        <v>5521390</v>
      </c>
      <c r="N21">
        <v>3695430</v>
      </c>
      <c r="O21">
        <v>4178690</v>
      </c>
      <c r="P21">
        <v>14298300</v>
      </c>
      <c r="Q21">
        <v>8541630</v>
      </c>
      <c r="R21">
        <v>1884240</v>
      </c>
      <c r="S21">
        <v>4597710</v>
      </c>
      <c r="T21">
        <v>3136480</v>
      </c>
      <c r="U21">
        <v>3485850</v>
      </c>
      <c r="V21">
        <v>-20205</v>
      </c>
      <c r="W21">
        <v>19776</v>
      </c>
      <c r="X21">
        <v>-429</v>
      </c>
      <c r="Y21">
        <v>430</v>
      </c>
      <c r="Z21">
        <v>300</v>
      </c>
      <c r="AA21">
        <v>62867.3</v>
      </c>
      <c r="AB21">
        <v>62964.6</v>
      </c>
      <c r="AC21">
        <v>-1777</v>
      </c>
      <c r="AD21">
        <v>9512</v>
      </c>
      <c r="AE21">
        <v>287345.25723472697</v>
      </c>
      <c r="AF21">
        <v>12041</v>
      </c>
      <c r="AG21">
        <v>679650</v>
      </c>
      <c r="AH21">
        <v>2903814</v>
      </c>
      <c r="AI21">
        <v>378648</v>
      </c>
      <c r="AJ21">
        <v>1662614</v>
      </c>
      <c r="AK21">
        <v>3094443</v>
      </c>
      <c r="AL21">
        <v>3019904</v>
      </c>
      <c r="AM21">
        <v>2274945</v>
      </c>
      <c r="AN21">
        <v>469352</v>
      </c>
      <c r="AO21">
        <v>2401260</v>
      </c>
      <c r="AP21">
        <v>298818</v>
      </c>
      <c r="AQ21">
        <v>1283161</v>
      </c>
      <c r="AR21">
        <v>2355595.2000000002</v>
      </c>
      <c r="AS21">
        <v>2413785</v>
      </c>
      <c r="AT21">
        <v>1762011</v>
      </c>
      <c r="AU21">
        <v>8224558.0999999996</v>
      </c>
      <c r="AV21">
        <v>1109932.1000000001</v>
      </c>
      <c r="AW21">
        <v>101200.2</v>
      </c>
      <c r="AX21">
        <v>43840751.799999997</v>
      </c>
      <c r="AY21">
        <v>1299679.8999999999</v>
      </c>
      <c r="AZ21">
        <v>20619787.800000001</v>
      </c>
      <c r="BA21">
        <v>27752696.399999999</v>
      </c>
      <c r="BB21">
        <v>-0.18</v>
      </c>
      <c r="BC21">
        <v>15.47</v>
      </c>
      <c r="BD21">
        <v>12.54</v>
      </c>
      <c r="BE21">
        <v>75</v>
      </c>
      <c r="BF21">
        <v>19209308</v>
      </c>
      <c r="BG21">
        <v>28299055.399999999</v>
      </c>
      <c r="BH21" t="e">
        <v>#N/A</v>
      </c>
      <c r="BI21">
        <v>47947750</v>
      </c>
      <c r="BJ21">
        <v>259690</v>
      </c>
      <c r="BK21">
        <v>447704</v>
      </c>
      <c r="BL21">
        <v>40965</v>
      </c>
      <c r="BM21">
        <v>1413157</v>
      </c>
      <c r="BN21">
        <v>12.1583411875589</v>
      </c>
      <c r="BO21">
        <v>176.42758433524199</v>
      </c>
      <c r="BP21">
        <v>200.861054837708</v>
      </c>
      <c r="BQ21">
        <v>170.62413630457999</v>
      </c>
      <c r="BR21">
        <v>118.29025844930401</v>
      </c>
      <c r="BS21">
        <v>26018250</v>
      </c>
      <c r="BT21">
        <v>10543900</v>
      </c>
      <c r="BU21">
        <v>5624790</v>
      </c>
      <c r="BV21">
        <v>6462990</v>
      </c>
      <c r="BW21" t="e">
        <v>#N/A</v>
      </c>
      <c r="BX21">
        <v>12567.7</v>
      </c>
      <c r="BY21">
        <v>12041</v>
      </c>
      <c r="BZ21">
        <v>10370</v>
      </c>
      <c r="CA21">
        <v>-1777</v>
      </c>
      <c r="CB21">
        <v>9512</v>
      </c>
      <c r="CC21" t="e">
        <v>#N/A</v>
      </c>
      <c r="CD21">
        <v>4328</v>
      </c>
      <c r="CE21">
        <v>-2713</v>
      </c>
      <c r="CF21">
        <v>-300</v>
      </c>
      <c r="CG21">
        <v>4090.1</v>
      </c>
      <c r="CH21">
        <v>75.249775755052099</v>
      </c>
      <c r="CI21">
        <v>1154</v>
      </c>
      <c r="CJ21">
        <v>3706</v>
      </c>
      <c r="CK21">
        <v>0</v>
      </c>
      <c r="CL21">
        <v>86.8333333333333</v>
      </c>
      <c r="CM21">
        <v>1.24043920634921</v>
      </c>
      <c r="CN21">
        <v>97.854576666666702</v>
      </c>
      <c r="CO21">
        <v>84.858651324780695</v>
      </c>
      <c r="CP21">
        <v>1</v>
      </c>
      <c r="CQ21">
        <v>51.506067760018098</v>
      </c>
      <c r="CR21">
        <v>847925</v>
      </c>
      <c r="CS21">
        <v>7608.92</v>
      </c>
      <c r="CT21">
        <v>101.885049016876</v>
      </c>
      <c r="CU21">
        <v>136.577208060045</v>
      </c>
      <c r="CV21">
        <v>123.385522287646</v>
      </c>
      <c r="CW21">
        <v>137.89039192374199</v>
      </c>
      <c r="CX21">
        <v>335.70033478136901</v>
      </c>
      <c r="CY21">
        <v>148.87336348741701</v>
      </c>
      <c r="CZ21">
        <v>0.20686885245901701</v>
      </c>
      <c r="DA21">
        <v>452794</v>
      </c>
      <c r="DB21">
        <v>4.4165666666666699</v>
      </c>
      <c r="DC21">
        <v>143.767332299001</v>
      </c>
      <c r="DD21">
        <v>36.631049384314899</v>
      </c>
      <c r="DE21">
        <v>3699390</v>
      </c>
      <c r="DF21">
        <v>999.55929107237705</v>
      </c>
      <c r="DG21">
        <v>37748.300000000003</v>
      </c>
      <c r="DH21">
        <v>4090.1</v>
      </c>
      <c r="DI21">
        <v>33658.199999999997</v>
      </c>
      <c r="DJ21">
        <v>49886.6</v>
      </c>
      <c r="DK21">
        <v>12567.7</v>
      </c>
      <c r="DL21">
        <v>37318.800000000003</v>
      </c>
      <c r="DM21">
        <v>27293383.5</v>
      </c>
      <c r="DN21">
        <v>9879600</v>
      </c>
      <c r="DO21">
        <v>47947750</v>
      </c>
      <c r="DP21">
        <v>12773330</v>
      </c>
      <c r="DQ21">
        <v>30148930</v>
      </c>
      <c r="DR21">
        <v>13521760</v>
      </c>
      <c r="DS21">
        <v>100540</v>
      </c>
      <c r="DT21">
        <v>8596810</v>
      </c>
      <c r="DU21">
        <v>6654500</v>
      </c>
      <c r="DV21">
        <v>5942210</v>
      </c>
      <c r="DW21">
        <v>12596710</v>
      </c>
      <c r="DX21">
        <v>50410</v>
      </c>
      <c r="DY21">
        <v>12647120</v>
      </c>
      <c r="DZ21">
        <v>35351050</v>
      </c>
      <c r="EA21">
        <v>48207440</v>
      </c>
      <c r="EB21">
        <v>8.75</v>
      </c>
      <c r="EC21">
        <v>5</v>
      </c>
      <c r="ED21">
        <v>8.1666666666666696</v>
      </c>
      <c r="EE21">
        <v>4.6299000000000001</v>
      </c>
      <c r="EF21">
        <v>5.92</v>
      </c>
      <c r="EG21">
        <v>49.76</v>
      </c>
      <c r="EH21">
        <v>71.52</v>
      </c>
      <c r="EI21">
        <v>64.989999999999995</v>
      </c>
      <c r="EJ21">
        <v>1.3060691318327999</v>
      </c>
      <c r="EK21">
        <v>0.53310000000000002</v>
      </c>
      <c r="EL21">
        <v>93.340836616019502</v>
      </c>
      <c r="EM21">
        <v>241426</v>
      </c>
      <c r="EN21">
        <v>80.8</v>
      </c>
      <c r="EO21">
        <v>94.6</v>
      </c>
      <c r="EP21">
        <v>79.3</v>
      </c>
      <c r="EQ21">
        <v>83.9</v>
      </c>
      <c r="ER21">
        <v>86.602119353039598</v>
      </c>
      <c r="ES21">
        <v>71.804949591761499</v>
      </c>
      <c r="ET21">
        <v>95.955555555555506</v>
      </c>
      <c r="EU21">
        <v>105.472621778437</v>
      </c>
      <c r="EV21">
        <v>101.31025016396499</v>
      </c>
      <c r="EW21">
        <v>107.994670590159</v>
      </c>
      <c r="EX21">
        <v>113.201581027668</v>
      </c>
      <c r="EY21">
        <v>84.898670212766007</v>
      </c>
      <c r="EZ21">
        <v>66.126120857699803</v>
      </c>
      <c r="FA21">
        <v>95.198728496634303</v>
      </c>
      <c r="FB21">
        <v>79.453775510204096</v>
      </c>
      <c r="FC21">
        <v>77.462085308056899</v>
      </c>
      <c r="FD21">
        <v>89.351633986928107</v>
      </c>
      <c r="FE21">
        <v>83.861975642760498</v>
      </c>
      <c r="FF21">
        <v>81444</v>
      </c>
      <c r="FG21">
        <v>1866577</v>
      </c>
      <c r="FH21">
        <v>1466253</v>
      </c>
      <c r="FI21">
        <v>283550</v>
      </c>
      <c r="FJ21">
        <v>2867400</v>
      </c>
      <c r="FK21">
        <v>2867400</v>
      </c>
      <c r="FL21">
        <v>1785030</v>
      </c>
      <c r="FM21">
        <v>1533480</v>
      </c>
      <c r="FN21">
        <v>1187300</v>
      </c>
      <c r="FO21">
        <v>684690</v>
      </c>
      <c r="FP21">
        <v>1187300</v>
      </c>
      <c r="FQ21">
        <v>427090</v>
      </c>
      <c r="FR21">
        <v>-2.6509</v>
      </c>
      <c r="FS21">
        <v>-1.3061</v>
      </c>
      <c r="FT21">
        <v>-1.3448</v>
      </c>
      <c r="FU21">
        <v>9708.5</v>
      </c>
      <c r="FV21">
        <v>77.5</v>
      </c>
      <c r="FW21">
        <v>84.4</v>
      </c>
      <c r="FX21">
        <v>70.400000000000006</v>
      </c>
      <c r="FY21">
        <v>70.522193211488201</v>
      </c>
      <c r="FZ21">
        <v>148</v>
      </c>
      <c r="GA21">
        <v>42.1</v>
      </c>
      <c r="GB21">
        <v>31.5</v>
      </c>
      <c r="GC21">
        <v>908.7</v>
      </c>
      <c r="GD21">
        <v>44.4</v>
      </c>
      <c r="GE21">
        <v>27263.8</v>
      </c>
      <c r="GF21">
        <v>226280</v>
      </c>
      <c r="GG21">
        <v>35172</v>
      </c>
      <c r="GH21">
        <v>2970</v>
      </c>
      <c r="GI21">
        <v>13486</v>
      </c>
      <c r="GJ21">
        <v>25119</v>
      </c>
      <c r="GK21">
        <v>13078</v>
      </c>
      <c r="GL21">
        <v>1183635</v>
      </c>
      <c r="GM21">
        <v>1190292</v>
      </c>
      <c r="GN21" t="e">
        <v>#N/A</v>
      </c>
      <c r="GO21">
        <v>17006890</v>
      </c>
      <c r="GP21">
        <v>5624790</v>
      </c>
      <c r="GQ21">
        <v>451110</v>
      </c>
      <c r="GR21">
        <v>183839.6</v>
      </c>
      <c r="GS21">
        <v>86.8</v>
      </c>
      <c r="GT21">
        <v>35120.5</v>
      </c>
      <c r="GU21">
        <v>2.9036</v>
      </c>
      <c r="GV21">
        <v>2175</v>
      </c>
      <c r="GW21">
        <v>125256.7</v>
      </c>
      <c r="GX21">
        <v>44298</v>
      </c>
      <c r="GY21">
        <v>13685.2</v>
      </c>
      <c r="GZ21">
        <v>1631</v>
      </c>
      <c r="HA21" t="e">
        <v>#N/A</v>
      </c>
      <c r="HB21">
        <v>3386560</v>
      </c>
      <c r="HC21">
        <v>70.384870440869506</v>
      </c>
      <c r="HD21">
        <v>67.758077436582099</v>
      </c>
      <c r="HE21">
        <v>72.887855125436104</v>
      </c>
      <c r="HF21">
        <v>59.786896551724098</v>
      </c>
      <c r="HG21">
        <v>73.735518672199206</v>
      </c>
      <c r="HH21">
        <v>80.784461910519994</v>
      </c>
      <c r="HI21">
        <v>68.795248920209204</v>
      </c>
      <c r="HJ21">
        <v>75.248058328166294</v>
      </c>
      <c r="HK21">
        <v>2198.4</v>
      </c>
      <c r="HL21">
        <v>41554</v>
      </c>
      <c r="HM21">
        <v>3706</v>
      </c>
      <c r="HN21">
        <v>3626.4</v>
      </c>
      <c r="HO21">
        <v>38.774836480315898</v>
      </c>
      <c r="HP21">
        <v>12.6190916944342</v>
      </c>
      <c r="HQ21">
        <v>5645.1</v>
      </c>
      <c r="HR21">
        <v>280000</v>
      </c>
      <c r="HS21">
        <v>2793650</v>
      </c>
      <c r="HT21">
        <v>41167.199999999997</v>
      </c>
      <c r="HU21">
        <v>2378.6345352298999</v>
      </c>
      <c r="HV21">
        <v>1588.35486242403</v>
      </c>
      <c r="HW21">
        <v>709956.81498588703</v>
      </c>
      <c r="HX21">
        <v>588.94423832806103</v>
      </c>
      <c r="HY21">
        <v>136196</v>
      </c>
      <c r="HZ21">
        <v>4.05</v>
      </c>
      <c r="IA21">
        <v>3.5</v>
      </c>
      <c r="IB21">
        <v>62012.652891589903</v>
      </c>
      <c r="IC21">
        <v>112772.97668491201</v>
      </c>
      <c r="ID21">
        <v>233.68421052631601</v>
      </c>
      <c r="IE21">
        <v>3064.3597251269798</v>
      </c>
      <c r="IF21">
        <v>2681.1897191697199</v>
      </c>
      <c r="IG21">
        <v>88.184516129032303</v>
      </c>
      <c r="IH21">
        <v>10031.1989184539</v>
      </c>
      <c r="II21">
        <v>289.94302597746099</v>
      </c>
      <c r="IJ21">
        <v>173001.804119493</v>
      </c>
      <c r="IK21">
        <v>59857.396777356502</v>
      </c>
      <c r="IL21">
        <v>28013.1</v>
      </c>
      <c r="IM21">
        <v>77.816238475370497</v>
      </c>
      <c r="IN21">
        <v>30.1</v>
      </c>
      <c r="IO21">
        <v>87854096.200000003</v>
      </c>
      <c r="IP21">
        <v>74.157143640942493</v>
      </c>
      <c r="IQ21">
        <v>31.587539907136399</v>
      </c>
      <c r="IR21">
        <v>404.3</v>
      </c>
      <c r="IS21">
        <v>999.55929107237705</v>
      </c>
    </row>
    <row r="22" spans="1:253">
      <c r="A22" t="s">
        <v>313</v>
      </c>
      <c r="B22">
        <v>16556956.7140144</v>
      </c>
      <c r="C22">
        <v>3129150.9831797802</v>
      </c>
      <c r="D22">
        <v>5696994</v>
      </c>
      <c r="E22">
        <v>8088099</v>
      </c>
      <c r="F22">
        <v>13416342.6142956</v>
      </c>
      <c r="G22">
        <v>2357710.6932302001</v>
      </c>
      <c r="H22">
        <v>4625001</v>
      </c>
      <c r="I22">
        <v>6588818.4000000004</v>
      </c>
      <c r="J22">
        <v>17877740</v>
      </c>
      <c r="K22">
        <v>10557510</v>
      </c>
      <c r="L22">
        <v>1849920</v>
      </c>
      <c r="M22">
        <v>5239080</v>
      </c>
      <c r="N22">
        <v>3518570</v>
      </c>
      <c r="O22">
        <v>4265710</v>
      </c>
      <c r="P22">
        <v>14337850</v>
      </c>
      <c r="Q22">
        <v>8595610</v>
      </c>
      <c r="R22">
        <v>1430970</v>
      </c>
      <c r="S22">
        <v>4709530</v>
      </c>
      <c r="T22">
        <v>2966740</v>
      </c>
      <c r="U22">
        <v>3584350</v>
      </c>
      <c r="V22">
        <v>-26374</v>
      </c>
      <c r="W22">
        <v>22285</v>
      </c>
      <c r="X22">
        <v>-4089</v>
      </c>
      <c r="Y22">
        <v>3746</v>
      </c>
      <c r="Z22">
        <v>115</v>
      </c>
      <c r="AA22">
        <v>60853.5</v>
      </c>
      <c r="AB22">
        <v>73315.199999999997</v>
      </c>
      <c r="AC22">
        <v>-2208</v>
      </c>
      <c r="AD22">
        <v>12939</v>
      </c>
      <c r="AE22">
        <v>294593.17854941398</v>
      </c>
      <c r="AF22">
        <v>11554</v>
      </c>
      <c r="AG22">
        <v>613025</v>
      </c>
      <c r="AH22">
        <v>3061080</v>
      </c>
      <c r="AI22">
        <v>394038</v>
      </c>
      <c r="AJ22">
        <v>1628851</v>
      </c>
      <c r="AK22">
        <v>3075303</v>
      </c>
      <c r="AL22">
        <v>3001776</v>
      </c>
      <c r="AM22">
        <v>2011020</v>
      </c>
      <c r="AN22">
        <v>461474</v>
      </c>
      <c r="AO22">
        <v>2524152</v>
      </c>
      <c r="AP22">
        <v>359151</v>
      </c>
      <c r="AQ22">
        <v>1280224</v>
      </c>
      <c r="AR22">
        <v>2431238.4</v>
      </c>
      <c r="AS22">
        <v>2499321</v>
      </c>
      <c r="AT22">
        <v>1658259</v>
      </c>
      <c r="AU22">
        <v>2317196.7000000002</v>
      </c>
      <c r="AV22">
        <v>1026993</v>
      </c>
      <c r="AW22">
        <v>76355.899999999994</v>
      </c>
      <c r="AX22">
        <v>44931735.399999999</v>
      </c>
      <c r="AY22">
        <v>610779.5</v>
      </c>
      <c r="AZ22">
        <v>21585023</v>
      </c>
      <c r="BA22">
        <v>28010142.5</v>
      </c>
      <c r="BB22">
        <v>-6.03</v>
      </c>
      <c r="BC22">
        <v>8.92</v>
      </c>
      <c r="BD22">
        <v>17.12</v>
      </c>
      <c r="BE22">
        <v>73.3</v>
      </c>
      <c r="BF22">
        <v>20118455.300000001</v>
      </c>
      <c r="BG22">
        <v>28552026.899999999</v>
      </c>
      <c r="BH22" t="e">
        <v>#N/A</v>
      </c>
      <c r="BI22">
        <v>49585650</v>
      </c>
      <c r="BJ22">
        <v>259690</v>
      </c>
      <c r="BK22">
        <v>417919</v>
      </c>
      <c r="BL22">
        <v>38890</v>
      </c>
      <c r="BM22">
        <v>1005080</v>
      </c>
      <c r="BN22">
        <v>12.1583411875589</v>
      </c>
      <c r="BO22">
        <v>224.34786781820901</v>
      </c>
      <c r="BP22">
        <v>229.338982253545</v>
      </c>
      <c r="BQ22">
        <v>276.45827942075499</v>
      </c>
      <c r="BR22">
        <v>132.66443701226299</v>
      </c>
      <c r="BS22">
        <v>25800880</v>
      </c>
      <c r="BT22">
        <v>10580850</v>
      </c>
      <c r="BU22">
        <v>5563930</v>
      </c>
      <c r="BV22">
        <v>6350970</v>
      </c>
      <c r="BW22" t="e">
        <v>#N/A</v>
      </c>
      <c r="BX22">
        <v>16647.900000000001</v>
      </c>
      <c r="BY22">
        <v>11555</v>
      </c>
      <c r="BZ22">
        <v>10613</v>
      </c>
      <c r="CA22">
        <v>-2208</v>
      </c>
      <c r="CB22">
        <v>12939</v>
      </c>
      <c r="CC22">
        <v>12464</v>
      </c>
      <c r="CD22">
        <v>4970</v>
      </c>
      <c r="CE22">
        <v>8225</v>
      </c>
      <c r="CF22">
        <v>-115</v>
      </c>
      <c r="CG22">
        <v>4447.5</v>
      </c>
      <c r="CH22">
        <v>197.855109788709</v>
      </c>
      <c r="CI22">
        <v>1158</v>
      </c>
      <c r="CJ22">
        <v>3910</v>
      </c>
      <c r="CK22">
        <v>0</v>
      </c>
      <c r="CL22">
        <v>81.543333333333294</v>
      </c>
      <c r="CM22">
        <v>0.84042213114754105</v>
      </c>
      <c r="CN22">
        <v>98.399090000000001</v>
      </c>
      <c r="CO22">
        <v>91.286452885806099</v>
      </c>
      <c r="CP22">
        <v>1</v>
      </c>
      <c r="CQ22">
        <v>60.577761115475298</v>
      </c>
      <c r="CR22">
        <v>827988</v>
      </c>
      <c r="CS22">
        <v>8447</v>
      </c>
      <c r="CT22">
        <v>103.90536183524701</v>
      </c>
      <c r="CU22">
        <v>136.380550880969</v>
      </c>
      <c r="CV22">
        <v>123.35306695986399</v>
      </c>
      <c r="CW22">
        <v>140.36999426821399</v>
      </c>
      <c r="CX22">
        <v>343.45172768704299</v>
      </c>
      <c r="CY22">
        <v>148.362467870123</v>
      </c>
      <c r="CZ22">
        <v>0.16723809523809499</v>
      </c>
      <c r="DA22">
        <v>469189</v>
      </c>
      <c r="DB22">
        <v>3.1904666666666701</v>
      </c>
      <c r="DC22">
        <v>145.228669724887</v>
      </c>
      <c r="DD22">
        <v>36.935902600565697</v>
      </c>
      <c r="DE22">
        <v>3694130</v>
      </c>
      <c r="DF22">
        <v>1014.54044200592</v>
      </c>
      <c r="DG22">
        <v>38468.5</v>
      </c>
      <c r="DH22">
        <v>4447.5</v>
      </c>
      <c r="DI22">
        <v>34021</v>
      </c>
      <c r="DJ22">
        <v>62485.2</v>
      </c>
      <c r="DK22">
        <v>16647.900000000001</v>
      </c>
      <c r="DL22">
        <v>45837.3</v>
      </c>
      <c r="DM22">
        <v>27211601.899999999</v>
      </c>
      <c r="DN22">
        <v>9490360</v>
      </c>
      <c r="DO22">
        <v>49585650</v>
      </c>
      <c r="DP22">
        <v>13981490</v>
      </c>
      <c r="DQ22">
        <v>30076610</v>
      </c>
      <c r="DR22">
        <v>13142550</v>
      </c>
      <c r="DS22">
        <v>103080</v>
      </c>
      <c r="DT22">
        <v>7718090</v>
      </c>
      <c r="DU22">
        <v>6903620</v>
      </c>
      <c r="DV22">
        <v>5573590</v>
      </c>
      <c r="DW22">
        <v>12477210</v>
      </c>
      <c r="DX22">
        <v>50410</v>
      </c>
      <c r="DY22">
        <v>12527620</v>
      </c>
      <c r="DZ22">
        <v>37108440</v>
      </c>
      <c r="EA22">
        <v>49845340</v>
      </c>
      <c r="EB22">
        <v>8</v>
      </c>
      <c r="EC22">
        <v>4.75</v>
      </c>
      <c r="ED22">
        <v>8.0033333333333303</v>
      </c>
      <c r="EE22">
        <v>3.3637999999999999</v>
      </c>
      <c r="EF22">
        <v>6.38</v>
      </c>
      <c r="EG22">
        <v>48.67</v>
      </c>
      <c r="EH22">
        <v>75.739999999999995</v>
      </c>
      <c r="EI22">
        <v>66.400000000000006</v>
      </c>
      <c r="EJ22">
        <v>1.3642901171152699</v>
      </c>
      <c r="EK22">
        <v>0.501</v>
      </c>
      <c r="EL22">
        <v>97.145708582834303</v>
      </c>
      <c r="EM22">
        <v>254093</v>
      </c>
      <c r="EN22">
        <v>85.3</v>
      </c>
      <c r="EO22">
        <v>92</v>
      </c>
      <c r="EP22">
        <v>84.1</v>
      </c>
      <c r="EQ22">
        <v>87</v>
      </c>
      <c r="ER22">
        <v>84.070273284997199</v>
      </c>
      <c r="ES22">
        <v>67.3231647392562</v>
      </c>
      <c r="ET22">
        <v>96.56</v>
      </c>
      <c r="EU22">
        <v>105.267953042774</v>
      </c>
      <c r="EV22">
        <v>111.301967581748</v>
      </c>
      <c r="EW22">
        <v>101.050989046918</v>
      </c>
      <c r="EX22">
        <v>89.783003952569203</v>
      </c>
      <c r="EY22">
        <v>86.862677304964606</v>
      </c>
      <c r="EZ22">
        <v>83.643859649122803</v>
      </c>
      <c r="FA22">
        <v>90.547569184742002</v>
      </c>
      <c r="FB22">
        <v>95.134183673469394</v>
      </c>
      <c r="FC22">
        <v>76.944905213270104</v>
      </c>
      <c r="FD22">
        <v>89.181224004753403</v>
      </c>
      <c r="FE22">
        <v>86.541271989174504</v>
      </c>
      <c r="FF22">
        <v>103824</v>
      </c>
      <c r="FG22">
        <v>2135854</v>
      </c>
      <c r="FH22">
        <v>1689716</v>
      </c>
      <c r="FI22">
        <v>317400</v>
      </c>
      <c r="FJ22">
        <v>1969710</v>
      </c>
      <c r="FK22">
        <v>1969710</v>
      </c>
      <c r="FL22">
        <v>1006480</v>
      </c>
      <c r="FM22">
        <v>1336300</v>
      </c>
      <c r="FN22">
        <v>1243020</v>
      </c>
      <c r="FO22">
        <v>354440</v>
      </c>
      <c r="FP22">
        <v>1243020</v>
      </c>
      <c r="FQ22">
        <v>173860</v>
      </c>
      <c r="FR22">
        <v>6.5331000000000001</v>
      </c>
      <c r="FS22">
        <v>0.112</v>
      </c>
      <c r="FT22">
        <v>6.4211</v>
      </c>
      <c r="FU22">
        <v>14493.84</v>
      </c>
      <c r="FV22">
        <v>82.5</v>
      </c>
      <c r="FW22">
        <v>87.9</v>
      </c>
      <c r="FX22">
        <v>77.8</v>
      </c>
      <c r="FY22">
        <v>72.094647519582296</v>
      </c>
      <c r="FZ22">
        <v>151.30000000000001</v>
      </c>
      <c r="GA22">
        <v>40.6</v>
      </c>
      <c r="GB22">
        <v>30.9</v>
      </c>
      <c r="GC22">
        <v>921.5</v>
      </c>
      <c r="GD22">
        <v>58.7</v>
      </c>
      <c r="GE22">
        <v>29346.7</v>
      </c>
      <c r="GF22">
        <v>213230</v>
      </c>
      <c r="GG22">
        <v>35136</v>
      </c>
      <c r="GH22">
        <v>3226</v>
      </c>
      <c r="GI22">
        <v>14369</v>
      </c>
      <c r="GJ22">
        <v>22385</v>
      </c>
      <c r="GK22">
        <v>10830</v>
      </c>
      <c r="GL22">
        <v>1285360</v>
      </c>
      <c r="GM22">
        <v>1296782</v>
      </c>
      <c r="GN22" t="e">
        <v>#N/A</v>
      </c>
      <c r="GO22">
        <v>16931820</v>
      </c>
      <c r="GP22">
        <v>5563930</v>
      </c>
      <c r="GQ22">
        <v>368240</v>
      </c>
      <c r="GR22">
        <v>189723.6</v>
      </c>
      <c r="GS22">
        <v>90.7</v>
      </c>
      <c r="GT22">
        <v>39975.599999999999</v>
      </c>
      <c r="GU22">
        <v>2.6385000000000001</v>
      </c>
      <c r="GV22">
        <v>1817</v>
      </c>
      <c r="GW22">
        <v>220281.3</v>
      </c>
      <c r="GX22">
        <v>105419.7</v>
      </c>
      <c r="GY22">
        <v>14382.3</v>
      </c>
      <c r="GZ22">
        <v>1517</v>
      </c>
      <c r="HA22" t="e">
        <v>#N/A</v>
      </c>
      <c r="HB22">
        <v>3305130</v>
      </c>
      <c r="HC22">
        <v>73.091980842441401</v>
      </c>
      <c r="HD22">
        <v>68.855567423230994</v>
      </c>
      <c r="HE22">
        <v>73.887124106994506</v>
      </c>
      <c r="HF22">
        <v>59.786896551724098</v>
      </c>
      <c r="HG22">
        <v>72.529211618257307</v>
      </c>
      <c r="HH22">
        <v>81.174455864570703</v>
      </c>
      <c r="HI22">
        <v>72.696010456921996</v>
      </c>
      <c r="HJ22">
        <v>78.736997734590702</v>
      </c>
      <c r="HK22">
        <v>5861.7</v>
      </c>
      <c r="HL22">
        <v>44579</v>
      </c>
      <c r="HM22">
        <v>3910</v>
      </c>
      <c r="HN22">
        <v>3635.4</v>
      </c>
      <c r="HO22">
        <v>38.850668595832097</v>
      </c>
      <c r="HP22">
        <v>10.3789876548972</v>
      </c>
      <c r="HQ22">
        <v>6173.2</v>
      </c>
      <c r="HR22">
        <v>263830</v>
      </c>
      <c r="HS22">
        <v>2795910</v>
      </c>
      <c r="HT22">
        <v>39650</v>
      </c>
      <c r="HU22">
        <v>2571.7704846179299</v>
      </c>
      <c r="HV22">
        <v>1696.0450264962401</v>
      </c>
      <c r="HW22">
        <v>824271.68794005096</v>
      </c>
      <c r="HX22">
        <v>636.92296040648102</v>
      </c>
      <c r="HY22">
        <v>137003</v>
      </c>
      <c r="HZ22">
        <v>3.15</v>
      </c>
      <c r="IA22">
        <v>3.25</v>
      </c>
      <c r="IB22">
        <v>57474.711037051602</v>
      </c>
      <c r="IC22">
        <v>96886.610479248106</v>
      </c>
      <c r="ID22">
        <v>264.91228070175401</v>
      </c>
      <c r="IE22">
        <v>3058.5061248879601</v>
      </c>
      <c r="IF22">
        <v>2251.43958485958</v>
      </c>
      <c r="IG22">
        <v>91.935483870967701</v>
      </c>
      <c r="IH22">
        <v>69736.9866724483</v>
      </c>
      <c r="II22">
        <v>315.49393931723802</v>
      </c>
      <c r="IJ22">
        <v>196781.976161617</v>
      </c>
      <c r="IK22">
        <v>64412.059781100303</v>
      </c>
      <c r="IL22">
        <v>27847.8</v>
      </c>
      <c r="IM22">
        <v>79.165944172526693</v>
      </c>
      <c r="IN22">
        <v>136</v>
      </c>
      <c r="IO22">
        <v>90996450.599999994</v>
      </c>
      <c r="IP22">
        <v>74.320511767569101</v>
      </c>
      <c r="IQ22">
        <v>31.974904525876902</v>
      </c>
      <c r="IR22">
        <v>439</v>
      </c>
      <c r="IS22">
        <v>1014.54044200592</v>
      </c>
    </row>
    <row r="23" spans="1:253">
      <c r="A23" t="s">
        <v>314</v>
      </c>
      <c r="B23">
        <v>16750400.1970153</v>
      </c>
      <c r="C23">
        <v>2522010.9297077199</v>
      </c>
      <c r="D23">
        <v>5849113</v>
      </c>
      <c r="E23">
        <v>8561405</v>
      </c>
      <c r="F23">
        <v>13903151.66602</v>
      </c>
      <c r="G23">
        <v>2015206.1022027901</v>
      </c>
      <c r="H23">
        <v>4837505</v>
      </c>
      <c r="I23">
        <v>7167017.5999999996</v>
      </c>
      <c r="J23">
        <v>17976590</v>
      </c>
      <c r="K23">
        <v>10372560</v>
      </c>
      <c r="L23">
        <v>2308690</v>
      </c>
      <c r="M23">
        <v>5748840</v>
      </c>
      <c r="N23">
        <v>4487460</v>
      </c>
      <c r="O23">
        <v>4850560</v>
      </c>
      <c r="P23">
        <v>14795660</v>
      </c>
      <c r="Q23">
        <v>8217930</v>
      </c>
      <c r="R23">
        <v>1900040</v>
      </c>
      <c r="S23">
        <v>5211680</v>
      </c>
      <c r="T23">
        <v>3098440</v>
      </c>
      <c r="U23">
        <v>3805970</v>
      </c>
      <c r="V23">
        <v>-29649</v>
      </c>
      <c r="W23">
        <v>20392</v>
      </c>
      <c r="X23">
        <v>-9257</v>
      </c>
      <c r="Y23">
        <v>19315</v>
      </c>
      <c r="Z23">
        <v>9418</v>
      </c>
      <c r="AA23">
        <v>63838</v>
      </c>
      <c r="AB23">
        <v>79277.5</v>
      </c>
      <c r="AC23">
        <v>-1068</v>
      </c>
      <c r="AD23">
        <v>13757</v>
      </c>
      <c r="AE23">
        <v>305569.18628665799</v>
      </c>
      <c r="AF23">
        <v>7703</v>
      </c>
      <c r="AG23">
        <v>589550</v>
      </c>
      <c r="AH23">
        <v>3225546</v>
      </c>
      <c r="AI23">
        <v>398934</v>
      </c>
      <c r="AJ23">
        <v>1635083</v>
      </c>
      <c r="AK23">
        <v>3181200</v>
      </c>
      <c r="AL23">
        <v>3034400</v>
      </c>
      <c r="AM23">
        <v>2345805</v>
      </c>
      <c r="AN23">
        <v>457886</v>
      </c>
      <c r="AO23">
        <v>2687172</v>
      </c>
      <c r="AP23">
        <v>371930</v>
      </c>
      <c r="AQ23">
        <v>1320517</v>
      </c>
      <c r="AR23">
        <v>2559369.6</v>
      </c>
      <c r="AS23">
        <v>2588894</v>
      </c>
      <c r="AT23">
        <v>2018754</v>
      </c>
      <c r="AU23">
        <v>3466044.2</v>
      </c>
      <c r="AV23">
        <v>631916.80000000005</v>
      </c>
      <c r="AW23">
        <v>27770</v>
      </c>
      <c r="AX23">
        <v>47784892.100000001</v>
      </c>
      <c r="AY23">
        <v>756788.4</v>
      </c>
      <c r="AZ23">
        <v>21493717.699999999</v>
      </c>
      <c r="BA23">
        <v>30426395.800000001</v>
      </c>
      <c r="BB23">
        <v>-6.04</v>
      </c>
      <c r="BC23">
        <v>4.0599999999999996</v>
      </c>
      <c r="BD23">
        <v>37</v>
      </c>
      <c r="BE23">
        <v>78.599999999999994</v>
      </c>
      <c r="BF23">
        <v>21459982.199999999</v>
      </c>
      <c r="BG23">
        <v>30513080.699999999</v>
      </c>
      <c r="BH23" t="e">
        <v>#N/A</v>
      </c>
      <c r="BI23">
        <v>51205350</v>
      </c>
      <c r="BJ23">
        <v>259690</v>
      </c>
      <c r="BK23">
        <v>467302</v>
      </c>
      <c r="BL23">
        <v>54676</v>
      </c>
      <c r="BM23">
        <v>1133314</v>
      </c>
      <c r="BN23">
        <v>38.057742782152197</v>
      </c>
      <c r="BO23">
        <v>223.776948605527</v>
      </c>
      <c r="BP23">
        <v>216.89280767560101</v>
      </c>
      <c r="BQ23">
        <v>217.27945091268199</v>
      </c>
      <c r="BR23">
        <v>165.076956427488</v>
      </c>
      <c r="BS23">
        <v>26941640</v>
      </c>
      <c r="BT23">
        <v>11393720</v>
      </c>
      <c r="BU23">
        <v>5663150</v>
      </c>
      <c r="BV23">
        <v>6515800</v>
      </c>
      <c r="BW23" t="e">
        <v>#N/A</v>
      </c>
      <c r="BX23">
        <v>20825.400000000001</v>
      </c>
      <c r="BY23">
        <v>7704</v>
      </c>
      <c r="BZ23">
        <v>10769</v>
      </c>
      <c r="CA23">
        <v>-1068</v>
      </c>
      <c r="CB23">
        <v>13757</v>
      </c>
      <c r="CC23">
        <v>13369</v>
      </c>
      <c r="CD23">
        <v>7425</v>
      </c>
      <c r="CE23">
        <v>7014</v>
      </c>
      <c r="CF23">
        <v>-9418</v>
      </c>
      <c r="CG23">
        <v>6324.3</v>
      </c>
      <c r="CH23">
        <v>175.67506495160001</v>
      </c>
      <c r="CI23">
        <v>1162</v>
      </c>
      <c r="CJ23">
        <v>3537.1</v>
      </c>
      <c r="CK23">
        <v>0</v>
      </c>
      <c r="CL23">
        <v>77.843333333333305</v>
      </c>
      <c r="CM23">
        <v>0.413812153846154</v>
      </c>
      <c r="CN23">
        <v>98.920159999999996</v>
      </c>
      <c r="CO23">
        <v>92.396799946880904</v>
      </c>
      <c r="CP23">
        <v>0</v>
      </c>
      <c r="CQ23">
        <v>76.411174524795001</v>
      </c>
      <c r="CR23">
        <v>832765</v>
      </c>
      <c r="CS23">
        <v>9712.2800000000007</v>
      </c>
      <c r="CT23">
        <v>103.87488521017799</v>
      </c>
      <c r="CU23">
        <v>136.87712760633099</v>
      </c>
      <c r="CV23">
        <v>123.82209849401799</v>
      </c>
      <c r="CW23">
        <v>143.66257451550101</v>
      </c>
      <c r="CX23">
        <v>351.382101921458</v>
      </c>
      <c r="CY23">
        <v>148.70652675483799</v>
      </c>
      <c r="CZ23">
        <v>0.15828125000000001</v>
      </c>
      <c r="DA23">
        <v>519368</v>
      </c>
      <c r="DB23">
        <v>3.13113333333333</v>
      </c>
      <c r="DC23">
        <v>147.03362972369601</v>
      </c>
      <c r="DD23">
        <v>39.363127975211398</v>
      </c>
      <c r="DE23">
        <v>3810210</v>
      </c>
      <c r="DF23">
        <v>1030.2974242385001</v>
      </c>
      <c r="DG23">
        <v>42551</v>
      </c>
      <c r="DH23">
        <v>6324.3</v>
      </c>
      <c r="DI23">
        <v>36226.699999999997</v>
      </c>
      <c r="DJ23">
        <v>65694.5</v>
      </c>
      <c r="DK23">
        <v>20825.400000000001</v>
      </c>
      <c r="DL23">
        <v>44869</v>
      </c>
      <c r="DM23">
        <v>28322534.800000001</v>
      </c>
      <c r="DN23">
        <v>9652530</v>
      </c>
      <c r="DO23">
        <v>51205350</v>
      </c>
      <c r="DP23">
        <v>14698520</v>
      </c>
      <c r="DQ23">
        <v>31147980</v>
      </c>
      <c r="DR23">
        <v>13621630</v>
      </c>
      <c r="DS23">
        <v>106100</v>
      </c>
      <c r="DT23">
        <v>8368880</v>
      </c>
      <c r="DU23">
        <v>6931600</v>
      </c>
      <c r="DV23">
        <v>6181350</v>
      </c>
      <c r="DW23">
        <v>13112940</v>
      </c>
      <c r="DX23">
        <v>50410</v>
      </c>
      <c r="DY23">
        <v>13163350</v>
      </c>
      <c r="DZ23">
        <v>38092410</v>
      </c>
      <c r="EA23">
        <v>51465040</v>
      </c>
      <c r="EB23">
        <v>7.75</v>
      </c>
      <c r="EC23">
        <v>4.75</v>
      </c>
      <c r="ED23">
        <v>7.84</v>
      </c>
      <c r="EE23">
        <v>3.2877999999999998</v>
      </c>
      <c r="EF23">
        <v>7.13</v>
      </c>
      <c r="EG23">
        <v>48.42</v>
      </c>
      <c r="EH23">
        <v>79.540000000000006</v>
      </c>
      <c r="EI23">
        <v>69.16</v>
      </c>
      <c r="EJ23">
        <v>1.42833539859562</v>
      </c>
      <c r="EK23">
        <v>0.51690000000000003</v>
      </c>
      <c r="EL23">
        <v>93.673824724318095</v>
      </c>
      <c r="EM23">
        <v>264373</v>
      </c>
      <c r="EN23">
        <v>90.7</v>
      </c>
      <c r="EO23">
        <v>84.9</v>
      </c>
      <c r="EP23">
        <v>90.1</v>
      </c>
      <c r="EQ23">
        <v>88.1</v>
      </c>
      <c r="ER23">
        <v>84.459788064695999</v>
      </c>
      <c r="ES23">
        <v>78.995076969457898</v>
      </c>
      <c r="ET23">
        <v>102.37777777777799</v>
      </c>
      <c r="EU23">
        <v>107.246417487519</v>
      </c>
      <c r="EV23">
        <v>117.690902276773</v>
      </c>
      <c r="EW23">
        <v>99.989014222658199</v>
      </c>
      <c r="EX23">
        <v>83.203162055335994</v>
      </c>
      <c r="EY23">
        <v>87.576861702127701</v>
      </c>
      <c r="EZ23">
        <v>95.745808966861603</v>
      </c>
      <c r="FA23">
        <v>93.548317127898301</v>
      </c>
      <c r="FB23">
        <v>104.79102040816301</v>
      </c>
      <c r="FC23">
        <v>79.588270142180093</v>
      </c>
      <c r="FD23">
        <v>83.046464646464599</v>
      </c>
      <c r="FE23">
        <v>87.813937753721206</v>
      </c>
      <c r="FF23">
        <v>102361</v>
      </c>
      <c r="FG23">
        <v>2334580</v>
      </c>
      <c r="FH23">
        <v>1831294</v>
      </c>
      <c r="FI23">
        <v>354897</v>
      </c>
      <c r="FJ23">
        <v>2518770</v>
      </c>
      <c r="FK23">
        <v>2518770</v>
      </c>
      <c r="FL23">
        <v>1582320</v>
      </c>
      <c r="FM23">
        <v>1295490</v>
      </c>
      <c r="FN23">
        <v>734730</v>
      </c>
      <c r="FO23">
        <v>512250</v>
      </c>
      <c r="FP23">
        <v>734730</v>
      </c>
      <c r="FQ23">
        <v>220080</v>
      </c>
      <c r="FR23">
        <v>8.2965999999999998</v>
      </c>
      <c r="FS23">
        <v>0.92789999999999995</v>
      </c>
      <c r="FT23">
        <v>7.3686999999999996</v>
      </c>
      <c r="FU23">
        <v>17126.84</v>
      </c>
      <c r="FV23">
        <v>83.4</v>
      </c>
      <c r="FW23">
        <v>88</v>
      </c>
      <c r="FX23">
        <v>78.8</v>
      </c>
      <c r="FY23">
        <v>77.050261096605695</v>
      </c>
      <c r="FZ23">
        <v>161.69999999999999</v>
      </c>
      <c r="GA23">
        <v>44.6</v>
      </c>
      <c r="GB23">
        <v>32.799999999999997</v>
      </c>
      <c r="GC23">
        <v>960.1</v>
      </c>
      <c r="GD23">
        <v>68.2</v>
      </c>
      <c r="GE23">
        <v>28900.9</v>
      </c>
      <c r="GF23">
        <v>214920</v>
      </c>
      <c r="GG23">
        <v>32877</v>
      </c>
      <c r="GH23">
        <v>3091</v>
      </c>
      <c r="GI23">
        <v>12876</v>
      </c>
      <c r="GJ23">
        <v>21287</v>
      </c>
      <c r="GK23">
        <v>13583</v>
      </c>
      <c r="GL23">
        <v>1214744</v>
      </c>
      <c r="GM23">
        <v>1223311</v>
      </c>
      <c r="GN23" t="e">
        <v>#N/A</v>
      </c>
      <c r="GO23">
        <v>17909520</v>
      </c>
      <c r="GP23">
        <v>5663150</v>
      </c>
      <c r="GQ23">
        <v>353110</v>
      </c>
      <c r="GR23">
        <v>192510.4</v>
      </c>
      <c r="GS23">
        <v>97.7</v>
      </c>
      <c r="GT23">
        <v>39446.5</v>
      </c>
      <c r="GU23">
        <v>4.3343999999999996</v>
      </c>
      <c r="GV23">
        <v>1047</v>
      </c>
      <c r="GW23">
        <v>297521.59999999998</v>
      </c>
      <c r="GX23">
        <v>421990.9</v>
      </c>
      <c r="GY23">
        <v>14527.2</v>
      </c>
      <c r="GZ23">
        <v>703</v>
      </c>
      <c r="HA23" t="e">
        <v>#N/A</v>
      </c>
      <c r="HB23">
        <v>3368960</v>
      </c>
      <c r="HC23">
        <v>78.506201645585193</v>
      </c>
      <c r="HD23">
        <v>70.764245660881201</v>
      </c>
      <c r="HE23">
        <v>74.651270975245097</v>
      </c>
      <c r="HF23">
        <v>69.891724137931007</v>
      </c>
      <c r="HG23">
        <v>74.388934993084405</v>
      </c>
      <c r="HH23">
        <v>82.623004836759407</v>
      </c>
      <c r="HI23">
        <v>76.850068197317597</v>
      </c>
      <c r="HJ23">
        <v>83.482952676009702</v>
      </c>
      <c r="HK23">
        <v>5422.6</v>
      </c>
      <c r="HL23">
        <v>45972</v>
      </c>
      <c r="HM23">
        <v>3537.1</v>
      </c>
      <c r="HN23">
        <v>4172.5</v>
      </c>
      <c r="HO23">
        <v>41.8298316795887</v>
      </c>
      <c r="HP23">
        <v>12.702968706061901</v>
      </c>
      <c r="HQ23">
        <v>7586.9</v>
      </c>
      <c r="HR23">
        <v>242460</v>
      </c>
      <c r="HS23">
        <v>2872560</v>
      </c>
      <c r="HT23">
        <v>39616.699999999997</v>
      </c>
      <c r="HU23">
        <v>2413.2843202117101</v>
      </c>
      <c r="HV23">
        <v>2164.29118644758</v>
      </c>
      <c r="HW23">
        <v>346472.94865885703</v>
      </c>
      <c r="HX23">
        <v>964.88151663311305</v>
      </c>
      <c r="HY23">
        <v>131145</v>
      </c>
      <c r="HZ23">
        <v>3.21</v>
      </c>
      <c r="IA23">
        <v>3.25</v>
      </c>
      <c r="IB23">
        <v>49855.5596353656</v>
      </c>
      <c r="IC23">
        <v>109859.563449166</v>
      </c>
      <c r="ID23">
        <v>262.203389830508</v>
      </c>
      <c r="IE23">
        <v>3411.9172393187901</v>
      </c>
      <c r="IF23">
        <v>2615.5994017093999</v>
      </c>
      <c r="IG23">
        <v>95.318709677419307</v>
      </c>
      <c r="IH23">
        <v>61565.560459783002</v>
      </c>
      <c r="II23">
        <v>373.80321322438499</v>
      </c>
      <c r="IJ23">
        <v>215431.67932653899</v>
      </c>
      <c r="IK23">
        <v>59264.834252324399</v>
      </c>
      <c r="IL23">
        <v>28639.8</v>
      </c>
      <c r="IM23">
        <v>81.313675224907897</v>
      </c>
      <c r="IN23">
        <v>642.79999999999995</v>
      </c>
      <c r="IO23">
        <v>101631545.09999999</v>
      </c>
      <c r="IP23">
        <v>74.726842221450099</v>
      </c>
      <c r="IQ23">
        <v>34.274924821684401</v>
      </c>
      <c r="IR23">
        <v>485.1</v>
      </c>
      <c r="IS23">
        <v>1030.2974242385001</v>
      </c>
    </row>
    <row r="24" spans="1:253">
      <c r="A24" t="s">
        <v>315</v>
      </c>
      <c r="B24">
        <v>18245643.666983001</v>
      </c>
      <c r="C24">
        <v>4016143.8748784498</v>
      </c>
      <c r="D24">
        <v>6020021</v>
      </c>
      <c r="E24">
        <v>8706836</v>
      </c>
      <c r="F24">
        <v>15771046.767589301</v>
      </c>
      <c r="G24">
        <v>3408022.6196019198</v>
      </c>
      <c r="H24">
        <v>5066410</v>
      </c>
      <c r="I24">
        <v>7445987.5999999996</v>
      </c>
      <c r="J24">
        <v>19016630</v>
      </c>
      <c r="K24">
        <v>11274730</v>
      </c>
      <c r="L24">
        <v>1709070</v>
      </c>
      <c r="M24">
        <v>5783820</v>
      </c>
      <c r="N24">
        <v>3725840</v>
      </c>
      <c r="O24">
        <v>5116070</v>
      </c>
      <c r="P24">
        <v>16312300</v>
      </c>
      <c r="Q24">
        <v>9893400</v>
      </c>
      <c r="R24">
        <v>1797860</v>
      </c>
      <c r="S24">
        <v>5358020</v>
      </c>
      <c r="T24">
        <v>3267750</v>
      </c>
      <c r="U24">
        <v>4432420</v>
      </c>
      <c r="V24">
        <v>-30940</v>
      </c>
      <c r="W24">
        <v>18484</v>
      </c>
      <c r="X24">
        <v>-12456</v>
      </c>
      <c r="Y24">
        <v>14643</v>
      </c>
      <c r="Z24">
        <v>1767</v>
      </c>
      <c r="AA24">
        <v>70591.7</v>
      </c>
      <c r="AB24">
        <v>95084.1</v>
      </c>
      <c r="AC24">
        <v>-2482</v>
      </c>
      <c r="AD24">
        <v>12506</v>
      </c>
      <c r="AE24">
        <v>349749.14236706699</v>
      </c>
      <c r="AF24">
        <v>8460</v>
      </c>
      <c r="AG24">
        <v>662050</v>
      </c>
      <c r="AH24">
        <v>3295962</v>
      </c>
      <c r="AI24">
        <v>389610</v>
      </c>
      <c r="AJ24">
        <v>1672399</v>
      </c>
      <c r="AK24">
        <v>3313332</v>
      </c>
      <c r="AL24">
        <v>3089024</v>
      </c>
      <c r="AM24">
        <v>2304480</v>
      </c>
      <c r="AN24">
        <v>533234</v>
      </c>
      <c r="AO24">
        <v>2783220</v>
      </c>
      <c r="AP24">
        <v>367289</v>
      </c>
      <c r="AQ24">
        <v>1382667</v>
      </c>
      <c r="AR24">
        <v>2719425.6</v>
      </c>
      <c r="AS24">
        <v>2685848</v>
      </c>
      <c r="AT24">
        <v>2040714</v>
      </c>
      <c r="AU24">
        <v>4790216.8</v>
      </c>
      <c r="AV24">
        <v>843086.3</v>
      </c>
      <c r="AW24">
        <v>182586.8</v>
      </c>
      <c r="AX24">
        <v>51130135.200000003</v>
      </c>
      <c r="AY24">
        <v>439038.2</v>
      </c>
      <c r="AZ24">
        <v>23486247.600000001</v>
      </c>
      <c r="BA24">
        <v>32751343.699999999</v>
      </c>
      <c r="BB24">
        <v>13.06</v>
      </c>
      <c r="BC24">
        <v>4.87</v>
      </c>
      <c r="BD24">
        <v>45.46</v>
      </c>
      <c r="BE24">
        <v>80.900000000000006</v>
      </c>
      <c r="BF24">
        <v>23455998.800000001</v>
      </c>
      <c r="BG24">
        <v>32852430.399999999</v>
      </c>
      <c r="BH24" t="e">
        <v>#N/A</v>
      </c>
      <c r="BI24">
        <v>52453130</v>
      </c>
      <c r="BJ24">
        <v>259690</v>
      </c>
      <c r="BK24">
        <v>483953</v>
      </c>
      <c r="BL24">
        <v>62768</v>
      </c>
      <c r="BM24">
        <v>1616148</v>
      </c>
      <c r="BN24">
        <v>38.057742782152197</v>
      </c>
      <c r="BO24">
        <v>215.63062339800001</v>
      </c>
      <c r="BP24">
        <v>227.38750077844401</v>
      </c>
      <c r="BQ24">
        <v>218.13884170826501</v>
      </c>
      <c r="BR24">
        <v>150.12960829493099</v>
      </c>
      <c r="BS24">
        <v>27544300</v>
      </c>
      <c r="BT24">
        <v>11784200</v>
      </c>
      <c r="BU24">
        <v>5661200</v>
      </c>
      <c r="BV24">
        <v>6617900</v>
      </c>
      <c r="BW24" t="e">
        <v>#N/A</v>
      </c>
      <c r="BX24">
        <v>24186.799999999999</v>
      </c>
      <c r="BY24">
        <v>8460</v>
      </c>
      <c r="BZ24">
        <v>12865</v>
      </c>
      <c r="CA24">
        <v>-2482</v>
      </c>
      <c r="CB24">
        <v>12506</v>
      </c>
      <c r="CC24">
        <v>12113</v>
      </c>
      <c r="CD24">
        <v>2791</v>
      </c>
      <c r="CE24">
        <v>5210</v>
      </c>
      <c r="CF24">
        <v>-1767</v>
      </c>
      <c r="CG24">
        <v>8765.1</v>
      </c>
      <c r="CH24">
        <v>213.976656449784</v>
      </c>
      <c r="CI24">
        <v>1166</v>
      </c>
      <c r="CJ24">
        <v>4979.8</v>
      </c>
      <c r="CK24">
        <v>1</v>
      </c>
      <c r="CL24">
        <v>76.543333333333294</v>
      </c>
      <c r="CM24">
        <v>0.26832406250000002</v>
      </c>
      <c r="CN24">
        <v>99.441230000000004</v>
      </c>
      <c r="CO24">
        <v>98.077708618309302</v>
      </c>
      <c r="CP24">
        <v>0</v>
      </c>
      <c r="CQ24">
        <v>85.172057494321095</v>
      </c>
      <c r="CR24">
        <v>780997</v>
      </c>
      <c r="CS24">
        <v>10428.049999999999</v>
      </c>
      <c r="CT24">
        <v>105.12017871679301</v>
      </c>
      <c r="CU24">
        <v>138.380564217971</v>
      </c>
      <c r="CV24">
        <v>124.38217680103099</v>
      </c>
      <c r="CW24">
        <v>147.32656032144601</v>
      </c>
      <c r="CX24">
        <v>359.495590201977</v>
      </c>
      <c r="CY24">
        <v>149.69805510108901</v>
      </c>
      <c r="CZ24">
        <v>5.54677419354839E-2</v>
      </c>
      <c r="DA24">
        <v>546213</v>
      </c>
      <c r="DB24">
        <v>3.28413333333333</v>
      </c>
      <c r="DC24">
        <v>149.06661961179699</v>
      </c>
      <c r="DD24">
        <v>39.662750139892204</v>
      </c>
      <c r="DE24">
        <v>3879700</v>
      </c>
      <c r="DF24">
        <v>1068.1946255495</v>
      </c>
      <c r="DG24">
        <v>46230.7</v>
      </c>
      <c r="DH24">
        <v>8765.1</v>
      </c>
      <c r="DI24">
        <v>37465.599999999999</v>
      </c>
      <c r="DJ24">
        <v>79183.100000000006</v>
      </c>
      <c r="DK24">
        <v>24186.799999999999</v>
      </c>
      <c r="DL24">
        <v>54996.3</v>
      </c>
      <c r="DM24">
        <v>29266925.100000001</v>
      </c>
      <c r="DN24">
        <v>10170690</v>
      </c>
      <c r="DO24">
        <v>52453130</v>
      </c>
      <c r="DP24">
        <v>15054510</v>
      </c>
      <c r="DQ24">
        <v>31828910</v>
      </c>
      <c r="DR24">
        <v>13414620</v>
      </c>
      <c r="DS24">
        <v>109190</v>
      </c>
      <c r="DT24">
        <v>7954100</v>
      </c>
      <c r="DU24">
        <v>7382460</v>
      </c>
      <c r="DV24">
        <v>5927100</v>
      </c>
      <c r="DW24">
        <v>13309550</v>
      </c>
      <c r="DX24">
        <v>50410</v>
      </c>
      <c r="DY24">
        <v>13359960</v>
      </c>
      <c r="DZ24">
        <v>39143580</v>
      </c>
      <c r="EA24">
        <v>52712820</v>
      </c>
      <c r="EB24">
        <v>7.5</v>
      </c>
      <c r="EC24">
        <v>4.75</v>
      </c>
      <c r="ED24">
        <v>7.84</v>
      </c>
      <c r="EE24">
        <v>3.3408000000000002</v>
      </c>
      <c r="EF24">
        <v>7.33</v>
      </c>
      <c r="EG24">
        <v>46.64</v>
      </c>
      <c r="EH24">
        <v>76.290000000000006</v>
      </c>
      <c r="EI24">
        <v>68.98</v>
      </c>
      <c r="EJ24">
        <v>1.47898799313894</v>
      </c>
      <c r="EK24">
        <v>0.52029999999999998</v>
      </c>
      <c r="EL24">
        <v>89.640591966173403</v>
      </c>
      <c r="EM24">
        <v>258583</v>
      </c>
      <c r="EN24">
        <v>91</v>
      </c>
      <c r="EO24">
        <v>94.6</v>
      </c>
      <c r="EP24">
        <v>90.6</v>
      </c>
      <c r="EQ24">
        <v>85.6</v>
      </c>
      <c r="ER24">
        <v>86.926715002788598</v>
      </c>
      <c r="ES24">
        <v>83.972222818713206</v>
      </c>
      <c r="ET24">
        <v>102.68</v>
      </c>
      <c r="EU24">
        <v>113.45470246930201</v>
      </c>
      <c r="EV24">
        <v>122.926946500515</v>
      </c>
      <c r="EW24">
        <v>106.85100539480101</v>
      </c>
      <c r="EX24">
        <v>102.44743083004001</v>
      </c>
      <c r="EY24">
        <v>89.897960992907798</v>
      </c>
      <c r="EZ24">
        <v>105.574463937622</v>
      </c>
      <c r="FA24">
        <v>97.449289454001502</v>
      </c>
      <c r="FB24">
        <v>104.217346938776</v>
      </c>
      <c r="FC24">
        <v>79.588270142180093</v>
      </c>
      <c r="FD24">
        <v>86.965894236482498</v>
      </c>
      <c r="FE24">
        <v>86.340324763193493</v>
      </c>
      <c r="FF24">
        <v>110540</v>
      </c>
      <c r="FG24">
        <v>2308367</v>
      </c>
      <c r="FH24">
        <v>1818691</v>
      </c>
      <c r="FI24">
        <v>346629</v>
      </c>
      <c r="FJ24">
        <v>2586920</v>
      </c>
      <c r="FK24">
        <v>2586920</v>
      </c>
      <c r="FL24">
        <v>1572140</v>
      </c>
      <c r="FM24">
        <v>1367700</v>
      </c>
      <c r="FN24">
        <v>1122050</v>
      </c>
      <c r="FO24">
        <v>433360</v>
      </c>
      <c r="FP24">
        <v>1122050</v>
      </c>
      <c r="FQ24">
        <v>276210</v>
      </c>
      <c r="FR24">
        <v>6.5399000000000003</v>
      </c>
      <c r="FS24">
        <v>1.3456999999999999</v>
      </c>
      <c r="FT24">
        <v>5.1942000000000004</v>
      </c>
      <c r="FU24">
        <v>17464.810000000001</v>
      </c>
      <c r="FV24">
        <v>84.2</v>
      </c>
      <c r="FW24">
        <v>88.1</v>
      </c>
      <c r="FX24">
        <v>78.400000000000006</v>
      </c>
      <c r="FY24">
        <v>79.718668407310702</v>
      </c>
      <c r="FZ24">
        <v>167.3</v>
      </c>
      <c r="GA24">
        <v>44.6</v>
      </c>
      <c r="GB24">
        <v>32.9</v>
      </c>
      <c r="GC24">
        <v>1100.7</v>
      </c>
      <c r="GD24">
        <v>74.599999999999994</v>
      </c>
      <c r="GE24">
        <v>33419.599999999999</v>
      </c>
      <c r="GF24">
        <v>224470</v>
      </c>
      <c r="GG24">
        <v>34876</v>
      </c>
      <c r="GH24">
        <v>3233</v>
      </c>
      <c r="GI24">
        <v>14532</v>
      </c>
      <c r="GJ24">
        <v>24361</v>
      </c>
      <c r="GK24">
        <v>15901</v>
      </c>
      <c r="GL24">
        <v>1213825</v>
      </c>
      <c r="GM24">
        <v>1232341</v>
      </c>
      <c r="GN24" t="e">
        <v>#N/A</v>
      </c>
      <c r="GO24">
        <v>18402100</v>
      </c>
      <c r="GP24">
        <v>5661200</v>
      </c>
      <c r="GQ24">
        <v>346350</v>
      </c>
      <c r="GR24">
        <v>189339.3</v>
      </c>
      <c r="GS24">
        <v>101.2</v>
      </c>
      <c r="GT24">
        <v>47424.2</v>
      </c>
      <c r="GU24">
        <v>3.1408999999999998</v>
      </c>
      <c r="GV24">
        <v>609</v>
      </c>
      <c r="GW24">
        <v>283439</v>
      </c>
      <c r="GX24">
        <v>252842.8</v>
      </c>
      <c r="GY24">
        <v>16215.9</v>
      </c>
      <c r="GZ24">
        <v>1191</v>
      </c>
      <c r="HA24" t="e">
        <v>#N/A</v>
      </c>
      <c r="HB24">
        <v>3481000</v>
      </c>
      <c r="HC24">
        <v>83.604592901878902</v>
      </c>
      <c r="HD24">
        <v>72.0526034712951</v>
      </c>
      <c r="HE24">
        <v>75.062734673533797</v>
      </c>
      <c r="HF24">
        <v>69.891724137931007</v>
      </c>
      <c r="HG24">
        <v>75.746030428769004</v>
      </c>
      <c r="HH24">
        <v>83.402992744860896</v>
      </c>
      <c r="HI24">
        <v>80.902807456240097</v>
      </c>
      <c r="HJ24">
        <v>88.351510266095502</v>
      </c>
      <c r="HK24">
        <v>7572.1</v>
      </c>
      <c r="HL24">
        <v>47490</v>
      </c>
      <c r="HM24">
        <v>4979.8</v>
      </c>
      <c r="HN24">
        <v>4689.8999999999996</v>
      </c>
      <c r="HO24">
        <v>44.413676594807001</v>
      </c>
      <c r="HP24">
        <v>16.0951558999596</v>
      </c>
      <c r="HQ24">
        <v>6058.4</v>
      </c>
      <c r="HR24">
        <v>219400</v>
      </c>
      <c r="HS24">
        <v>2936500</v>
      </c>
      <c r="HT24">
        <v>39333.300000000003</v>
      </c>
      <c r="HU24">
        <v>1915.2546642408199</v>
      </c>
      <c r="HV24">
        <v>1851.28738023405</v>
      </c>
      <c r="HW24">
        <v>379046.926143869</v>
      </c>
      <c r="HX24">
        <v>721.01976320582901</v>
      </c>
      <c r="HY24">
        <v>144139</v>
      </c>
      <c r="HZ24">
        <v>3.2</v>
      </c>
      <c r="IA24">
        <v>3.25</v>
      </c>
      <c r="IB24">
        <v>124025.30578318</v>
      </c>
      <c r="IC24">
        <v>120574.854705023</v>
      </c>
      <c r="ID24">
        <v>257</v>
      </c>
      <c r="IE24">
        <v>2520.7066029279999</v>
      </c>
      <c r="IF24">
        <v>3332.3442735042699</v>
      </c>
      <c r="IG24">
        <v>95.686451612903198</v>
      </c>
      <c r="IH24">
        <v>11590.986827994</v>
      </c>
      <c r="II24">
        <v>505.024725413613</v>
      </c>
      <c r="IJ24">
        <v>168425.73761410199</v>
      </c>
      <c r="IK24">
        <v>56158.289254587798</v>
      </c>
      <c r="IL24">
        <v>31407.200000000001</v>
      </c>
      <c r="IM24">
        <v>83.151278447766302</v>
      </c>
      <c r="IN24">
        <v>135.5</v>
      </c>
      <c r="IO24">
        <v>100987732.40000001</v>
      </c>
      <c r="IP24">
        <v>75.293051716862706</v>
      </c>
      <c r="IQ24">
        <v>34.481721658564403</v>
      </c>
      <c r="IR24">
        <v>505.3</v>
      </c>
      <c r="IS24">
        <v>1068.1946255495</v>
      </c>
    </row>
    <row r="25" spans="1:253">
      <c r="A25" t="s">
        <v>316</v>
      </c>
      <c r="B25">
        <v>18978623.607577</v>
      </c>
      <c r="C25">
        <v>3534190.6319976202</v>
      </c>
      <c r="D25">
        <v>6499642</v>
      </c>
      <c r="E25">
        <v>9296498</v>
      </c>
      <c r="F25">
        <v>16570600.799118999</v>
      </c>
      <c r="G25">
        <v>3101061.0525796199</v>
      </c>
      <c r="H25">
        <v>5593378</v>
      </c>
      <c r="I25">
        <v>8027458.7999999998</v>
      </c>
      <c r="J25">
        <v>20488520</v>
      </c>
      <c r="K25">
        <v>10873400</v>
      </c>
      <c r="L25">
        <v>2430070</v>
      </c>
      <c r="M25">
        <v>6836440</v>
      </c>
      <c r="N25">
        <v>4026110</v>
      </c>
      <c r="O25">
        <v>5059820</v>
      </c>
      <c r="P25">
        <v>18025470</v>
      </c>
      <c r="Q25">
        <v>9996370</v>
      </c>
      <c r="R25">
        <v>2296380</v>
      </c>
      <c r="S25">
        <v>6066480</v>
      </c>
      <c r="T25">
        <v>3653400</v>
      </c>
      <c r="U25">
        <v>4574530</v>
      </c>
      <c r="V25">
        <v>-31419</v>
      </c>
      <c r="W25">
        <v>18786</v>
      </c>
      <c r="X25">
        <v>-12633</v>
      </c>
      <c r="Y25">
        <v>14184</v>
      </c>
      <c r="Z25">
        <v>2141</v>
      </c>
      <c r="AA25">
        <v>79231.600000000006</v>
      </c>
      <c r="AB25">
        <v>100259.8</v>
      </c>
      <c r="AC25">
        <v>-2279</v>
      </c>
      <c r="AD25">
        <v>12590</v>
      </c>
      <c r="AE25">
        <v>392540.72299651598</v>
      </c>
      <c r="AF25">
        <v>8475</v>
      </c>
      <c r="AG25">
        <v>731125</v>
      </c>
      <c r="AH25">
        <v>3565224</v>
      </c>
      <c r="AI25">
        <v>405342</v>
      </c>
      <c r="AJ25">
        <v>1797951</v>
      </c>
      <c r="AK25">
        <v>3606988</v>
      </c>
      <c r="AL25">
        <v>3225280</v>
      </c>
      <c r="AM25">
        <v>2464230</v>
      </c>
      <c r="AN25">
        <v>618358</v>
      </c>
      <c r="AO25">
        <v>3071268</v>
      </c>
      <c r="AP25">
        <v>382122</v>
      </c>
      <c r="AQ25">
        <v>1521630</v>
      </c>
      <c r="AR25">
        <v>2957644.8</v>
      </c>
      <c r="AS25">
        <v>2840244</v>
      </c>
      <c r="AT25">
        <v>2229570</v>
      </c>
      <c r="AU25">
        <v>5574864.5</v>
      </c>
      <c r="AV25">
        <v>1423851.7</v>
      </c>
      <c r="AW25">
        <v>313923.90000000002</v>
      </c>
      <c r="AX25">
        <v>54943021.100000001</v>
      </c>
      <c r="AY25">
        <v>956633.4</v>
      </c>
      <c r="AZ25">
        <v>24755117.899999999</v>
      </c>
      <c r="BA25">
        <v>35540480.899999999</v>
      </c>
      <c r="BB25">
        <v>24.92</v>
      </c>
      <c r="BC25">
        <v>19.829999999999998</v>
      </c>
      <c r="BD25">
        <v>14.38</v>
      </c>
      <c r="BE25">
        <v>80.2</v>
      </c>
      <c r="BF25">
        <v>24693118.600000001</v>
      </c>
      <c r="BG25">
        <v>35667551.399999999</v>
      </c>
      <c r="BH25" t="e">
        <v>#N/A</v>
      </c>
      <c r="BI25">
        <v>56026980</v>
      </c>
      <c r="BJ25">
        <v>259690</v>
      </c>
      <c r="BK25">
        <v>582159</v>
      </c>
      <c r="BL25">
        <v>88610</v>
      </c>
      <c r="BM25">
        <v>1633023</v>
      </c>
      <c r="BN25">
        <v>6.3865546218487399</v>
      </c>
      <c r="BO25">
        <v>220.39333835158499</v>
      </c>
      <c r="BP25">
        <v>240.69180201202499</v>
      </c>
      <c r="BQ25">
        <v>195.159887105179</v>
      </c>
      <c r="BR25">
        <v>120.549120549121</v>
      </c>
      <c r="BS25">
        <v>30400100</v>
      </c>
      <c r="BT25">
        <v>13114500</v>
      </c>
      <c r="BU25">
        <v>5856300</v>
      </c>
      <c r="BV25">
        <v>7267900</v>
      </c>
      <c r="BW25" t="e">
        <v>#N/A</v>
      </c>
      <c r="BX25">
        <v>25474.799999999999</v>
      </c>
      <c r="BY25">
        <v>8475</v>
      </c>
      <c r="BZ25">
        <v>13990</v>
      </c>
      <c r="CA25">
        <v>-2279</v>
      </c>
      <c r="CB25">
        <v>12590</v>
      </c>
      <c r="CC25">
        <v>12234</v>
      </c>
      <c r="CD25">
        <v>2780</v>
      </c>
      <c r="CE25">
        <v>8619</v>
      </c>
      <c r="CF25">
        <v>-2141</v>
      </c>
      <c r="CG25">
        <v>8656.4</v>
      </c>
      <c r="CH25">
        <v>279.620831146049</v>
      </c>
      <c r="CI25">
        <v>1170</v>
      </c>
      <c r="CJ25">
        <v>5389.9</v>
      </c>
      <c r="CK25">
        <v>0</v>
      </c>
      <c r="CL25">
        <v>80.459999999999994</v>
      </c>
      <c r="CM25">
        <v>0.25692936507936498</v>
      </c>
      <c r="CN25">
        <v>100.334533333333</v>
      </c>
      <c r="CO25">
        <v>98.9209248930798</v>
      </c>
      <c r="CP25">
        <v>0</v>
      </c>
      <c r="CQ25">
        <v>95.700037681245206</v>
      </c>
      <c r="CR25">
        <v>798133</v>
      </c>
      <c r="CS25">
        <v>10856.63</v>
      </c>
      <c r="CT25">
        <v>106.22648866755701</v>
      </c>
      <c r="CU25">
        <v>138.91302459317899</v>
      </c>
      <c r="CV25">
        <v>124.90272740534</v>
      </c>
      <c r="CW25">
        <v>150.47286628916001</v>
      </c>
      <c r="CX25">
        <v>369.04851595105799</v>
      </c>
      <c r="CY25">
        <v>151.40237113200499</v>
      </c>
      <c r="CZ25">
        <v>0.105704918032787</v>
      </c>
      <c r="DA25">
        <v>533929</v>
      </c>
      <c r="DB25">
        <v>3.82833333333333</v>
      </c>
      <c r="DC25">
        <v>150.895324181208</v>
      </c>
      <c r="DD25">
        <v>41.654661970519598</v>
      </c>
      <c r="DE25">
        <v>4015800</v>
      </c>
      <c r="DF25">
        <v>1122.6317902326</v>
      </c>
      <c r="DG25">
        <v>51535.6</v>
      </c>
      <c r="DH25">
        <v>8656.4</v>
      </c>
      <c r="DI25">
        <v>42879.199999999997</v>
      </c>
      <c r="DJ25">
        <v>81038.8</v>
      </c>
      <c r="DK25">
        <v>25474.799999999999</v>
      </c>
      <c r="DL25">
        <v>55564</v>
      </c>
      <c r="DM25">
        <v>31962991.899999999</v>
      </c>
      <c r="DN25">
        <v>11556500</v>
      </c>
      <c r="DO25">
        <v>56026980</v>
      </c>
      <c r="DP25">
        <v>16691860</v>
      </c>
      <c r="DQ25">
        <v>34914090</v>
      </c>
      <c r="DR25">
        <v>12814640</v>
      </c>
      <c r="DS25">
        <v>112700</v>
      </c>
      <c r="DT25">
        <v>8506300</v>
      </c>
      <c r="DU25">
        <v>7674920</v>
      </c>
      <c r="DV25">
        <v>7217760</v>
      </c>
      <c r="DW25">
        <v>14892680</v>
      </c>
      <c r="DX25">
        <v>50410</v>
      </c>
      <c r="DY25">
        <v>14943090</v>
      </c>
      <c r="DZ25">
        <v>41134300</v>
      </c>
      <c r="EA25">
        <v>56286670</v>
      </c>
      <c r="EB25">
        <v>7.5</v>
      </c>
      <c r="EC25">
        <v>5</v>
      </c>
      <c r="ED25">
        <v>7.84</v>
      </c>
      <c r="EE25">
        <v>3.9350000000000001</v>
      </c>
      <c r="EF25">
        <v>7.74</v>
      </c>
      <c r="EG25">
        <v>45.92</v>
      </c>
      <c r="EH25">
        <v>71.739999999999995</v>
      </c>
      <c r="EI25">
        <v>63.64</v>
      </c>
      <c r="EJ25">
        <v>1.3858885017421601</v>
      </c>
      <c r="EK25">
        <v>0.50600000000000001</v>
      </c>
      <c r="EL25">
        <v>90.750988142292499</v>
      </c>
      <c r="EM25">
        <v>254685</v>
      </c>
      <c r="EN25">
        <v>92.1</v>
      </c>
      <c r="EO25">
        <v>104.4</v>
      </c>
      <c r="EP25">
        <v>91.5</v>
      </c>
      <c r="EQ25">
        <v>89.8</v>
      </c>
      <c r="ER25">
        <v>92.899274958170693</v>
      </c>
      <c r="ES25">
        <v>104.740849559488</v>
      </c>
      <c r="ET25">
        <v>107.28888888888901</v>
      </c>
      <c r="EU25">
        <v>122.187235190932</v>
      </c>
      <c r="EV25">
        <v>132.24614447671701</v>
      </c>
      <c r="EW25">
        <v>115.18342324669</v>
      </c>
      <c r="EX25">
        <v>120.913438735178</v>
      </c>
      <c r="EY25">
        <v>89.719414893617</v>
      </c>
      <c r="EZ25">
        <v>114.868226120858</v>
      </c>
      <c r="FA25">
        <v>96.248990276738994</v>
      </c>
      <c r="FB25">
        <v>91.309693877550998</v>
      </c>
      <c r="FC25">
        <v>84.127962085308098</v>
      </c>
      <c r="FD25">
        <v>97.701723113487802</v>
      </c>
      <c r="FE25">
        <v>89.823410013531799</v>
      </c>
      <c r="FF25">
        <v>124449</v>
      </c>
      <c r="FG25">
        <v>2592150</v>
      </c>
      <c r="FH25">
        <v>2001421</v>
      </c>
      <c r="FI25">
        <v>443608</v>
      </c>
      <c r="FJ25">
        <v>3169470</v>
      </c>
      <c r="FK25">
        <v>3169470</v>
      </c>
      <c r="FL25">
        <v>2084350</v>
      </c>
      <c r="FM25">
        <v>1680020</v>
      </c>
      <c r="FN25">
        <v>1085020</v>
      </c>
      <c r="FO25">
        <v>816380</v>
      </c>
      <c r="FP25">
        <v>1085020</v>
      </c>
      <c r="FQ25">
        <v>456630</v>
      </c>
      <c r="FR25">
        <v>8.9918999999999993</v>
      </c>
      <c r="FS25">
        <v>4.6231999999999998</v>
      </c>
      <c r="FT25">
        <v>4.3686999999999996</v>
      </c>
      <c r="FU25">
        <v>17527.77</v>
      </c>
      <c r="FV25">
        <v>84.9</v>
      </c>
      <c r="FW25">
        <v>88.8</v>
      </c>
      <c r="FX25">
        <v>77.599999999999994</v>
      </c>
      <c r="FY25">
        <v>81.338772845953002</v>
      </c>
      <c r="FZ25">
        <v>170.7</v>
      </c>
      <c r="GA25">
        <v>45.6</v>
      </c>
      <c r="GB25">
        <v>33.799999999999997</v>
      </c>
      <c r="GC25">
        <v>1108.9000000000001</v>
      </c>
      <c r="GD25">
        <v>76.2</v>
      </c>
      <c r="GE25">
        <v>32088.2</v>
      </c>
      <c r="GF25">
        <v>235360</v>
      </c>
      <c r="GG25">
        <v>35290</v>
      </c>
      <c r="GH25">
        <v>3268</v>
      </c>
      <c r="GI25">
        <v>14545</v>
      </c>
      <c r="GJ25">
        <v>27696</v>
      </c>
      <c r="GK25">
        <v>19221</v>
      </c>
      <c r="GL25">
        <v>1354331</v>
      </c>
      <c r="GM25">
        <v>1373901</v>
      </c>
      <c r="GN25" t="e">
        <v>#N/A</v>
      </c>
      <c r="GO25">
        <v>20382400</v>
      </c>
      <c r="GP25">
        <v>5856300</v>
      </c>
      <c r="GQ25">
        <v>580620</v>
      </c>
      <c r="GR25">
        <v>196855.4</v>
      </c>
      <c r="GS25">
        <v>103.8</v>
      </c>
      <c r="GT25">
        <v>45595.199999999997</v>
      </c>
      <c r="GU25">
        <v>7.4790999999999999</v>
      </c>
      <c r="GV25">
        <v>-551</v>
      </c>
      <c r="GW25">
        <v>371070.7</v>
      </c>
      <c r="GX25">
        <v>176260.3</v>
      </c>
      <c r="GY25">
        <v>15821.6</v>
      </c>
      <c r="GZ25">
        <v>1509</v>
      </c>
      <c r="HA25" t="e">
        <v>#N/A</v>
      </c>
      <c r="HB25">
        <v>4161300</v>
      </c>
      <c r="HC25">
        <v>82.702222768021599</v>
      </c>
      <c r="HD25">
        <v>73.818130841121501</v>
      </c>
      <c r="HE25">
        <v>76.238345240073102</v>
      </c>
      <c r="HF25">
        <v>79.575517241379302</v>
      </c>
      <c r="HG25">
        <v>76.248658367911503</v>
      </c>
      <c r="HH25">
        <v>84.517261185006106</v>
      </c>
      <c r="HI25">
        <v>83.486428733803095</v>
      </c>
      <c r="HJ25">
        <v>89.961729712821594</v>
      </c>
      <c r="HK25">
        <v>9968.7999999999993</v>
      </c>
      <c r="HL25">
        <v>47890</v>
      </c>
      <c r="HM25">
        <v>5389.9</v>
      </c>
      <c r="HN25">
        <v>4934.1000000000004</v>
      </c>
      <c r="HO25">
        <v>45.796569949304299</v>
      </c>
      <c r="HP25">
        <v>15.561787653255699</v>
      </c>
      <c r="HQ25">
        <v>9262</v>
      </c>
      <c r="HR25">
        <v>201500</v>
      </c>
      <c r="HS25">
        <v>3009300</v>
      </c>
      <c r="HT25">
        <v>39900</v>
      </c>
      <c r="HU25">
        <v>2861.9014306979798</v>
      </c>
      <c r="HV25">
        <v>1768.3229208509299</v>
      </c>
      <c r="HW25">
        <v>1194868.6972610301</v>
      </c>
      <c r="HX25">
        <v>643.56507525644702</v>
      </c>
      <c r="HY25">
        <v>148675</v>
      </c>
      <c r="HZ25">
        <v>3.32</v>
      </c>
      <c r="IA25">
        <v>3.5</v>
      </c>
      <c r="IB25">
        <v>49414.125602822998</v>
      </c>
      <c r="IC25">
        <v>91513.870899301706</v>
      </c>
      <c r="ID25">
        <v>246.101694915254</v>
      </c>
      <c r="IE25">
        <v>3455.8192411114401</v>
      </c>
      <c r="IF25">
        <v>3515.7597313797301</v>
      </c>
      <c r="IG25">
        <v>91.714838709677394</v>
      </c>
      <c r="IH25">
        <v>16901.915000157402</v>
      </c>
      <c r="II25">
        <v>475.09121303481299</v>
      </c>
      <c r="IJ25">
        <v>157574.91952040399</v>
      </c>
      <c r="IK25">
        <v>48716.7901233675</v>
      </c>
      <c r="IL25">
        <v>33617.199999999997</v>
      </c>
      <c r="IM25">
        <v>85.179548564737601</v>
      </c>
      <c r="IN25">
        <v>37</v>
      </c>
      <c r="IO25">
        <v>112500306.40000001</v>
      </c>
      <c r="IP25">
        <v>76.657965779657303</v>
      </c>
      <c r="IQ25">
        <v>36.439253738154399</v>
      </c>
      <c r="IR25">
        <v>531.1</v>
      </c>
      <c r="IS25">
        <v>1122.6317902326</v>
      </c>
    </row>
    <row r="26" spans="1:253">
      <c r="A26" t="s">
        <v>317</v>
      </c>
      <c r="B26">
        <v>18061586.550305702</v>
      </c>
      <c r="C26">
        <v>3276387.2894463101</v>
      </c>
      <c r="D26">
        <v>6191923</v>
      </c>
      <c r="E26">
        <v>8890213</v>
      </c>
      <c r="F26">
        <v>16148795.9814009</v>
      </c>
      <c r="G26">
        <v>2852912.6951006502</v>
      </c>
      <c r="H26">
        <v>5467113</v>
      </c>
      <c r="I26">
        <v>7983678.7999999998</v>
      </c>
      <c r="J26">
        <v>19717980</v>
      </c>
      <c r="K26">
        <v>11430710</v>
      </c>
      <c r="L26">
        <v>2015710</v>
      </c>
      <c r="M26">
        <v>5871500</v>
      </c>
      <c r="N26">
        <v>3814770</v>
      </c>
      <c r="O26">
        <v>5295690</v>
      </c>
      <c r="P26">
        <v>17455600</v>
      </c>
      <c r="Q26">
        <v>10309010</v>
      </c>
      <c r="R26">
        <v>1727310</v>
      </c>
      <c r="S26">
        <v>5586530</v>
      </c>
      <c r="T26">
        <v>3707280</v>
      </c>
      <c r="U26">
        <v>4891790</v>
      </c>
      <c r="V26">
        <v>-30925</v>
      </c>
      <c r="W26">
        <v>17540</v>
      </c>
      <c r="X26">
        <v>-13385</v>
      </c>
      <c r="Y26">
        <v>17194</v>
      </c>
      <c r="Z26">
        <v>3741</v>
      </c>
      <c r="AA26">
        <v>79115</v>
      </c>
      <c r="AB26">
        <v>100413.9</v>
      </c>
      <c r="AC26">
        <v>-3616</v>
      </c>
      <c r="AD26">
        <v>13110</v>
      </c>
      <c r="AE26">
        <v>382211.51740748802</v>
      </c>
      <c r="AF26">
        <v>8046</v>
      </c>
      <c r="AG26">
        <v>668100</v>
      </c>
      <c r="AH26">
        <v>3380724</v>
      </c>
      <c r="AI26">
        <v>414270</v>
      </c>
      <c r="AJ26">
        <v>1728829</v>
      </c>
      <c r="AK26">
        <v>3502136</v>
      </c>
      <c r="AL26">
        <v>3290192</v>
      </c>
      <c r="AM26">
        <v>2097885</v>
      </c>
      <c r="AN26">
        <v>619073</v>
      </c>
      <c r="AO26">
        <v>2985324</v>
      </c>
      <c r="AP26">
        <v>381940</v>
      </c>
      <c r="AQ26">
        <v>1480776</v>
      </c>
      <c r="AR26">
        <v>3001456.8</v>
      </c>
      <c r="AS26">
        <v>3038222</v>
      </c>
      <c r="AT26">
        <v>1944000</v>
      </c>
      <c r="AU26">
        <v>5425317</v>
      </c>
      <c r="AV26">
        <v>798140.6</v>
      </c>
      <c r="AW26">
        <v>96161.9</v>
      </c>
      <c r="AX26">
        <v>59530792.200000003</v>
      </c>
      <c r="AY26">
        <v>564619.5</v>
      </c>
      <c r="AZ26">
        <v>26310613.899999999</v>
      </c>
      <c r="BA26">
        <v>38983530.100000001</v>
      </c>
      <c r="BB26">
        <v>19.260000000000002</v>
      </c>
      <c r="BC26">
        <v>15.95</v>
      </c>
      <c r="BD26">
        <v>-8.9</v>
      </c>
      <c r="BE26">
        <v>76</v>
      </c>
      <c r="BF26">
        <v>26236464.600000001</v>
      </c>
      <c r="BG26">
        <v>39111200.600000001</v>
      </c>
      <c r="BH26">
        <v>94.2</v>
      </c>
      <c r="BI26">
        <v>57105800</v>
      </c>
      <c r="BJ26">
        <v>259690</v>
      </c>
      <c r="BK26">
        <v>553070</v>
      </c>
      <c r="BL26">
        <v>71348</v>
      </c>
      <c r="BM26">
        <v>1088685</v>
      </c>
      <c r="BN26">
        <v>6.3865546218487399</v>
      </c>
      <c r="BO26">
        <v>267.557267159996</v>
      </c>
      <c r="BP26">
        <v>265.91854992298602</v>
      </c>
      <c r="BQ26">
        <v>251.85349255230801</v>
      </c>
      <c r="BR26">
        <v>160.544115436645</v>
      </c>
      <c r="BS26">
        <v>31002200</v>
      </c>
      <c r="BT26">
        <v>13668600</v>
      </c>
      <c r="BU26">
        <v>5928700</v>
      </c>
      <c r="BV26">
        <v>7382600</v>
      </c>
      <c r="BW26" t="e">
        <v>#N/A</v>
      </c>
      <c r="BX26">
        <v>25792.400000000001</v>
      </c>
      <c r="BY26">
        <v>8047</v>
      </c>
      <c r="BZ26">
        <v>11227</v>
      </c>
      <c r="CA26">
        <v>-3616</v>
      </c>
      <c r="CB26">
        <v>13110</v>
      </c>
      <c r="CC26">
        <v>12733</v>
      </c>
      <c r="CD26">
        <v>3644</v>
      </c>
      <c r="CE26">
        <v>3491</v>
      </c>
      <c r="CF26">
        <v>-3741</v>
      </c>
      <c r="CG26">
        <v>8729.2999999999993</v>
      </c>
      <c r="CH26">
        <v>162.11018461566101</v>
      </c>
      <c r="CI26">
        <v>1174</v>
      </c>
      <c r="CJ26">
        <v>4254.8999999999996</v>
      </c>
      <c r="CK26">
        <v>1</v>
      </c>
      <c r="CL26">
        <v>84.98</v>
      </c>
      <c r="CM26">
        <v>0.438617540983607</v>
      </c>
      <c r="CN26">
        <v>101.00466666666701</v>
      </c>
      <c r="CO26">
        <v>96.287073336489897</v>
      </c>
      <c r="CP26">
        <v>0</v>
      </c>
      <c r="CQ26">
        <v>97.750917633903398</v>
      </c>
      <c r="CR26">
        <v>888884</v>
      </c>
      <c r="CS26">
        <v>9774.02</v>
      </c>
      <c r="CT26">
        <v>107.52322468861701</v>
      </c>
      <c r="CU26">
        <v>140.193841997871</v>
      </c>
      <c r="CV26">
        <v>126.12222267852501</v>
      </c>
      <c r="CW26">
        <v>152.31164308107799</v>
      </c>
      <c r="CX26">
        <v>378.85529290959602</v>
      </c>
      <c r="CY26">
        <v>152.43530426161999</v>
      </c>
      <c r="CZ26">
        <v>0.14546875000000001</v>
      </c>
      <c r="DA26">
        <v>594254</v>
      </c>
      <c r="DB26">
        <v>4.3941333333333299</v>
      </c>
      <c r="DC26">
        <v>153.055903790965</v>
      </c>
      <c r="DD26">
        <v>41.890174732510303</v>
      </c>
      <c r="DE26">
        <v>4116000</v>
      </c>
      <c r="DF26">
        <v>1142.77134345221</v>
      </c>
      <c r="DG26">
        <v>54093</v>
      </c>
      <c r="DH26">
        <v>8729.2999999999993</v>
      </c>
      <c r="DI26">
        <v>45363.8</v>
      </c>
      <c r="DJ26">
        <v>83438.899999999994</v>
      </c>
      <c r="DK26">
        <v>25792.400000000001</v>
      </c>
      <c r="DL26">
        <v>57646.5</v>
      </c>
      <c r="DM26">
        <v>33004839.800000001</v>
      </c>
      <c r="DN26">
        <v>11707850</v>
      </c>
      <c r="DO26">
        <v>57105800</v>
      </c>
      <c r="DP26">
        <v>17202100</v>
      </c>
      <c r="DQ26">
        <v>35732760</v>
      </c>
      <c r="DR26">
        <v>12884380</v>
      </c>
      <c r="DS26">
        <v>116250</v>
      </c>
      <c r="DT26">
        <v>8829680</v>
      </c>
      <c r="DU26">
        <v>8319480</v>
      </c>
      <c r="DV26">
        <v>6547020</v>
      </c>
      <c r="DW26">
        <v>14866500</v>
      </c>
      <c r="DX26">
        <v>50410</v>
      </c>
      <c r="DY26">
        <v>14916910</v>
      </c>
      <c r="DZ26">
        <v>42239300</v>
      </c>
      <c r="EA26">
        <v>57365490</v>
      </c>
      <c r="EB26">
        <v>7.5</v>
      </c>
      <c r="EC26">
        <v>5.25</v>
      </c>
      <c r="ED26">
        <v>7.84</v>
      </c>
      <c r="EE26">
        <v>4.5407999999999999</v>
      </c>
      <c r="EF26">
        <v>7.53</v>
      </c>
      <c r="EG26">
        <v>45.67</v>
      </c>
      <c r="EH26">
        <v>68.05</v>
      </c>
      <c r="EI26">
        <v>58</v>
      </c>
      <c r="EJ26">
        <v>1.2699802934092399</v>
      </c>
      <c r="EK26">
        <v>0.496</v>
      </c>
      <c r="EL26">
        <v>92.076612903225794</v>
      </c>
      <c r="EM26">
        <v>249628</v>
      </c>
      <c r="EN26">
        <v>93.5</v>
      </c>
      <c r="EO26">
        <v>99.3</v>
      </c>
      <c r="EP26">
        <v>92.8</v>
      </c>
      <c r="EQ26">
        <v>91.7</v>
      </c>
      <c r="ER26">
        <v>88.679531511433396</v>
      </c>
      <c r="ES26">
        <v>87.459392452006</v>
      </c>
      <c r="ET26">
        <v>106.911111111111</v>
      </c>
      <c r="EU26">
        <v>117.411631358791</v>
      </c>
      <c r="EV26">
        <v>133.25492363908899</v>
      </c>
      <c r="EW26">
        <v>106.442553539317</v>
      </c>
      <c r="EX26">
        <v>89.216996047430797</v>
      </c>
      <c r="EY26">
        <v>91.951241134751797</v>
      </c>
      <c r="EZ26">
        <v>114.533918128655</v>
      </c>
      <c r="FA26">
        <v>95.348765893792105</v>
      </c>
      <c r="FB26">
        <v>92.648265306122497</v>
      </c>
      <c r="FC26">
        <v>87.690758293838897</v>
      </c>
      <c r="FD26">
        <v>95.486393345216896</v>
      </c>
      <c r="FE26">
        <v>91.430987821380199</v>
      </c>
      <c r="FF26">
        <v>130663</v>
      </c>
      <c r="FG26">
        <v>2727177</v>
      </c>
      <c r="FH26">
        <v>2099266</v>
      </c>
      <c r="FI26">
        <v>470323</v>
      </c>
      <c r="FJ26">
        <v>2422080</v>
      </c>
      <c r="FK26">
        <v>2422080</v>
      </c>
      <c r="FL26">
        <v>1294780</v>
      </c>
      <c r="FM26">
        <v>1582140</v>
      </c>
      <c r="FN26">
        <v>401960</v>
      </c>
      <c r="FO26">
        <v>402230</v>
      </c>
      <c r="FP26">
        <v>401960</v>
      </c>
      <c r="FQ26">
        <v>318210</v>
      </c>
      <c r="FR26">
        <v>3.7023999999999999</v>
      </c>
      <c r="FS26">
        <v>1.3713</v>
      </c>
      <c r="FT26">
        <v>2.3311999999999999</v>
      </c>
      <c r="FU26">
        <v>17700.900000000001</v>
      </c>
      <c r="FV26">
        <v>91.2</v>
      </c>
      <c r="FW26">
        <v>93.1</v>
      </c>
      <c r="FX26">
        <v>88.7</v>
      </c>
      <c r="FY26">
        <v>81.958224543081002</v>
      </c>
      <c r="FZ26">
        <v>172</v>
      </c>
      <c r="GA26">
        <v>48.1</v>
      </c>
      <c r="GB26">
        <v>38.200000000000003</v>
      </c>
      <c r="GC26">
        <v>1195.7</v>
      </c>
      <c r="GD26">
        <v>78.5</v>
      </c>
      <c r="GE26">
        <v>35281.4</v>
      </c>
      <c r="GF26">
        <v>218350</v>
      </c>
      <c r="GG26">
        <v>36317</v>
      </c>
      <c r="GH26">
        <v>3614</v>
      </c>
      <c r="GI26">
        <v>15885.8</v>
      </c>
      <c r="GJ26">
        <v>25022</v>
      </c>
      <c r="GK26">
        <v>16975</v>
      </c>
      <c r="GL26">
        <v>1567547</v>
      </c>
      <c r="GM26">
        <v>1600570</v>
      </c>
      <c r="GN26" t="e">
        <v>#N/A</v>
      </c>
      <c r="GO26">
        <v>21051200</v>
      </c>
      <c r="GP26">
        <v>5928700</v>
      </c>
      <c r="GQ26">
        <v>449930</v>
      </c>
      <c r="GR26">
        <v>200518.2</v>
      </c>
      <c r="GS26">
        <v>107.3</v>
      </c>
      <c r="GT26">
        <v>51414.7</v>
      </c>
      <c r="GU26">
        <v>4.7403000000000004</v>
      </c>
      <c r="GV26">
        <v>1120</v>
      </c>
      <c r="GW26">
        <v>424511.9</v>
      </c>
      <c r="GX26">
        <v>218775.8</v>
      </c>
      <c r="GY26">
        <v>16393.2</v>
      </c>
      <c r="GZ26">
        <v>1441</v>
      </c>
      <c r="HA26" t="e">
        <v>#N/A</v>
      </c>
      <c r="HB26">
        <v>4022200</v>
      </c>
      <c r="HC26">
        <v>83.333881861721693</v>
      </c>
      <c r="HD26">
        <v>77.778638184245693</v>
      </c>
      <c r="HE26">
        <v>77.178833693304497</v>
      </c>
      <c r="HF26">
        <v>79.575517241379302</v>
      </c>
      <c r="HG26">
        <v>76.902074688796702</v>
      </c>
      <c r="HH26">
        <v>85.241535671100394</v>
      </c>
      <c r="HI26">
        <v>87.741804955671697</v>
      </c>
      <c r="HJ26">
        <v>91.133733145893402</v>
      </c>
      <c r="HK26">
        <v>6231.8</v>
      </c>
      <c r="HL26">
        <v>48108</v>
      </c>
      <c r="HM26">
        <v>4254.8999999999996</v>
      </c>
      <c r="HN26">
        <v>4837.2</v>
      </c>
      <c r="HO26">
        <v>45.008986999389201</v>
      </c>
      <c r="HP26">
        <v>15.233051217171299</v>
      </c>
      <c r="HQ26">
        <v>7128.2</v>
      </c>
      <c r="HR26">
        <v>192500</v>
      </c>
      <c r="HS26">
        <v>3068200</v>
      </c>
      <c r="HT26">
        <v>45058.3</v>
      </c>
      <c r="HU26">
        <v>3251.4674991730099</v>
      </c>
      <c r="HV26">
        <v>1905.3468059813199</v>
      </c>
      <c r="HW26">
        <v>1417454.7192385599</v>
      </c>
      <c r="HX26">
        <v>643.32667529479397</v>
      </c>
      <c r="HY26">
        <v>139446</v>
      </c>
      <c r="HZ26">
        <v>4.0999999999999996</v>
      </c>
      <c r="IA26">
        <v>3.75</v>
      </c>
      <c r="IB26">
        <v>47295.242246618298</v>
      </c>
      <c r="IC26">
        <v>84822.888234927799</v>
      </c>
      <c r="ID26">
        <v>207.70491803278699</v>
      </c>
      <c r="IE26">
        <v>3398.0149387511201</v>
      </c>
      <c r="IF26">
        <v>2700.7777777777801</v>
      </c>
      <c r="IG26">
        <v>96.348387096774204</v>
      </c>
      <c r="IH26">
        <v>134110.16536940401</v>
      </c>
      <c r="II26">
        <v>543.52206807759796</v>
      </c>
      <c r="IJ26">
        <v>184370.718798282</v>
      </c>
      <c r="IK26">
        <v>61074.076655363402</v>
      </c>
      <c r="IL26">
        <v>38235.5</v>
      </c>
      <c r="IM26">
        <v>87.411031187036102</v>
      </c>
      <c r="IN26">
        <v>250.8</v>
      </c>
      <c r="IO26">
        <v>109176690</v>
      </c>
      <c r="IP26">
        <v>78.577580141546804</v>
      </c>
      <c r="IQ26">
        <v>36.630072823796603</v>
      </c>
      <c r="IR26">
        <v>569.70000000000005</v>
      </c>
      <c r="IS26">
        <v>1142.77134345221</v>
      </c>
    </row>
    <row r="27" spans="1:253">
      <c r="A27" t="s">
        <v>318</v>
      </c>
      <c r="B27">
        <v>18130508.404857799</v>
      </c>
      <c r="C27">
        <v>2708572.8310690299</v>
      </c>
      <c r="D27">
        <v>6209517</v>
      </c>
      <c r="E27">
        <v>9343245</v>
      </c>
      <c r="F27">
        <v>16359698.390259899</v>
      </c>
      <c r="G27">
        <v>2432231.5290928301</v>
      </c>
      <c r="H27">
        <v>5537717</v>
      </c>
      <c r="I27">
        <v>8501448</v>
      </c>
      <c r="J27">
        <v>19716610</v>
      </c>
      <c r="K27">
        <v>11243210</v>
      </c>
      <c r="L27">
        <v>2501420</v>
      </c>
      <c r="M27">
        <v>6352660</v>
      </c>
      <c r="N27">
        <v>4979190</v>
      </c>
      <c r="O27">
        <v>5723290</v>
      </c>
      <c r="P27">
        <v>17654120</v>
      </c>
      <c r="Q27">
        <v>9766290</v>
      </c>
      <c r="R27">
        <v>2227800</v>
      </c>
      <c r="S27">
        <v>6050640</v>
      </c>
      <c r="T27">
        <v>3867010</v>
      </c>
      <c r="U27">
        <v>4868480</v>
      </c>
      <c r="V27">
        <v>-35052</v>
      </c>
      <c r="W27">
        <v>17848</v>
      </c>
      <c r="X27">
        <v>-17204</v>
      </c>
      <c r="Y27">
        <v>21891</v>
      </c>
      <c r="Z27">
        <v>3289</v>
      </c>
      <c r="AA27">
        <v>80426.899999999994</v>
      </c>
      <c r="AB27">
        <v>105807</v>
      </c>
      <c r="AC27">
        <v>-4945</v>
      </c>
      <c r="AD27">
        <v>12973</v>
      </c>
      <c r="AE27">
        <v>379821.85886402801</v>
      </c>
      <c r="AF27">
        <v>9820</v>
      </c>
      <c r="AG27">
        <v>642175</v>
      </c>
      <c r="AH27">
        <v>3463398</v>
      </c>
      <c r="AI27">
        <v>408726</v>
      </c>
      <c r="AJ27">
        <v>1695218</v>
      </c>
      <c r="AK27">
        <v>3558258</v>
      </c>
      <c r="AL27">
        <v>3337632</v>
      </c>
      <c r="AM27">
        <v>2447355</v>
      </c>
      <c r="AN27">
        <v>609154</v>
      </c>
      <c r="AO27">
        <v>3070752</v>
      </c>
      <c r="AP27">
        <v>382876</v>
      </c>
      <c r="AQ27">
        <v>1474935</v>
      </c>
      <c r="AR27">
        <v>3062016</v>
      </c>
      <c r="AS27">
        <v>3118665</v>
      </c>
      <c r="AT27">
        <v>2320767</v>
      </c>
      <c r="AU27">
        <v>3821139.6</v>
      </c>
      <c r="AV27">
        <v>731166.6</v>
      </c>
      <c r="AW27">
        <v>150714</v>
      </c>
      <c r="AX27">
        <v>63793617</v>
      </c>
      <c r="AY27">
        <v>329376.3</v>
      </c>
      <c r="AZ27">
        <v>27111458.600000001</v>
      </c>
      <c r="BA27">
        <v>41730949.100000001</v>
      </c>
      <c r="BB27">
        <v>20.45</v>
      </c>
      <c r="BC27">
        <v>25.71</v>
      </c>
      <c r="BD27">
        <v>45.24</v>
      </c>
      <c r="BE27">
        <v>77.3</v>
      </c>
      <c r="BF27">
        <v>27071909.300000001</v>
      </c>
      <c r="BG27">
        <v>41831975.600000001</v>
      </c>
      <c r="BH27">
        <v>99.8</v>
      </c>
      <c r="BI27">
        <v>58992660</v>
      </c>
      <c r="BJ27">
        <v>259690</v>
      </c>
      <c r="BK27">
        <v>620661</v>
      </c>
      <c r="BL27">
        <v>80022</v>
      </c>
      <c r="BM27">
        <v>1258709</v>
      </c>
      <c r="BN27">
        <v>8.1115335868187497</v>
      </c>
      <c r="BO27">
        <v>269.53933459535699</v>
      </c>
      <c r="BP27">
        <v>272.65594852899801</v>
      </c>
      <c r="BQ27">
        <v>315.57667450557898</v>
      </c>
      <c r="BR27">
        <v>170.626490353349</v>
      </c>
      <c r="BS27">
        <v>31991510</v>
      </c>
      <c r="BT27">
        <v>14172000</v>
      </c>
      <c r="BU27">
        <v>6313650</v>
      </c>
      <c r="BV27">
        <v>7486530</v>
      </c>
      <c r="BW27" t="e">
        <v>#N/A</v>
      </c>
      <c r="BX27">
        <v>23975.7</v>
      </c>
      <c r="BY27">
        <v>9820</v>
      </c>
      <c r="BZ27">
        <v>11339</v>
      </c>
      <c r="CA27">
        <v>-4945</v>
      </c>
      <c r="CB27">
        <v>12973</v>
      </c>
      <c r="CC27">
        <v>12608</v>
      </c>
      <c r="CD27">
        <v>3694</v>
      </c>
      <c r="CE27">
        <v>18699</v>
      </c>
      <c r="CF27">
        <v>-3289</v>
      </c>
      <c r="CG27">
        <v>8979.7000000000007</v>
      </c>
      <c r="CH27">
        <v>244.65711969436401</v>
      </c>
      <c r="CI27">
        <v>1178</v>
      </c>
      <c r="CJ27">
        <v>4535.2</v>
      </c>
      <c r="CK27">
        <v>1</v>
      </c>
      <c r="CL27">
        <v>81.283333333333303</v>
      </c>
      <c r="CM27">
        <v>0.38847292307692299</v>
      </c>
      <c r="CN27">
        <v>101.4126</v>
      </c>
      <c r="CO27">
        <v>107.245314945402</v>
      </c>
      <c r="CP27">
        <v>0</v>
      </c>
      <c r="CQ27">
        <v>95.807889425330202</v>
      </c>
      <c r="CR27">
        <v>880594</v>
      </c>
      <c r="CS27">
        <v>10788.05</v>
      </c>
      <c r="CT27">
        <v>109.485923581493</v>
      </c>
      <c r="CU27">
        <v>141.22736680653301</v>
      </c>
      <c r="CV27">
        <v>126.667268692386</v>
      </c>
      <c r="CW27">
        <v>153.67490644262301</v>
      </c>
      <c r="CX27">
        <v>388.92266670068602</v>
      </c>
      <c r="CY27">
        <v>154.13000054950899</v>
      </c>
      <c r="CZ27">
        <v>0.15246874999999999</v>
      </c>
      <c r="DA27">
        <v>623733</v>
      </c>
      <c r="DB27">
        <v>5.74353333333333</v>
      </c>
      <c r="DC27">
        <v>155.013534717222</v>
      </c>
      <c r="DD27">
        <v>43.344187716494702</v>
      </c>
      <c r="DE27">
        <v>4389620</v>
      </c>
      <c r="DF27">
        <v>1142.0912341062401</v>
      </c>
      <c r="DG27">
        <v>51102.9</v>
      </c>
      <c r="DH27">
        <v>8979.7000000000007</v>
      </c>
      <c r="DI27">
        <v>42123.3</v>
      </c>
      <c r="DJ27">
        <v>86303</v>
      </c>
      <c r="DK27">
        <v>23975.7</v>
      </c>
      <c r="DL27">
        <v>62327.3</v>
      </c>
      <c r="DM27">
        <v>33749964.899999999</v>
      </c>
      <c r="DN27">
        <v>11744520</v>
      </c>
      <c r="DO27">
        <v>58992660</v>
      </c>
      <c r="DP27">
        <v>17647730</v>
      </c>
      <c r="DQ27">
        <v>36962380</v>
      </c>
      <c r="DR27">
        <v>13633980</v>
      </c>
      <c r="DS27">
        <v>120000</v>
      </c>
      <c r="DT27">
        <v>9371430</v>
      </c>
      <c r="DU27">
        <v>8260700</v>
      </c>
      <c r="DV27">
        <v>6937610</v>
      </c>
      <c r="DW27">
        <v>15198310</v>
      </c>
      <c r="DX27">
        <v>50410</v>
      </c>
      <c r="DY27">
        <v>15248720</v>
      </c>
      <c r="DZ27">
        <v>43794350</v>
      </c>
      <c r="EA27">
        <v>59252350</v>
      </c>
      <c r="EB27">
        <v>7.75</v>
      </c>
      <c r="EC27">
        <v>6</v>
      </c>
      <c r="ED27">
        <v>7.84</v>
      </c>
      <c r="EE27">
        <v>5.9001999999999999</v>
      </c>
      <c r="EF27">
        <v>7.81</v>
      </c>
      <c r="EG27">
        <v>46.48</v>
      </c>
      <c r="EH27">
        <v>72.040000000000006</v>
      </c>
      <c r="EI27">
        <v>60</v>
      </c>
      <c r="EJ27">
        <v>1.2908777969018901</v>
      </c>
      <c r="EK27">
        <v>0.54139999999999999</v>
      </c>
      <c r="EL27">
        <v>85.851496121167301</v>
      </c>
      <c r="EM27">
        <v>265231</v>
      </c>
      <c r="EN27">
        <v>96.9</v>
      </c>
      <c r="EO27">
        <v>90.3</v>
      </c>
      <c r="EP27">
        <v>96.8</v>
      </c>
      <c r="EQ27">
        <v>90</v>
      </c>
      <c r="ER27">
        <v>87.770663692136097</v>
      </c>
      <c r="ES27">
        <v>97.128779674856702</v>
      </c>
      <c r="ET27">
        <v>108.8</v>
      </c>
      <c r="EU27">
        <v>114.409823235731</v>
      </c>
      <c r="EV27">
        <v>132.24614447671701</v>
      </c>
      <c r="EW27">
        <v>102.11296387117901</v>
      </c>
      <c r="EX27">
        <v>84.122924901185797</v>
      </c>
      <c r="EY27">
        <v>100.25363475177301</v>
      </c>
      <c r="EZ27">
        <v>109.987329434698</v>
      </c>
      <c r="FA27">
        <v>93.473298429319399</v>
      </c>
      <c r="FB27">
        <v>102.68755102040799</v>
      </c>
      <c r="FC27">
        <v>87.978080568720401</v>
      </c>
      <c r="FD27">
        <v>84.807367795603099</v>
      </c>
      <c r="FE27">
        <v>90.091339648173204</v>
      </c>
      <c r="FF27">
        <v>119068</v>
      </c>
      <c r="FG27">
        <v>2888133</v>
      </c>
      <c r="FH27">
        <v>2216514</v>
      </c>
      <c r="FI27">
        <v>491325</v>
      </c>
      <c r="FJ27">
        <v>2957690</v>
      </c>
      <c r="FK27">
        <v>2957690</v>
      </c>
      <c r="FL27">
        <v>1949190</v>
      </c>
      <c r="FM27">
        <v>1463480</v>
      </c>
      <c r="FN27">
        <v>930560</v>
      </c>
      <c r="FO27">
        <v>625560</v>
      </c>
      <c r="FP27">
        <v>930560</v>
      </c>
      <c r="FQ27">
        <v>330010</v>
      </c>
      <c r="FR27">
        <v>16.287199999999999</v>
      </c>
      <c r="FS27">
        <v>3.7332999999999998</v>
      </c>
      <c r="FT27">
        <v>12.553900000000001</v>
      </c>
      <c r="FU27">
        <v>20069.12</v>
      </c>
      <c r="FV27">
        <v>91.1</v>
      </c>
      <c r="FW27">
        <v>92.7</v>
      </c>
      <c r="FX27">
        <v>88.5</v>
      </c>
      <c r="FY27">
        <v>84.960182767624005</v>
      </c>
      <c r="FZ27">
        <v>178.3</v>
      </c>
      <c r="GA27">
        <v>51.5</v>
      </c>
      <c r="GB27">
        <v>38.1</v>
      </c>
      <c r="GC27">
        <v>1226.5999999999999</v>
      </c>
      <c r="GD27">
        <v>76.8</v>
      </c>
      <c r="GE27">
        <v>32419.5</v>
      </c>
      <c r="GF27">
        <v>219860</v>
      </c>
      <c r="GG27">
        <v>32897</v>
      </c>
      <c r="GH27">
        <v>3454</v>
      </c>
      <c r="GI27">
        <v>13314</v>
      </c>
      <c r="GJ27">
        <v>29324</v>
      </c>
      <c r="GK27">
        <v>19504</v>
      </c>
      <c r="GL27">
        <v>1606464</v>
      </c>
      <c r="GM27">
        <v>1600529</v>
      </c>
      <c r="GN27" t="e">
        <v>#N/A</v>
      </c>
      <c r="GO27">
        <v>21658530</v>
      </c>
      <c r="GP27">
        <v>6313650</v>
      </c>
      <c r="GQ27">
        <v>447850</v>
      </c>
      <c r="GR27">
        <v>197517.7</v>
      </c>
      <c r="GS27">
        <v>114.5</v>
      </c>
      <c r="GT27">
        <v>52679.199999999997</v>
      </c>
      <c r="GU27">
        <v>4.95</v>
      </c>
      <c r="GV27">
        <v>1043</v>
      </c>
      <c r="GW27">
        <v>374073.1</v>
      </c>
      <c r="GX27">
        <v>262307.40000000002</v>
      </c>
      <c r="GY27">
        <v>16562.8</v>
      </c>
      <c r="GZ27">
        <v>501</v>
      </c>
      <c r="HA27" t="e">
        <v>#N/A</v>
      </c>
      <c r="HB27">
        <v>4019330</v>
      </c>
      <c r="HC27">
        <v>86.627532850300895</v>
      </c>
      <c r="HD27">
        <v>79.353297730307105</v>
      </c>
      <c r="HE27">
        <v>78.765907958132601</v>
      </c>
      <c r="HF27">
        <v>84.627931034482799</v>
      </c>
      <c r="HG27">
        <v>82.782821576763496</v>
      </c>
      <c r="HH27">
        <v>86.522944377267194</v>
      </c>
      <c r="HI27">
        <v>90.477403955444402</v>
      </c>
      <c r="HJ27">
        <v>93.742156144693396</v>
      </c>
      <c r="HK27">
        <v>9648.1</v>
      </c>
      <c r="HL27">
        <v>49907</v>
      </c>
      <c r="HM27">
        <v>4535.2</v>
      </c>
      <c r="HN27">
        <v>4690.3</v>
      </c>
      <c r="HO27">
        <v>42.764875856164402</v>
      </c>
      <c r="HP27">
        <v>16.016873573059399</v>
      </c>
      <c r="HQ27">
        <v>7889.7</v>
      </c>
      <c r="HR27">
        <v>185090</v>
      </c>
      <c r="HS27">
        <v>3276440</v>
      </c>
      <c r="HT27">
        <v>35695</v>
      </c>
      <c r="HU27">
        <v>2482.8279027456201</v>
      </c>
      <c r="HV27">
        <v>2049.6852636107301</v>
      </c>
      <c r="HW27">
        <v>442647.23592039599</v>
      </c>
      <c r="HX27">
        <v>909.038515003356</v>
      </c>
      <c r="HY27">
        <v>131913</v>
      </c>
      <c r="HZ27">
        <v>5.36</v>
      </c>
      <c r="IA27">
        <v>5</v>
      </c>
      <c r="IB27">
        <v>55550.058655165602</v>
      </c>
      <c r="IC27">
        <v>85112.815694642602</v>
      </c>
      <c r="ID27">
        <v>137.09677419354799</v>
      </c>
      <c r="IE27">
        <v>3400.2100388407498</v>
      </c>
      <c r="IF27">
        <v>2878.85103785104</v>
      </c>
      <c r="IG27">
        <v>102.158709677419</v>
      </c>
      <c r="IH27">
        <v>51057.279290532599</v>
      </c>
      <c r="II27">
        <v>483.54866033508699</v>
      </c>
      <c r="IJ27">
        <v>186597.55255707499</v>
      </c>
      <c r="IK27">
        <v>41344.962595212302</v>
      </c>
      <c r="IL27">
        <v>34233.5</v>
      </c>
      <c r="IM27">
        <v>88.764730634929904</v>
      </c>
      <c r="IN27">
        <v>772.6</v>
      </c>
      <c r="IO27">
        <v>109751660</v>
      </c>
      <c r="IP27">
        <v>78.7374591830783</v>
      </c>
      <c r="IQ27">
        <v>37.681842720644099</v>
      </c>
      <c r="IR27">
        <v>602</v>
      </c>
      <c r="IS27">
        <v>1142.0912341062401</v>
      </c>
    </row>
    <row r="28" spans="1:253">
      <c r="A28" t="s">
        <v>319</v>
      </c>
      <c r="B28">
        <v>19832829.796762299</v>
      </c>
      <c r="C28">
        <v>4522623.1872241898</v>
      </c>
      <c r="D28">
        <v>6499884</v>
      </c>
      <c r="E28">
        <v>9358867</v>
      </c>
      <c r="F28">
        <v>18621505.867792301</v>
      </c>
      <c r="G28">
        <v>4271741.2023763601</v>
      </c>
      <c r="H28">
        <v>5882696</v>
      </c>
      <c r="I28">
        <v>8659202</v>
      </c>
      <c r="J28">
        <v>21049590</v>
      </c>
      <c r="K28">
        <v>12020590</v>
      </c>
      <c r="L28">
        <v>1755030</v>
      </c>
      <c r="M28">
        <v>6647140</v>
      </c>
      <c r="N28">
        <v>4722270</v>
      </c>
      <c r="O28">
        <v>5601390</v>
      </c>
      <c r="P28">
        <v>19618620</v>
      </c>
      <c r="Q28">
        <v>11228380</v>
      </c>
      <c r="R28">
        <v>2000890</v>
      </c>
      <c r="S28">
        <v>6459530</v>
      </c>
      <c r="T28">
        <v>4454460</v>
      </c>
      <c r="U28">
        <v>5196230</v>
      </c>
      <c r="V28">
        <v>-31780</v>
      </c>
      <c r="W28">
        <v>20490</v>
      </c>
      <c r="X28">
        <v>-11291</v>
      </c>
      <c r="Y28">
        <v>16375</v>
      </c>
      <c r="Z28">
        <v>3989</v>
      </c>
      <c r="AA28">
        <v>100861.1</v>
      </c>
      <c r="AB28">
        <v>116011.2</v>
      </c>
      <c r="AC28">
        <v>-4761</v>
      </c>
      <c r="AD28">
        <v>13436</v>
      </c>
      <c r="AE28">
        <v>437329.91529202001</v>
      </c>
      <c r="AF28">
        <v>11815</v>
      </c>
      <c r="AG28">
        <v>712825</v>
      </c>
      <c r="AH28">
        <v>3595428</v>
      </c>
      <c r="AI28">
        <v>413136</v>
      </c>
      <c r="AJ28">
        <v>1778495</v>
      </c>
      <c r="AK28">
        <v>3669655</v>
      </c>
      <c r="AL28">
        <v>3424272</v>
      </c>
      <c r="AM28">
        <v>2264940</v>
      </c>
      <c r="AN28">
        <v>689247</v>
      </c>
      <c r="AO28">
        <v>3227664</v>
      </c>
      <c r="AP28">
        <v>387010</v>
      </c>
      <c r="AQ28">
        <v>1578775</v>
      </c>
      <c r="AR28">
        <v>3220776</v>
      </c>
      <c r="AS28">
        <v>3242327</v>
      </c>
      <c r="AT28">
        <v>2196099</v>
      </c>
      <c r="AU28">
        <v>3211091.3</v>
      </c>
      <c r="AV28">
        <v>578772</v>
      </c>
      <c r="AW28">
        <v>64606.1</v>
      </c>
      <c r="AX28">
        <v>67860608.5</v>
      </c>
      <c r="AY28">
        <v>314362.3</v>
      </c>
      <c r="AZ28">
        <v>29729765.699999999</v>
      </c>
      <c r="BA28">
        <v>43833571.600000001</v>
      </c>
      <c r="BB28">
        <v>18.98</v>
      </c>
      <c r="BC28">
        <v>20.51</v>
      </c>
      <c r="BD28">
        <v>19.05</v>
      </c>
      <c r="BE28">
        <v>79.8</v>
      </c>
      <c r="BF28">
        <v>29683516.399999999</v>
      </c>
      <c r="BG28">
        <v>43896798.100000001</v>
      </c>
      <c r="BH28">
        <v>99.4</v>
      </c>
      <c r="BI28">
        <v>62251810</v>
      </c>
      <c r="BJ28">
        <v>259690</v>
      </c>
      <c r="BK28">
        <v>621498</v>
      </c>
      <c r="BL28">
        <v>72346</v>
      </c>
      <c r="BM28">
        <v>1795275</v>
      </c>
      <c r="BN28">
        <v>8.1115335868187497</v>
      </c>
      <c r="BO28">
        <v>256.55731571894</v>
      </c>
      <c r="BP28">
        <v>274.024677188103</v>
      </c>
      <c r="BQ28">
        <v>259.69429105368903</v>
      </c>
      <c r="BR28">
        <v>154.42108294930901</v>
      </c>
      <c r="BS28">
        <v>35048230</v>
      </c>
      <c r="BT28">
        <v>15510300</v>
      </c>
      <c r="BU28">
        <v>6758390</v>
      </c>
      <c r="BV28">
        <v>8415990</v>
      </c>
      <c r="BW28" t="e">
        <v>#N/A</v>
      </c>
      <c r="BX28">
        <v>25387.3</v>
      </c>
      <c r="BY28">
        <v>11815</v>
      </c>
      <c r="BZ28">
        <v>13407</v>
      </c>
      <c r="CA28">
        <v>-4761</v>
      </c>
      <c r="CB28">
        <v>13436</v>
      </c>
      <c r="CC28">
        <v>13033</v>
      </c>
      <c r="CD28">
        <v>1310</v>
      </c>
      <c r="CE28">
        <v>6066</v>
      </c>
      <c r="CF28">
        <v>-3989</v>
      </c>
      <c r="CG28">
        <v>10672</v>
      </c>
      <c r="CH28">
        <v>250.216405713748</v>
      </c>
      <c r="CI28">
        <v>1182</v>
      </c>
      <c r="CJ28">
        <v>8063.6</v>
      </c>
      <c r="CK28">
        <v>1</v>
      </c>
      <c r="CL28">
        <v>79.34</v>
      </c>
      <c r="CM28">
        <v>0.29280437500000001</v>
      </c>
      <c r="CN28">
        <v>102.36176666666699</v>
      </c>
      <c r="CO28">
        <v>124.491653812959</v>
      </c>
      <c r="CP28">
        <v>0</v>
      </c>
      <c r="CQ28">
        <v>110.741155259522</v>
      </c>
      <c r="CR28">
        <v>795245</v>
      </c>
      <c r="CS28">
        <v>11577.51</v>
      </c>
      <c r="CT28">
        <v>108.56367807584</v>
      </c>
      <c r="CU28">
        <v>141.936190543473</v>
      </c>
      <c r="CV28">
        <v>127.455685039581</v>
      </c>
      <c r="CW28">
        <v>155.81122291077401</v>
      </c>
      <c r="CX28">
        <v>399.25756219979002</v>
      </c>
      <c r="CY28">
        <v>155.778877931664</v>
      </c>
      <c r="CZ28">
        <v>0.13598437499999999</v>
      </c>
      <c r="DA28">
        <v>623491</v>
      </c>
      <c r="DB28">
        <v>6.7072333333333303</v>
      </c>
      <c r="DC28">
        <v>156.74517541219501</v>
      </c>
      <c r="DD28">
        <v>44.117932308577302</v>
      </c>
      <c r="DE28">
        <v>4701020</v>
      </c>
      <c r="DF28">
        <v>1201.1176124491701</v>
      </c>
      <c r="DG28">
        <v>65835.100000000006</v>
      </c>
      <c r="DH28">
        <v>10672</v>
      </c>
      <c r="DI28">
        <v>55163.1</v>
      </c>
      <c r="DJ28">
        <v>92800.2</v>
      </c>
      <c r="DK28">
        <v>25387.3</v>
      </c>
      <c r="DL28">
        <v>67413</v>
      </c>
      <c r="DM28">
        <v>36994251.5</v>
      </c>
      <c r="DN28">
        <v>12418040</v>
      </c>
      <c r="DO28">
        <v>62251810</v>
      </c>
      <c r="DP28">
        <v>17970930</v>
      </c>
      <c r="DQ28">
        <v>40489290</v>
      </c>
      <c r="DR28">
        <v>13490790</v>
      </c>
      <c r="DS28">
        <v>123730</v>
      </c>
      <c r="DT28">
        <v>9822940</v>
      </c>
      <c r="DU28">
        <v>8686660</v>
      </c>
      <c r="DV28">
        <v>7231070</v>
      </c>
      <c r="DW28">
        <v>15917730</v>
      </c>
      <c r="DX28">
        <v>50410</v>
      </c>
      <c r="DY28">
        <v>15968140</v>
      </c>
      <c r="DZ28">
        <v>46334070</v>
      </c>
      <c r="EA28">
        <v>62511500</v>
      </c>
      <c r="EB28">
        <v>8.75</v>
      </c>
      <c r="EC28">
        <v>6.25</v>
      </c>
      <c r="ED28">
        <v>8.57</v>
      </c>
      <c r="EE28">
        <v>6.8438999999999997</v>
      </c>
      <c r="EF28">
        <v>8.02</v>
      </c>
      <c r="EG28">
        <v>44.86</v>
      </c>
      <c r="EH28">
        <v>70.88</v>
      </c>
      <c r="EI28">
        <v>60.93</v>
      </c>
      <c r="EJ28">
        <v>1.35822559072671</v>
      </c>
      <c r="EK28">
        <v>0.54369999999999996</v>
      </c>
      <c r="EL28">
        <v>82.508736435534303</v>
      </c>
      <c r="EM28">
        <v>267814</v>
      </c>
      <c r="EN28">
        <v>98.8</v>
      </c>
      <c r="EO28">
        <v>100.6</v>
      </c>
      <c r="EP28">
        <v>98.9</v>
      </c>
      <c r="EQ28">
        <v>91.1</v>
      </c>
      <c r="ER28">
        <v>93.678304517568293</v>
      </c>
      <c r="ES28">
        <v>98.220446313922693</v>
      </c>
      <c r="ET28">
        <v>110.235555555556</v>
      </c>
      <c r="EU28">
        <v>118.43497503710699</v>
      </c>
      <c r="EV28">
        <v>134.88818514007301</v>
      </c>
      <c r="EW28">
        <v>107.17776687918899</v>
      </c>
      <c r="EX28">
        <v>104.286956521739</v>
      </c>
      <c r="EY28">
        <v>103.735283687943</v>
      </c>
      <c r="EZ28">
        <v>109.653021442495</v>
      </c>
      <c r="FA28">
        <v>97.449289454001502</v>
      </c>
      <c r="FB28">
        <v>104.312959183673</v>
      </c>
      <c r="FC28">
        <v>89.472156398104303</v>
      </c>
      <c r="FD28">
        <v>90.260487225193103</v>
      </c>
      <c r="FE28">
        <v>91.297023004059497</v>
      </c>
      <c r="FF28">
        <v>145893</v>
      </c>
      <c r="FG28">
        <v>3060001</v>
      </c>
      <c r="FH28">
        <v>2335724</v>
      </c>
      <c r="FI28">
        <v>542523</v>
      </c>
      <c r="FJ28">
        <v>2488750</v>
      </c>
      <c r="FK28">
        <v>2488750</v>
      </c>
      <c r="FL28">
        <v>2033850</v>
      </c>
      <c r="FM28">
        <v>911420</v>
      </c>
      <c r="FN28">
        <v>379970</v>
      </c>
      <c r="FO28">
        <v>435250</v>
      </c>
      <c r="FP28">
        <v>379970</v>
      </c>
      <c r="FQ28">
        <v>214530</v>
      </c>
      <c r="FR28">
        <v>10.4703</v>
      </c>
      <c r="FS28">
        <v>0.4032</v>
      </c>
      <c r="FT28">
        <v>10.0671</v>
      </c>
      <c r="FU28">
        <v>20509.09</v>
      </c>
      <c r="FV28">
        <v>91.7</v>
      </c>
      <c r="FW28">
        <v>92.6</v>
      </c>
      <c r="FX28">
        <v>86.9</v>
      </c>
      <c r="FY28">
        <v>87.056788511749303</v>
      </c>
      <c r="FZ28">
        <v>182.7</v>
      </c>
      <c r="GA28">
        <v>53.2</v>
      </c>
      <c r="GB28">
        <v>37.700000000000003</v>
      </c>
      <c r="GC28">
        <v>1367.6</v>
      </c>
      <c r="GD28">
        <v>86.5</v>
      </c>
      <c r="GE28">
        <v>37864</v>
      </c>
      <c r="GF28">
        <v>235110</v>
      </c>
      <c r="GG28">
        <v>35972</v>
      </c>
      <c r="GH28">
        <v>3584</v>
      </c>
      <c r="GI28">
        <v>15388</v>
      </c>
      <c r="GJ28">
        <v>35026</v>
      </c>
      <c r="GK28">
        <v>23211</v>
      </c>
      <c r="GL28">
        <v>1890938</v>
      </c>
      <c r="GM28">
        <v>1899750</v>
      </c>
      <c r="GN28" t="e">
        <v>#N/A</v>
      </c>
      <c r="GO28">
        <v>23926290</v>
      </c>
      <c r="GP28">
        <v>6758390</v>
      </c>
      <c r="GQ28">
        <v>447850</v>
      </c>
      <c r="GR28">
        <v>200207.8</v>
      </c>
      <c r="GS28">
        <v>122</v>
      </c>
      <c r="GT28">
        <v>56411.3</v>
      </c>
      <c r="GU28">
        <v>5.0343999999999998</v>
      </c>
      <c r="GV28">
        <v>186</v>
      </c>
      <c r="GW28">
        <v>256166.1</v>
      </c>
      <c r="GX28">
        <v>155515.29999999999</v>
      </c>
      <c r="GY28">
        <v>19017.400000000001</v>
      </c>
      <c r="GZ28">
        <v>1049</v>
      </c>
      <c r="HA28" t="e">
        <v>#N/A</v>
      </c>
      <c r="HB28">
        <v>4363550</v>
      </c>
      <c r="HC28">
        <v>89.469998771951396</v>
      </c>
      <c r="HD28">
        <v>80.164485981308403</v>
      </c>
      <c r="HE28">
        <v>80.352982222960605</v>
      </c>
      <c r="HF28">
        <v>84.627931034482799</v>
      </c>
      <c r="HG28">
        <v>83.938865836791194</v>
      </c>
      <c r="HH28">
        <v>87.860066505441296</v>
      </c>
      <c r="HI28">
        <v>94.682120936576496</v>
      </c>
      <c r="HJ28">
        <v>96.359341564054702</v>
      </c>
      <c r="HK28">
        <v>11001.6</v>
      </c>
      <c r="HL28">
        <v>50672</v>
      </c>
      <c r="HM28">
        <v>8063.6</v>
      </c>
      <c r="HN28">
        <v>5730.3</v>
      </c>
      <c r="HO28">
        <v>40.2047668065563</v>
      </c>
      <c r="HP28">
        <v>16.9007839100483</v>
      </c>
      <c r="HQ28">
        <v>7912.4</v>
      </c>
      <c r="HR28">
        <v>183550</v>
      </c>
      <c r="HS28">
        <v>3499250</v>
      </c>
      <c r="HT28">
        <v>34433.300000000003</v>
      </c>
      <c r="HU28">
        <v>1852.05540853457</v>
      </c>
      <c r="HV28">
        <v>1777.5031051635599</v>
      </c>
      <c r="HW28">
        <v>513652.51959719299</v>
      </c>
      <c r="HX28">
        <v>830.74115616911104</v>
      </c>
      <c r="HY28">
        <v>145555</v>
      </c>
      <c r="HZ28">
        <v>6.55</v>
      </c>
      <c r="IA28">
        <v>5.25</v>
      </c>
      <c r="IB28">
        <v>56900.846794746103</v>
      </c>
      <c r="IC28">
        <v>86670.586341903807</v>
      </c>
      <c r="ID28">
        <v>60.78125</v>
      </c>
      <c r="IE28">
        <v>3458.0143412010798</v>
      </c>
      <c r="IF28">
        <v>3561.4652014652002</v>
      </c>
      <c r="IG28">
        <v>101.20258064516101</v>
      </c>
      <c r="IH28">
        <v>14267.569577669699</v>
      </c>
      <c r="II28">
        <v>484.28954183713199</v>
      </c>
      <c r="IJ28">
        <v>163528.59550302199</v>
      </c>
      <c r="IK28">
        <v>46665.300134659097</v>
      </c>
      <c r="IL28">
        <v>47250.7</v>
      </c>
      <c r="IM28">
        <v>90.505919481083694</v>
      </c>
      <c r="IN28">
        <v>153.19999999999999</v>
      </c>
      <c r="IO28">
        <v>125175920</v>
      </c>
      <c r="IP28">
        <v>79.599693806164098</v>
      </c>
      <c r="IQ28">
        <v>38.376513885340799</v>
      </c>
      <c r="IR28">
        <v>587.29999999999995</v>
      </c>
      <c r="IS28">
        <v>1201.1176124491701</v>
      </c>
    </row>
    <row r="29" spans="1:253">
      <c r="A29" t="s">
        <v>320</v>
      </c>
      <c r="B29">
        <v>20792253.8726728</v>
      </c>
      <c r="C29">
        <v>3828842.99585411</v>
      </c>
      <c r="D29">
        <v>6967813</v>
      </c>
      <c r="E29">
        <v>10291468</v>
      </c>
      <c r="F29">
        <v>19664249.567439601</v>
      </c>
      <c r="G29">
        <v>3697026.87469398</v>
      </c>
      <c r="H29">
        <v>6486791</v>
      </c>
      <c r="I29">
        <v>9629346.4000000004</v>
      </c>
      <c r="J29">
        <v>22604180</v>
      </c>
      <c r="K29">
        <v>12131680</v>
      </c>
      <c r="L29">
        <v>2541750</v>
      </c>
      <c r="M29">
        <v>7317210</v>
      </c>
      <c r="N29">
        <v>5265260</v>
      </c>
      <c r="O29">
        <v>5678460</v>
      </c>
      <c r="P29">
        <v>21546080</v>
      </c>
      <c r="Q29">
        <v>11874710</v>
      </c>
      <c r="R29">
        <v>2630890</v>
      </c>
      <c r="S29">
        <v>6895750</v>
      </c>
      <c r="T29">
        <v>5070330</v>
      </c>
      <c r="U29">
        <v>5455110</v>
      </c>
      <c r="V29">
        <v>-29406</v>
      </c>
      <c r="W29">
        <v>23377</v>
      </c>
      <c r="X29">
        <v>-6030</v>
      </c>
      <c r="Y29">
        <v>8136</v>
      </c>
      <c r="Z29">
        <v>2031</v>
      </c>
      <c r="AA29">
        <v>111577.60000000001</v>
      </c>
      <c r="AB29">
        <v>121459.8</v>
      </c>
      <c r="AC29">
        <v>-4628</v>
      </c>
      <c r="AD29">
        <v>13606</v>
      </c>
      <c r="AE29">
        <v>475946.10117075301</v>
      </c>
      <c r="AF29">
        <v>14399</v>
      </c>
      <c r="AG29">
        <v>742350</v>
      </c>
      <c r="AH29">
        <v>3873168</v>
      </c>
      <c r="AI29">
        <v>435366</v>
      </c>
      <c r="AJ29">
        <v>1916929</v>
      </c>
      <c r="AK29">
        <v>4054215</v>
      </c>
      <c r="AL29">
        <v>3534928</v>
      </c>
      <c r="AM29">
        <v>2702325</v>
      </c>
      <c r="AN29">
        <v>745797</v>
      </c>
      <c r="AO29">
        <v>3586128</v>
      </c>
      <c r="AP29">
        <v>402467</v>
      </c>
      <c r="AQ29">
        <v>1752399</v>
      </c>
      <c r="AR29">
        <v>3529094.4</v>
      </c>
      <c r="AS29">
        <v>3418459</v>
      </c>
      <c r="AT29">
        <v>2681793</v>
      </c>
      <c r="AU29">
        <v>3590294.4</v>
      </c>
      <c r="AV29">
        <v>1365994.1</v>
      </c>
      <c r="AW29">
        <v>233390.8</v>
      </c>
      <c r="AX29">
        <v>69884185.900000006</v>
      </c>
      <c r="AY29">
        <v>554998.6</v>
      </c>
      <c r="AZ29">
        <v>30253496.300000001</v>
      </c>
      <c r="BA29">
        <v>45543777.100000001</v>
      </c>
      <c r="BB29">
        <v>21.95</v>
      </c>
      <c r="BC29">
        <v>23.36</v>
      </c>
      <c r="BD29">
        <v>8.65</v>
      </c>
      <c r="BE29">
        <v>83.2</v>
      </c>
      <c r="BF29">
        <v>30221502.300000001</v>
      </c>
      <c r="BG29">
        <v>45589277.899999999</v>
      </c>
      <c r="BH29">
        <v>106.6</v>
      </c>
      <c r="BI29">
        <v>65041160</v>
      </c>
      <c r="BJ29">
        <v>259690</v>
      </c>
      <c r="BK29">
        <v>706313</v>
      </c>
      <c r="BL29">
        <v>99343</v>
      </c>
      <c r="BM29">
        <v>1786045</v>
      </c>
      <c r="BN29">
        <v>1.2638230647709301</v>
      </c>
      <c r="BO29">
        <v>268.76967611975698</v>
      </c>
      <c r="BP29">
        <v>296.91740696203402</v>
      </c>
      <c r="BQ29">
        <v>212.04121733977701</v>
      </c>
      <c r="BR29">
        <v>122.350922350922</v>
      </c>
      <c r="BS29">
        <v>36673540</v>
      </c>
      <c r="BT29">
        <v>16045760</v>
      </c>
      <c r="BU29">
        <v>6879440</v>
      </c>
      <c r="BV29">
        <v>8942010</v>
      </c>
      <c r="BW29" t="e">
        <v>#N/A</v>
      </c>
      <c r="BX29">
        <v>30739.200000000001</v>
      </c>
      <c r="BY29">
        <v>14399</v>
      </c>
      <c r="BZ29">
        <v>14932</v>
      </c>
      <c r="CA29">
        <v>-4628</v>
      </c>
      <c r="CB29">
        <v>13606</v>
      </c>
      <c r="CC29">
        <v>13107</v>
      </c>
      <c r="CD29">
        <v>3186</v>
      </c>
      <c r="CE29">
        <v>-13</v>
      </c>
      <c r="CF29">
        <v>-2031</v>
      </c>
      <c r="CG29">
        <v>13173.4</v>
      </c>
      <c r="CH29">
        <v>273.88950325398798</v>
      </c>
      <c r="CI29">
        <v>1186</v>
      </c>
      <c r="CJ29">
        <v>7722.5</v>
      </c>
      <c r="CK29">
        <v>0</v>
      </c>
      <c r="CL29">
        <v>76.95</v>
      </c>
      <c r="CM29">
        <v>0.30793984126984097</v>
      </c>
      <c r="CN29">
        <v>103.682133333333</v>
      </c>
      <c r="CO29">
        <v>135.186045935762</v>
      </c>
      <c r="CP29">
        <v>0</v>
      </c>
      <c r="CQ29">
        <v>122.665665328655</v>
      </c>
      <c r="CR29">
        <v>798495</v>
      </c>
      <c r="CS29">
        <v>12319.73</v>
      </c>
      <c r="CT29">
        <v>107.41463321763401</v>
      </c>
      <c r="CU29">
        <v>141.59491738988899</v>
      </c>
      <c r="CV29">
        <v>128.530948357178</v>
      </c>
      <c r="CW29">
        <v>158.02087331159399</v>
      </c>
      <c r="CX29">
        <v>409.239001254784</v>
      </c>
      <c r="CY29">
        <v>157.25948734485399</v>
      </c>
      <c r="CZ29">
        <v>0.124703125</v>
      </c>
      <c r="DA29">
        <v>621214</v>
      </c>
      <c r="DB29">
        <v>6.97753333333333</v>
      </c>
      <c r="DC29">
        <v>158.17072575901599</v>
      </c>
      <c r="DD29">
        <v>44.088079999999998</v>
      </c>
      <c r="DE29">
        <v>4652300</v>
      </c>
      <c r="DF29">
        <v>1256.2354687740001</v>
      </c>
      <c r="DG29">
        <v>76313.600000000006</v>
      </c>
      <c r="DH29">
        <v>13173.4</v>
      </c>
      <c r="DI29">
        <v>63140.2</v>
      </c>
      <c r="DJ29">
        <v>100594.8</v>
      </c>
      <c r="DK29">
        <v>30739.200000000001</v>
      </c>
      <c r="DL29">
        <v>69855.600000000006</v>
      </c>
      <c r="DM29">
        <v>38778006.899999999</v>
      </c>
      <c r="DN29">
        <v>13768200</v>
      </c>
      <c r="DO29">
        <v>65041160</v>
      </c>
      <c r="DP29">
        <v>19838960</v>
      </c>
      <c r="DQ29">
        <v>42366760</v>
      </c>
      <c r="DR29">
        <v>13933430</v>
      </c>
      <c r="DS29">
        <v>127240</v>
      </c>
      <c r="DT29">
        <v>11225230</v>
      </c>
      <c r="DU29">
        <v>9118360</v>
      </c>
      <c r="DV29">
        <v>7265090</v>
      </c>
      <c r="DW29">
        <v>16383450</v>
      </c>
      <c r="DX29">
        <v>50410</v>
      </c>
      <c r="DY29">
        <v>16433860</v>
      </c>
      <c r="DZ29">
        <v>48657710</v>
      </c>
      <c r="EA29">
        <v>65300850</v>
      </c>
      <c r="EB29">
        <v>9.5</v>
      </c>
      <c r="EC29">
        <v>6.75</v>
      </c>
      <c r="ED29">
        <v>9.1199999999999992</v>
      </c>
      <c r="EE29">
        <v>7.1041999999999996</v>
      </c>
      <c r="EF29">
        <v>8.1300000000000008</v>
      </c>
      <c r="EG29">
        <v>45.27</v>
      </c>
      <c r="EH29">
        <v>72.510000000000005</v>
      </c>
      <c r="EI29">
        <v>61.92</v>
      </c>
      <c r="EJ29">
        <v>1.36779324055666</v>
      </c>
      <c r="EK29">
        <v>0.5504</v>
      </c>
      <c r="EL29">
        <v>82.249273255814003</v>
      </c>
      <c r="EM29">
        <v>274330</v>
      </c>
      <c r="EN29">
        <v>99.4</v>
      </c>
      <c r="EO29">
        <v>105.5</v>
      </c>
      <c r="EP29">
        <v>99.7</v>
      </c>
      <c r="EQ29">
        <v>97.1</v>
      </c>
      <c r="ER29">
        <v>99.001673173452303</v>
      </c>
      <c r="ES29">
        <v>117.243050422843</v>
      </c>
      <c r="ET29">
        <v>113.18222222222199</v>
      </c>
      <c r="EU29">
        <v>136.37760086358099</v>
      </c>
      <c r="EV29">
        <v>152.32565351822399</v>
      </c>
      <c r="EW29">
        <v>125.394719633807</v>
      </c>
      <c r="EX29">
        <v>117.729644268775</v>
      </c>
      <c r="EY29">
        <v>100.25363475177301</v>
      </c>
      <c r="EZ29">
        <v>105.574463937622</v>
      </c>
      <c r="FA29">
        <v>102.850635751683</v>
      </c>
      <c r="FB29">
        <v>95.803469387755101</v>
      </c>
      <c r="FC29">
        <v>97.344786729857802</v>
      </c>
      <c r="FD29">
        <v>102.47320261437901</v>
      </c>
      <c r="FE29">
        <v>97.124492557510095</v>
      </c>
      <c r="FF29">
        <v>149504</v>
      </c>
      <c r="FG29">
        <v>3095473</v>
      </c>
      <c r="FH29">
        <v>2364258</v>
      </c>
      <c r="FI29">
        <v>553433</v>
      </c>
      <c r="FJ29">
        <v>4104760</v>
      </c>
      <c r="FK29">
        <v>4104760</v>
      </c>
      <c r="FL29">
        <v>2652900</v>
      </c>
      <c r="FM29">
        <v>2317550</v>
      </c>
      <c r="FN29">
        <v>2023420</v>
      </c>
      <c r="FO29">
        <v>877180</v>
      </c>
      <c r="FP29">
        <v>2023420</v>
      </c>
      <c r="FQ29">
        <v>703300</v>
      </c>
      <c r="FR29">
        <v>1.7661</v>
      </c>
      <c r="FS29">
        <v>2.4235000000000002</v>
      </c>
      <c r="FT29">
        <v>-0.65739999999999998</v>
      </c>
      <c r="FU29">
        <v>19445.22</v>
      </c>
      <c r="FV29">
        <v>93</v>
      </c>
      <c r="FW29">
        <v>94.4</v>
      </c>
      <c r="FX29">
        <v>87</v>
      </c>
      <c r="FY29">
        <v>87.4</v>
      </c>
      <c r="FZ29">
        <v>186</v>
      </c>
      <c r="GA29">
        <v>58</v>
      </c>
      <c r="GB29">
        <v>37.700000000000003</v>
      </c>
      <c r="GC29">
        <v>1384.4</v>
      </c>
      <c r="GD29">
        <v>105</v>
      </c>
      <c r="GE29">
        <v>37865.4</v>
      </c>
      <c r="GF29">
        <v>248190</v>
      </c>
      <c r="GG29">
        <v>36565</v>
      </c>
      <c r="GH29">
        <v>3550</v>
      </c>
      <c r="GI29">
        <v>15391</v>
      </c>
      <c r="GJ29">
        <v>35264</v>
      </c>
      <c r="GK29">
        <v>20865</v>
      </c>
      <c r="GL29">
        <v>1757827</v>
      </c>
      <c r="GM29">
        <v>1774716</v>
      </c>
      <c r="GN29" t="e">
        <v>#N/A</v>
      </c>
      <c r="GO29">
        <v>24987770</v>
      </c>
      <c r="GP29">
        <v>6879440</v>
      </c>
      <c r="GQ29">
        <v>847400</v>
      </c>
      <c r="GR29">
        <v>212899.1</v>
      </c>
      <c r="GS29">
        <v>128.1</v>
      </c>
      <c r="GT29">
        <v>57665.2</v>
      </c>
      <c r="GU29">
        <v>9.7810000000000006</v>
      </c>
      <c r="GV29">
        <v>890</v>
      </c>
      <c r="GW29">
        <v>312097.90000000002</v>
      </c>
      <c r="GX29">
        <v>142510.29999999999</v>
      </c>
      <c r="GY29">
        <v>18834.099999999999</v>
      </c>
      <c r="GZ29">
        <v>1565</v>
      </c>
      <c r="HA29">
        <v>1174</v>
      </c>
      <c r="HB29">
        <v>4806340</v>
      </c>
      <c r="HC29">
        <v>90.1</v>
      </c>
      <c r="HD29">
        <v>83.7</v>
      </c>
      <c r="HE29">
        <v>83.8</v>
      </c>
      <c r="HF29">
        <v>88.5</v>
      </c>
      <c r="HG29">
        <v>86.7</v>
      </c>
      <c r="HH29">
        <v>88.9</v>
      </c>
      <c r="HI29">
        <v>96.759149806774303</v>
      </c>
      <c r="HJ29">
        <v>97.1007278305715</v>
      </c>
      <c r="HK29">
        <v>12190.4</v>
      </c>
      <c r="HL29">
        <v>51682</v>
      </c>
      <c r="HM29">
        <v>7722.5</v>
      </c>
      <c r="HN29">
        <v>6236</v>
      </c>
      <c r="HO29">
        <v>40.1033268101761</v>
      </c>
      <c r="HP29">
        <v>17.186431833007202</v>
      </c>
      <c r="HQ29">
        <v>15011.2</v>
      </c>
      <c r="HR29">
        <v>180980</v>
      </c>
      <c r="HS29">
        <v>3499250</v>
      </c>
      <c r="HT29">
        <v>34541.699999999997</v>
      </c>
      <c r="HU29">
        <v>3046.4969401256999</v>
      </c>
      <c r="HV29">
        <v>1605.0990645302199</v>
      </c>
      <c r="HW29">
        <v>2043386.8265658601</v>
      </c>
      <c r="HX29">
        <v>613.79427188189004</v>
      </c>
      <c r="HY29">
        <v>152101</v>
      </c>
      <c r="HZ29">
        <v>6.76</v>
      </c>
      <c r="IA29">
        <v>5.75</v>
      </c>
      <c r="IB29">
        <v>59823.1400901784</v>
      </c>
      <c r="IC29">
        <v>85144.060541184401</v>
      </c>
      <c r="ID29">
        <v>70.819672131147499</v>
      </c>
      <c r="IE29">
        <v>3222.40693158052</v>
      </c>
      <c r="IF29">
        <v>4146.13907203907</v>
      </c>
      <c r="IG29">
        <v>99.952258064516101</v>
      </c>
      <c r="IH29">
        <v>16370.2900591339</v>
      </c>
      <c r="II29">
        <v>453.807017268354</v>
      </c>
      <c r="IJ29">
        <v>143130.774620496</v>
      </c>
      <c r="IK29">
        <v>54050.724466429099</v>
      </c>
      <c r="IL29">
        <v>48129</v>
      </c>
      <c r="IM29">
        <v>93.246184328493101</v>
      </c>
      <c r="IN29">
        <v>55</v>
      </c>
      <c r="IO29">
        <v>132187480</v>
      </c>
      <c r="IP29">
        <v>82.279257576154293</v>
      </c>
      <c r="IQ29">
        <v>38.157800000000002</v>
      </c>
      <c r="IR29">
        <v>589.5</v>
      </c>
      <c r="IS29">
        <v>1256.2354687740001</v>
      </c>
    </row>
    <row r="30" spans="1:253">
      <c r="A30" t="s">
        <v>321</v>
      </c>
      <c r="B30">
        <v>19717870</v>
      </c>
      <c r="C30">
        <v>3360810</v>
      </c>
      <c r="D30">
        <v>6569743.0999999996</v>
      </c>
      <c r="E30">
        <v>9760492.8000000007</v>
      </c>
      <c r="F30">
        <v>19241740</v>
      </c>
      <c r="G30">
        <v>3277860</v>
      </c>
      <c r="H30">
        <v>6424080.2000000002</v>
      </c>
      <c r="I30">
        <v>9508405.5999999996</v>
      </c>
      <c r="J30">
        <v>21056570</v>
      </c>
      <c r="K30">
        <v>12392710</v>
      </c>
      <c r="L30">
        <v>2041650</v>
      </c>
      <c r="M30">
        <v>7464100</v>
      </c>
      <c r="N30">
        <v>5051500</v>
      </c>
      <c r="O30">
        <v>6412140</v>
      </c>
      <c r="P30">
        <v>20512000</v>
      </c>
      <c r="Q30">
        <v>11967870</v>
      </c>
      <c r="R30">
        <v>1955280</v>
      </c>
      <c r="S30">
        <v>7336080</v>
      </c>
      <c r="T30">
        <v>4930750</v>
      </c>
      <c r="U30">
        <v>6262350</v>
      </c>
      <c r="V30">
        <v>-44887</v>
      </c>
      <c r="W30">
        <v>27446</v>
      </c>
      <c r="X30">
        <v>-17442</v>
      </c>
      <c r="Y30">
        <v>23824</v>
      </c>
      <c r="Z30">
        <v>5442</v>
      </c>
      <c r="AA30">
        <v>110229.1</v>
      </c>
      <c r="AB30">
        <v>140153.29999999999</v>
      </c>
      <c r="AC30">
        <v>-3629</v>
      </c>
      <c r="AD30">
        <v>14779</v>
      </c>
      <c r="AE30">
        <v>458471.16674117098</v>
      </c>
      <c r="AF30">
        <v>16296</v>
      </c>
      <c r="AG30">
        <v>678729.2</v>
      </c>
      <c r="AH30">
        <v>3560223.1</v>
      </c>
      <c r="AI30">
        <v>463024.4</v>
      </c>
      <c r="AJ30">
        <v>1867766.4</v>
      </c>
      <c r="AK30">
        <v>3386579.2</v>
      </c>
      <c r="AL30">
        <v>4044930.1</v>
      </c>
      <c r="AM30">
        <v>2328983.5</v>
      </c>
      <c r="AN30">
        <v>646702.5</v>
      </c>
      <c r="AO30">
        <v>3508570.5</v>
      </c>
      <c r="AP30">
        <v>446619.7</v>
      </c>
      <c r="AQ30">
        <v>1822187.5</v>
      </c>
      <c r="AR30">
        <v>3300697.2</v>
      </c>
      <c r="AS30">
        <v>3951020</v>
      </c>
      <c r="AT30">
        <v>2256688.4</v>
      </c>
      <c r="AU30">
        <v>3076398</v>
      </c>
      <c r="AV30">
        <v>642706.19999999995</v>
      </c>
      <c r="AW30">
        <v>407252.2</v>
      </c>
      <c r="AX30">
        <v>73360242.200000003</v>
      </c>
      <c r="AY30">
        <v>813191.7</v>
      </c>
      <c r="AZ30">
        <v>31477238.699999999</v>
      </c>
      <c r="BA30">
        <v>47236891.100000001</v>
      </c>
      <c r="BB30">
        <v>26.49</v>
      </c>
      <c r="BC30">
        <v>17.670000000000002</v>
      </c>
      <c r="BD30">
        <v>3.31</v>
      </c>
      <c r="BE30">
        <v>77.7</v>
      </c>
      <c r="BF30">
        <v>31446272.100000001</v>
      </c>
      <c r="BG30">
        <v>47277864.899999999</v>
      </c>
      <c r="BH30">
        <v>116</v>
      </c>
      <c r="BI30">
        <v>66966070</v>
      </c>
      <c r="BJ30">
        <v>259690</v>
      </c>
      <c r="BK30">
        <v>602140</v>
      </c>
      <c r="BL30">
        <v>75054</v>
      </c>
      <c r="BM30">
        <v>1235414</v>
      </c>
      <c r="BN30">
        <v>1.2638230647709301</v>
      </c>
      <c r="BO30">
        <v>338.43318723067898</v>
      </c>
      <c r="BP30">
        <v>312.90635769437699</v>
      </c>
      <c r="BQ30">
        <v>260.18984315578899</v>
      </c>
      <c r="BR30">
        <v>173.10987524425099</v>
      </c>
      <c r="BS30">
        <v>37239000</v>
      </c>
      <c r="BT30">
        <v>16575000</v>
      </c>
      <c r="BU30">
        <v>7096000</v>
      </c>
      <c r="BV30">
        <v>8800000</v>
      </c>
      <c r="BW30" t="e">
        <v>#N/A</v>
      </c>
      <c r="BX30">
        <v>39399.5</v>
      </c>
      <c r="BY30">
        <v>16296</v>
      </c>
      <c r="BZ30">
        <v>14647</v>
      </c>
      <c r="CA30">
        <v>-3629</v>
      </c>
      <c r="CB30">
        <v>14779</v>
      </c>
      <c r="CC30">
        <v>14287</v>
      </c>
      <c r="CD30">
        <v>9256</v>
      </c>
      <c r="CE30">
        <v>2263</v>
      </c>
      <c r="CF30">
        <v>-5442</v>
      </c>
      <c r="CG30">
        <v>15272.8</v>
      </c>
      <c r="CH30">
        <v>333.05043944011601</v>
      </c>
      <c r="CI30">
        <v>1194.5</v>
      </c>
      <c r="CJ30">
        <v>6707.3</v>
      </c>
      <c r="CK30">
        <v>1</v>
      </c>
      <c r="CL30">
        <v>74.150000000000006</v>
      </c>
      <c r="CM30">
        <v>0.26218783333333301</v>
      </c>
      <c r="CN30">
        <v>104.954533333333</v>
      </c>
      <c r="CO30">
        <v>135.50289080993301</v>
      </c>
      <c r="CP30">
        <v>0</v>
      </c>
      <c r="CQ30">
        <v>119.91834474944901</v>
      </c>
      <c r="CR30">
        <v>823057</v>
      </c>
      <c r="CS30">
        <v>12414.34</v>
      </c>
      <c r="CT30">
        <v>106.50445577850201</v>
      </c>
      <c r="CU30">
        <v>142.607283281615</v>
      </c>
      <c r="CV30">
        <v>128.538822163075</v>
      </c>
      <c r="CW30">
        <v>159.544656754014</v>
      </c>
      <c r="CX30">
        <v>418.651498283644</v>
      </c>
      <c r="CY30">
        <v>158.163653448617</v>
      </c>
      <c r="CZ30">
        <v>4.13809523809524E-2</v>
      </c>
      <c r="DA30">
        <v>684873</v>
      </c>
      <c r="DB30">
        <v>7.7733333333333299</v>
      </c>
      <c r="DC30">
        <v>159.52221552526399</v>
      </c>
      <c r="DD30">
        <v>46.600760000000001</v>
      </c>
      <c r="DE30">
        <v>4926000</v>
      </c>
      <c r="DF30">
        <v>1262.40967141183</v>
      </c>
      <c r="DG30">
        <v>76506.100000000006</v>
      </c>
      <c r="DH30">
        <v>15272.8</v>
      </c>
      <c r="DI30">
        <v>61233.3</v>
      </c>
      <c r="DJ30">
        <v>122726.3</v>
      </c>
      <c r="DK30">
        <v>39399.5</v>
      </c>
      <c r="DL30">
        <v>83326.7</v>
      </c>
      <c r="DM30">
        <v>39364712.200000003</v>
      </c>
      <c r="DN30">
        <v>13572110</v>
      </c>
      <c r="DO30">
        <v>66966070</v>
      </c>
      <c r="DP30">
        <v>20718990</v>
      </c>
      <c r="DQ30">
        <v>43093920</v>
      </c>
      <c r="DR30">
        <v>14041650</v>
      </c>
      <c r="DS30">
        <v>122460</v>
      </c>
      <c r="DT30">
        <v>11010950</v>
      </c>
      <c r="DU30">
        <v>9614490</v>
      </c>
      <c r="DV30">
        <v>6309180</v>
      </c>
      <c r="DW30">
        <v>15923670</v>
      </c>
      <c r="DX30">
        <v>50410</v>
      </c>
      <c r="DY30">
        <v>15974080</v>
      </c>
      <c r="DZ30">
        <v>51042390</v>
      </c>
      <c r="EA30">
        <v>67225760</v>
      </c>
      <c r="EB30">
        <v>9.1</v>
      </c>
      <c r="EC30">
        <v>7.5</v>
      </c>
      <c r="ED30">
        <v>10</v>
      </c>
      <c r="EE30">
        <v>7.82</v>
      </c>
      <c r="EF30">
        <v>8.26</v>
      </c>
      <c r="EG30">
        <v>44.74</v>
      </c>
      <c r="EH30">
        <v>73</v>
      </c>
      <c r="EI30">
        <v>64.430000000000007</v>
      </c>
      <c r="EJ30">
        <v>1.4400983459991099</v>
      </c>
      <c r="EK30">
        <v>0.5494</v>
      </c>
      <c r="EL30">
        <v>81.434291954859802</v>
      </c>
      <c r="EM30">
        <v>283458</v>
      </c>
      <c r="EN30">
        <v>100</v>
      </c>
      <c r="EO30">
        <v>100</v>
      </c>
      <c r="EP30">
        <v>100</v>
      </c>
      <c r="EQ30">
        <v>99.3</v>
      </c>
      <c r="ER30">
        <v>95.301282766313506</v>
      </c>
      <c r="ES30">
        <v>93.446786032722997</v>
      </c>
      <c r="ET30">
        <v>108.87555555555601</v>
      </c>
      <c r="EU30">
        <v>122.59657266225901</v>
      </c>
      <c r="EV30">
        <v>136.85770636184799</v>
      </c>
      <c r="EW30">
        <v>112.73271211378101</v>
      </c>
      <c r="EX30">
        <v>89.5</v>
      </c>
      <c r="EY30">
        <v>100.7</v>
      </c>
      <c r="EZ30">
        <v>102.9</v>
      </c>
      <c r="FA30">
        <v>100.3</v>
      </c>
      <c r="FB30">
        <v>93.7</v>
      </c>
      <c r="FC30">
        <v>97</v>
      </c>
      <c r="FD30">
        <v>95.6</v>
      </c>
      <c r="FE30">
        <v>99</v>
      </c>
      <c r="FF30">
        <v>147983</v>
      </c>
      <c r="FG30">
        <v>3184774</v>
      </c>
      <c r="FH30">
        <v>2461862</v>
      </c>
      <c r="FI30">
        <v>532240</v>
      </c>
      <c r="FJ30">
        <v>2612170</v>
      </c>
      <c r="FK30">
        <v>2612170</v>
      </c>
      <c r="FL30">
        <v>1360020</v>
      </c>
      <c r="FM30">
        <v>1825180</v>
      </c>
      <c r="FN30">
        <v>1626530</v>
      </c>
      <c r="FO30">
        <v>501870</v>
      </c>
      <c r="FP30">
        <v>1626530</v>
      </c>
      <c r="FQ30">
        <v>356760</v>
      </c>
      <c r="FR30">
        <v>1.7512000000000001</v>
      </c>
      <c r="FS30">
        <v>0.5998</v>
      </c>
      <c r="FT30">
        <v>1.1515</v>
      </c>
      <c r="FU30">
        <v>18845.87</v>
      </c>
      <c r="FV30">
        <v>100</v>
      </c>
      <c r="FW30">
        <v>100</v>
      </c>
      <c r="FX30">
        <v>100</v>
      </c>
      <c r="FY30">
        <v>89.8</v>
      </c>
      <c r="FZ30">
        <v>187.3</v>
      </c>
      <c r="GA30">
        <v>60.9</v>
      </c>
      <c r="GB30">
        <v>38.299999999999997</v>
      </c>
      <c r="GC30">
        <v>1504.3</v>
      </c>
      <c r="GD30">
        <v>117.4</v>
      </c>
      <c r="GE30">
        <v>40428.300000000003</v>
      </c>
      <c r="GF30">
        <v>233660</v>
      </c>
      <c r="GG30">
        <v>37656</v>
      </c>
      <c r="GH30">
        <v>3802</v>
      </c>
      <c r="GI30">
        <v>16669</v>
      </c>
      <c r="GJ30">
        <v>33723</v>
      </c>
      <c r="GK30">
        <v>17427</v>
      </c>
      <c r="GL30">
        <v>1850572</v>
      </c>
      <c r="GM30">
        <v>1872437</v>
      </c>
      <c r="GN30" t="e">
        <v>#N/A</v>
      </c>
      <c r="GO30">
        <v>25375000</v>
      </c>
      <c r="GP30">
        <v>7096000</v>
      </c>
      <c r="GQ30">
        <v>567190</v>
      </c>
      <c r="GR30">
        <v>217035.7</v>
      </c>
      <c r="GS30">
        <v>133.19999999999999</v>
      </c>
      <c r="GT30">
        <v>67219.399999999994</v>
      </c>
      <c r="GU30">
        <v>7.5655999999999999</v>
      </c>
      <c r="GV30">
        <v>1153</v>
      </c>
      <c r="GW30">
        <v>238410</v>
      </c>
      <c r="GX30">
        <v>66286</v>
      </c>
      <c r="GY30">
        <v>20790.900000000001</v>
      </c>
      <c r="GZ30">
        <v>1352</v>
      </c>
      <c r="HA30">
        <v>12173</v>
      </c>
      <c r="HB30">
        <v>4768000</v>
      </c>
      <c r="HC30">
        <v>89.6</v>
      </c>
      <c r="HD30">
        <v>88.6</v>
      </c>
      <c r="HE30">
        <v>87</v>
      </c>
      <c r="HF30">
        <v>90.7</v>
      </c>
      <c r="HG30">
        <v>88.6</v>
      </c>
      <c r="HH30">
        <v>90.8</v>
      </c>
      <c r="HI30">
        <v>99.2414526028643</v>
      </c>
      <c r="HJ30">
        <v>98.771904278871801</v>
      </c>
      <c r="HK30">
        <v>16107.4</v>
      </c>
      <c r="HL30">
        <v>52897</v>
      </c>
      <c r="HM30">
        <v>6707.3</v>
      </c>
      <c r="HN30">
        <v>6144.1</v>
      </c>
      <c r="HO30">
        <v>45.972672749760797</v>
      </c>
      <c r="HP30">
        <v>17.820820984341101</v>
      </c>
      <c r="HQ30">
        <v>11744.8</v>
      </c>
      <c r="HR30">
        <v>181000</v>
      </c>
      <c r="HS30">
        <v>3724000</v>
      </c>
      <c r="HT30">
        <v>34522.199999999997</v>
      </c>
      <c r="HU30">
        <v>2950.6</v>
      </c>
      <c r="HV30">
        <v>1723.9</v>
      </c>
      <c r="HW30">
        <v>1156010</v>
      </c>
      <c r="HX30">
        <v>588.70000000000005</v>
      </c>
      <c r="HY30">
        <v>146636</v>
      </c>
      <c r="HZ30">
        <v>6.99</v>
      </c>
      <c r="IA30">
        <v>6.5</v>
      </c>
      <c r="IB30">
        <v>45035.1</v>
      </c>
      <c r="IC30">
        <v>84338.629700000005</v>
      </c>
      <c r="ID30">
        <v>112.71186440677999</v>
      </c>
      <c r="IE30">
        <v>2449</v>
      </c>
      <c r="IF30">
        <v>2430.6999999999998</v>
      </c>
      <c r="IG30">
        <v>94.141935483870995</v>
      </c>
      <c r="IH30">
        <v>142656.24</v>
      </c>
      <c r="II30">
        <v>507.05930000000001</v>
      </c>
      <c r="IJ30">
        <v>169924.8</v>
      </c>
      <c r="IK30">
        <v>57044.5</v>
      </c>
      <c r="IL30">
        <v>49488.5</v>
      </c>
      <c r="IM30">
        <v>97.506940973681097</v>
      </c>
      <c r="IN30">
        <v>277.8</v>
      </c>
      <c r="IO30">
        <v>126840260</v>
      </c>
      <c r="IP30">
        <v>84.324187506903797</v>
      </c>
      <c r="IQ30">
        <v>40.540520000000001</v>
      </c>
      <c r="IR30">
        <v>579.79999999999995</v>
      </c>
      <c r="IS30">
        <v>1262.40967141183</v>
      </c>
    </row>
    <row r="31" spans="1:253">
      <c r="A31" t="s">
        <v>322</v>
      </c>
      <c r="B31">
        <v>19109980</v>
      </c>
      <c r="C31">
        <v>2690550</v>
      </c>
      <c r="D31">
        <v>6272393.7999999998</v>
      </c>
      <c r="E31">
        <v>10168936.199999999</v>
      </c>
      <c r="F31">
        <v>18993890</v>
      </c>
      <c r="G31">
        <v>2707700</v>
      </c>
      <c r="H31">
        <v>6211260.7000000002</v>
      </c>
      <c r="I31">
        <v>10089454.6</v>
      </c>
      <c r="J31">
        <v>20407190</v>
      </c>
      <c r="K31">
        <v>11244720</v>
      </c>
      <c r="L31">
        <v>2571470</v>
      </c>
      <c r="M31">
        <v>7384330</v>
      </c>
      <c r="N31">
        <v>5070300</v>
      </c>
      <c r="O31">
        <v>6406260</v>
      </c>
      <c r="P31">
        <v>20285560</v>
      </c>
      <c r="Q31">
        <v>11198040</v>
      </c>
      <c r="R31">
        <v>2558530</v>
      </c>
      <c r="S31">
        <v>7343740</v>
      </c>
      <c r="T31">
        <v>5039370</v>
      </c>
      <c r="U31">
        <v>6368960</v>
      </c>
      <c r="V31">
        <v>-44511</v>
      </c>
      <c r="W31">
        <v>25635</v>
      </c>
      <c r="X31">
        <v>-18876</v>
      </c>
      <c r="Y31">
        <v>19550</v>
      </c>
      <c r="Z31">
        <v>276</v>
      </c>
      <c r="AA31">
        <v>110102.7</v>
      </c>
      <c r="AB31">
        <v>139167.79999999999</v>
      </c>
      <c r="AC31">
        <v>-3958</v>
      </c>
      <c r="AD31">
        <v>15618</v>
      </c>
      <c r="AE31">
        <v>443303.32167832198</v>
      </c>
      <c r="AF31">
        <v>13975</v>
      </c>
      <c r="AG31">
        <v>569673.69999999995</v>
      </c>
      <c r="AH31">
        <v>3331044.9</v>
      </c>
      <c r="AI31">
        <v>464660.5</v>
      </c>
      <c r="AJ31">
        <v>1907014.7</v>
      </c>
      <c r="AK31">
        <v>3404965.6</v>
      </c>
      <c r="AL31">
        <v>4106259</v>
      </c>
      <c r="AM31">
        <v>2657711.6</v>
      </c>
      <c r="AN31">
        <v>554626.30000000005</v>
      </c>
      <c r="AO31">
        <v>3299365.3</v>
      </c>
      <c r="AP31">
        <v>466311.3</v>
      </c>
      <c r="AQ31">
        <v>1890957.8</v>
      </c>
      <c r="AR31">
        <v>3376314.5</v>
      </c>
      <c r="AS31">
        <v>4076570.4</v>
      </c>
      <c r="AT31">
        <v>2636569.7000000002</v>
      </c>
      <c r="AU31">
        <v>2226004.1</v>
      </c>
      <c r="AV31">
        <v>850769</v>
      </c>
      <c r="AW31">
        <v>72018.100000000006</v>
      </c>
      <c r="AX31">
        <v>74748581.700000003</v>
      </c>
      <c r="AY31">
        <v>2516728.7999999998</v>
      </c>
      <c r="AZ31">
        <v>31836622.100000001</v>
      </c>
      <c r="BA31">
        <v>48470001.5</v>
      </c>
      <c r="BB31">
        <v>19.079999999999998</v>
      </c>
      <c r="BC31">
        <v>13.41</v>
      </c>
      <c r="BD31">
        <v>-36.08</v>
      </c>
      <c r="BE31">
        <v>77.400000000000006</v>
      </c>
      <c r="BF31">
        <v>31813810.699999999</v>
      </c>
      <c r="BG31">
        <v>48509517.799999997</v>
      </c>
      <c r="BH31">
        <v>119.4</v>
      </c>
      <c r="BI31">
        <v>68787790</v>
      </c>
      <c r="BJ31">
        <v>1196230</v>
      </c>
      <c r="BK31">
        <v>593419</v>
      </c>
      <c r="BL31">
        <v>85726</v>
      </c>
      <c r="BM31">
        <v>1321512</v>
      </c>
      <c r="BN31">
        <v>35.638921453692802</v>
      </c>
      <c r="BO31">
        <v>320.96743963615199</v>
      </c>
      <c r="BP31">
        <v>309.21911122673703</v>
      </c>
      <c r="BQ31">
        <v>201.71661034396601</v>
      </c>
      <c r="BR31">
        <v>187.83871667028001</v>
      </c>
      <c r="BS31">
        <v>37969000</v>
      </c>
      <c r="BT31">
        <v>17237000</v>
      </c>
      <c r="BU31">
        <v>7243000</v>
      </c>
      <c r="BV31">
        <v>8983000</v>
      </c>
      <c r="BW31" t="e">
        <v>#N/A</v>
      </c>
      <c r="BX31">
        <v>36158.400000000001</v>
      </c>
      <c r="BY31">
        <v>13975</v>
      </c>
      <c r="BZ31">
        <v>13633</v>
      </c>
      <c r="CA31">
        <v>-3958</v>
      </c>
      <c r="CB31">
        <v>15618</v>
      </c>
      <c r="CC31">
        <v>15119</v>
      </c>
      <c r="CD31">
        <v>6485</v>
      </c>
      <c r="CE31">
        <v>-1401</v>
      </c>
      <c r="CF31">
        <v>-276</v>
      </c>
      <c r="CG31">
        <v>13938</v>
      </c>
      <c r="CH31">
        <v>236.29458651191501</v>
      </c>
      <c r="CI31">
        <v>1203</v>
      </c>
      <c r="CJ31">
        <v>8046</v>
      </c>
      <c r="CK31">
        <v>1</v>
      </c>
      <c r="CL31">
        <v>75.763333333333307</v>
      </c>
      <c r="CM31">
        <v>0.29852876923076899</v>
      </c>
      <c r="CN31">
        <v>105.5899</v>
      </c>
      <c r="CO31">
        <v>132.185031905046</v>
      </c>
      <c r="CP31">
        <v>0</v>
      </c>
      <c r="CQ31">
        <v>114.945828430367</v>
      </c>
      <c r="CR31">
        <v>831979</v>
      </c>
      <c r="CS31">
        <v>10913.38</v>
      </c>
      <c r="CT31">
        <v>109.10306361847699</v>
      </c>
      <c r="CU31">
        <v>142.56766888640499</v>
      </c>
      <c r="CV31">
        <v>128.69437727488</v>
      </c>
      <c r="CW31">
        <v>159.20674612965701</v>
      </c>
      <c r="CX31">
        <v>426.60587675103301</v>
      </c>
      <c r="CY31">
        <v>158.63537041460501</v>
      </c>
      <c r="CZ31">
        <v>2.0454545454545399E-2</v>
      </c>
      <c r="DA31">
        <v>703339</v>
      </c>
      <c r="DB31">
        <v>8.2766666666666708</v>
      </c>
      <c r="DC31">
        <v>160.85052510950001</v>
      </c>
      <c r="DD31">
        <v>47.970120000000001</v>
      </c>
      <c r="DE31">
        <v>5038000</v>
      </c>
      <c r="DF31">
        <v>1251.69131680797</v>
      </c>
      <c r="DG31">
        <v>77807.7</v>
      </c>
      <c r="DH31">
        <v>13938</v>
      </c>
      <c r="DI31">
        <v>63869.7</v>
      </c>
      <c r="DJ31">
        <v>120847.8</v>
      </c>
      <c r="DK31">
        <v>36158.400000000001</v>
      </c>
      <c r="DL31">
        <v>84689.4</v>
      </c>
      <c r="DM31">
        <v>41539859.299999997</v>
      </c>
      <c r="DN31">
        <v>13546710</v>
      </c>
      <c r="DO31">
        <v>68787790</v>
      </c>
      <c r="DP31">
        <v>21522940</v>
      </c>
      <c r="DQ31">
        <v>44167050</v>
      </c>
      <c r="DR31">
        <v>15538380</v>
      </c>
      <c r="DS31">
        <v>124810</v>
      </c>
      <c r="DT31">
        <v>12565380</v>
      </c>
      <c r="DU31">
        <v>9411990</v>
      </c>
      <c r="DV31">
        <v>6416120</v>
      </c>
      <c r="DW31">
        <v>15828120</v>
      </c>
      <c r="DX31">
        <v>304430</v>
      </c>
      <c r="DY31">
        <v>16132550</v>
      </c>
      <c r="DZ31">
        <v>52959680</v>
      </c>
      <c r="EA31">
        <v>69984020</v>
      </c>
      <c r="EB31">
        <v>9.25</v>
      </c>
      <c r="EC31">
        <v>8.25</v>
      </c>
      <c r="ED31">
        <v>10.75</v>
      </c>
      <c r="EE31">
        <v>8.3000000000000007</v>
      </c>
      <c r="EF31">
        <v>8.3000000000000007</v>
      </c>
      <c r="EG31">
        <v>45.76</v>
      </c>
      <c r="EH31">
        <v>73.59</v>
      </c>
      <c r="EI31">
        <v>64.61</v>
      </c>
      <c r="EJ31">
        <v>1.4119318181818199</v>
      </c>
      <c r="EK31">
        <v>0.58850000000000002</v>
      </c>
      <c r="EL31">
        <v>77.757009345794401</v>
      </c>
      <c r="EM31">
        <v>275699</v>
      </c>
      <c r="EN31">
        <v>100</v>
      </c>
      <c r="EO31">
        <v>86.6</v>
      </c>
      <c r="EP31">
        <v>100</v>
      </c>
      <c r="EQ31">
        <v>99.5</v>
      </c>
      <c r="ER31">
        <v>93.937981037367507</v>
      </c>
      <c r="ES31">
        <v>104.37931291543499</v>
      </c>
      <c r="ET31">
        <v>107.893333333333</v>
      </c>
      <c r="EU31">
        <v>119.867656186749</v>
      </c>
      <c r="EV31">
        <v>142.670195821231</v>
      </c>
      <c r="EW31">
        <v>104.236913519699</v>
      </c>
      <c r="EX31">
        <v>75.599999999999994</v>
      </c>
      <c r="EY31">
        <v>101.3</v>
      </c>
      <c r="EZ31">
        <v>102.6</v>
      </c>
      <c r="FA31">
        <v>97.3</v>
      </c>
      <c r="FB31">
        <v>103.2</v>
      </c>
      <c r="FC31">
        <v>98.8</v>
      </c>
      <c r="FD31">
        <v>91.8</v>
      </c>
      <c r="FE31">
        <v>99.4</v>
      </c>
      <c r="FF31">
        <v>149966</v>
      </c>
      <c r="FG31">
        <v>3389564</v>
      </c>
      <c r="FH31">
        <v>2548455</v>
      </c>
      <c r="FI31">
        <v>648250</v>
      </c>
      <c r="FJ31">
        <v>3378760</v>
      </c>
      <c r="FK31">
        <v>3378760</v>
      </c>
      <c r="FL31">
        <v>2333510</v>
      </c>
      <c r="FM31">
        <v>1618440</v>
      </c>
      <c r="FN31">
        <v>1181570</v>
      </c>
      <c r="FO31">
        <v>723120</v>
      </c>
      <c r="FP31">
        <v>1181570</v>
      </c>
      <c r="FQ31">
        <v>361090</v>
      </c>
      <c r="FR31">
        <v>0.37880000000000003</v>
      </c>
      <c r="FS31">
        <v>1.0226999999999999</v>
      </c>
      <c r="FT31">
        <v>-0.64390000000000003</v>
      </c>
      <c r="FU31">
        <v>16453.759999999998</v>
      </c>
      <c r="FV31">
        <v>100</v>
      </c>
      <c r="FW31">
        <v>100</v>
      </c>
      <c r="FX31">
        <v>100</v>
      </c>
      <c r="FY31">
        <v>92.8</v>
      </c>
      <c r="FZ31">
        <v>194.7</v>
      </c>
      <c r="GA31">
        <v>64.7</v>
      </c>
      <c r="GB31">
        <v>41.1</v>
      </c>
      <c r="GC31">
        <v>1700.2</v>
      </c>
      <c r="GD31">
        <v>113.3</v>
      </c>
      <c r="GE31">
        <v>38009.599999999999</v>
      </c>
      <c r="GF31">
        <v>225620</v>
      </c>
      <c r="GG31">
        <v>34148</v>
      </c>
      <c r="GH31">
        <v>3631</v>
      </c>
      <c r="GI31">
        <v>14246</v>
      </c>
      <c r="GJ31">
        <v>32295</v>
      </c>
      <c r="GK31">
        <v>18320</v>
      </c>
      <c r="GL31">
        <v>1825395</v>
      </c>
      <c r="GM31">
        <v>1881241</v>
      </c>
      <c r="GN31" t="e">
        <v>#N/A</v>
      </c>
      <c r="GO31">
        <v>26220000</v>
      </c>
      <c r="GP31">
        <v>7243000</v>
      </c>
      <c r="GQ31">
        <v>564550</v>
      </c>
      <c r="GR31">
        <v>218023.9</v>
      </c>
      <c r="GS31">
        <v>143.30000000000001</v>
      </c>
      <c r="GT31">
        <v>71773.2</v>
      </c>
      <c r="GU31">
        <v>10.1896</v>
      </c>
      <c r="GV31">
        <v>2787</v>
      </c>
      <c r="GW31">
        <v>341251.4</v>
      </c>
      <c r="GX31">
        <v>75294.7</v>
      </c>
      <c r="GY31">
        <v>22385</v>
      </c>
      <c r="GZ31">
        <v>523</v>
      </c>
      <c r="HA31">
        <v>9314</v>
      </c>
      <c r="HB31">
        <v>4506000</v>
      </c>
      <c r="HC31">
        <v>93</v>
      </c>
      <c r="HD31">
        <v>91.6</v>
      </c>
      <c r="HE31">
        <v>89.9</v>
      </c>
      <c r="HF31">
        <v>92</v>
      </c>
      <c r="HG31">
        <v>92.8</v>
      </c>
      <c r="HH31">
        <v>93.4</v>
      </c>
      <c r="HI31">
        <v>101.41979995453499</v>
      </c>
      <c r="HJ31">
        <v>101.163567969171</v>
      </c>
      <c r="HK31">
        <v>12916.2</v>
      </c>
      <c r="HL31">
        <v>52304</v>
      </c>
      <c r="HM31">
        <v>8046</v>
      </c>
      <c r="HN31">
        <v>6726.8</v>
      </c>
      <c r="HO31">
        <v>43.717612351739199</v>
      </c>
      <c r="HP31">
        <v>16.851854090848601</v>
      </c>
      <c r="HQ31">
        <v>11803</v>
      </c>
      <c r="HR31">
        <v>189000</v>
      </c>
      <c r="HS31">
        <v>3787000</v>
      </c>
      <c r="HT31">
        <v>34462.5</v>
      </c>
      <c r="HU31">
        <v>2139.5</v>
      </c>
      <c r="HV31">
        <v>1934.6</v>
      </c>
      <c r="HW31">
        <v>213860</v>
      </c>
      <c r="HX31">
        <v>854.5</v>
      </c>
      <c r="HY31">
        <v>133245</v>
      </c>
      <c r="HZ31">
        <v>7.79</v>
      </c>
      <c r="IA31">
        <v>7.25</v>
      </c>
      <c r="IB31">
        <v>52221.1</v>
      </c>
      <c r="IC31">
        <v>88443.8223</v>
      </c>
      <c r="ID31">
        <v>106.833333333333</v>
      </c>
      <c r="IE31">
        <v>3390</v>
      </c>
      <c r="IF31">
        <v>3240.4</v>
      </c>
      <c r="IG31">
        <v>101.864516129032</v>
      </c>
      <c r="IH31">
        <v>52474.52</v>
      </c>
      <c r="II31">
        <v>508.01</v>
      </c>
      <c r="IJ31">
        <v>185080.7</v>
      </c>
      <c r="IK31">
        <v>58561.5</v>
      </c>
      <c r="IL31">
        <v>52066.7</v>
      </c>
      <c r="IM31">
        <v>97.448632212911605</v>
      </c>
      <c r="IN31">
        <v>717.7</v>
      </c>
      <c r="IO31">
        <v>124701900</v>
      </c>
      <c r="IP31">
        <v>84.881322988821395</v>
      </c>
      <c r="IQ31">
        <v>41.622599999999998</v>
      </c>
      <c r="IR31">
        <v>582.79999999999995</v>
      </c>
      <c r="IS31">
        <v>1251.69131680797</v>
      </c>
    </row>
    <row r="32" spans="1:253">
      <c r="A32" t="s">
        <v>323</v>
      </c>
      <c r="B32">
        <v>20737120</v>
      </c>
      <c r="C32">
        <v>5009170</v>
      </c>
      <c r="D32">
        <v>6408699.7000000002</v>
      </c>
      <c r="E32">
        <v>9320599.8000000007</v>
      </c>
      <c r="F32">
        <v>20873050</v>
      </c>
      <c r="G32">
        <v>5036130</v>
      </c>
      <c r="H32">
        <v>6455782.4000000004</v>
      </c>
      <c r="I32">
        <v>9400427</v>
      </c>
      <c r="J32">
        <v>22248590</v>
      </c>
      <c r="K32">
        <v>12655550</v>
      </c>
      <c r="L32">
        <v>2203750</v>
      </c>
      <c r="M32">
        <v>7308100</v>
      </c>
      <c r="N32">
        <v>5546140</v>
      </c>
      <c r="O32">
        <v>7155980</v>
      </c>
      <c r="P32">
        <v>22409910</v>
      </c>
      <c r="Q32">
        <v>12818940</v>
      </c>
      <c r="R32">
        <v>2234080</v>
      </c>
      <c r="S32">
        <v>7346380</v>
      </c>
      <c r="T32">
        <v>5579930</v>
      </c>
      <c r="U32">
        <v>7198220</v>
      </c>
      <c r="V32">
        <v>-48645</v>
      </c>
      <c r="W32">
        <v>28489</v>
      </c>
      <c r="X32">
        <v>-20156</v>
      </c>
      <c r="Y32">
        <v>7883</v>
      </c>
      <c r="Z32">
        <v>-12812</v>
      </c>
      <c r="AA32">
        <v>109466.5</v>
      </c>
      <c r="AB32">
        <v>141242.1</v>
      </c>
      <c r="AC32">
        <v>-3827</v>
      </c>
      <c r="AD32">
        <v>16208</v>
      </c>
      <c r="AE32">
        <v>439323.85806704598</v>
      </c>
      <c r="AF32">
        <v>16108</v>
      </c>
      <c r="AG32">
        <v>648487.9</v>
      </c>
      <c r="AH32">
        <v>3336744.5</v>
      </c>
      <c r="AI32">
        <v>466229.5</v>
      </c>
      <c r="AJ32">
        <v>1957237.8</v>
      </c>
      <c r="AK32">
        <v>3489570.7</v>
      </c>
      <c r="AL32">
        <v>3403432.4</v>
      </c>
      <c r="AM32">
        <v>2427596.7000000002</v>
      </c>
      <c r="AN32">
        <v>658151.80000000005</v>
      </c>
      <c r="AO32">
        <v>3347266.7</v>
      </c>
      <c r="AP32">
        <v>479572.4</v>
      </c>
      <c r="AQ32">
        <v>1970791.5</v>
      </c>
      <c r="AR32">
        <v>3515791.7</v>
      </c>
      <c r="AS32">
        <v>3430648.7</v>
      </c>
      <c r="AT32">
        <v>2453986.6</v>
      </c>
      <c r="AU32">
        <v>2102779.7000000002</v>
      </c>
      <c r="AV32">
        <v>572345.1</v>
      </c>
      <c r="AW32">
        <v>347499.2</v>
      </c>
      <c r="AX32">
        <v>76789032.099999994</v>
      </c>
      <c r="AY32">
        <v>1286639.3</v>
      </c>
      <c r="AZ32">
        <v>31903737.100000001</v>
      </c>
      <c r="BA32">
        <v>50148569.600000001</v>
      </c>
      <c r="BB32">
        <v>22.82</v>
      </c>
      <c r="BC32">
        <v>13.39</v>
      </c>
      <c r="BD32">
        <v>-8.4700000000000006</v>
      </c>
      <c r="BE32">
        <v>77.5</v>
      </c>
      <c r="BF32">
        <v>31867902.800000001</v>
      </c>
      <c r="BG32">
        <v>50188347.899999999</v>
      </c>
      <c r="BH32">
        <v>125.5</v>
      </c>
      <c r="BI32">
        <v>72213420</v>
      </c>
      <c r="BJ32">
        <v>1213360</v>
      </c>
      <c r="BK32">
        <v>612904</v>
      </c>
      <c r="BL32">
        <v>84141</v>
      </c>
      <c r="BM32">
        <v>1966251</v>
      </c>
      <c r="BN32">
        <v>35.638921453692802</v>
      </c>
      <c r="BO32">
        <v>315.10369516600201</v>
      </c>
      <c r="BP32">
        <v>310.71658146358999</v>
      </c>
      <c r="BQ32">
        <v>237.69818460144199</v>
      </c>
      <c r="BR32">
        <v>169.85887096774201</v>
      </c>
      <c r="BS32">
        <v>40458000</v>
      </c>
      <c r="BT32">
        <v>18358000</v>
      </c>
      <c r="BU32">
        <v>7584000</v>
      </c>
      <c r="BV32">
        <v>9701000</v>
      </c>
      <c r="BW32" t="e">
        <v>#N/A</v>
      </c>
      <c r="BX32">
        <v>35307.9</v>
      </c>
      <c r="BY32">
        <v>16108</v>
      </c>
      <c r="BZ32">
        <v>15806</v>
      </c>
      <c r="CA32">
        <v>-3827</v>
      </c>
      <c r="CB32">
        <v>16208</v>
      </c>
      <c r="CC32">
        <v>15622</v>
      </c>
      <c r="CD32">
        <v>4963</v>
      </c>
      <c r="CE32">
        <v>1814</v>
      </c>
      <c r="CF32">
        <v>12812</v>
      </c>
      <c r="CG32">
        <v>13012.3</v>
      </c>
      <c r="CH32">
        <v>233.53738439275</v>
      </c>
      <c r="CI32">
        <v>1211.5</v>
      </c>
      <c r="CJ32">
        <v>10472</v>
      </c>
      <c r="CK32">
        <v>0</v>
      </c>
      <c r="CL32">
        <v>78.44</v>
      </c>
      <c r="CM32">
        <v>0.47789238095238101</v>
      </c>
      <c r="CN32">
        <v>106.2022</v>
      </c>
      <c r="CO32">
        <v>124.624188644523</v>
      </c>
      <c r="CP32">
        <v>0</v>
      </c>
      <c r="CQ32">
        <v>96.435131791889404</v>
      </c>
      <c r="CR32">
        <v>807891</v>
      </c>
      <c r="CS32">
        <v>12217.56</v>
      </c>
      <c r="CT32">
        <v>108.928467639771</v>
      </c>
      <c r="CU32">
        <v>144.220434468121</v>
      </c>
      <c r="CV32">
        <v>128.21846932854899</v>
      </c>
      <c r="CW32">
        <v>160.62874894792199</v>
      </c>
      <c r="CX32">
        <v>433.00496490229898</v>
      </c>
      <c r="CY32">
        <v>159.84449765365201</v>
      </c>
      <c r="CZ32">
        <v>1.12923076923077E-2</v>
      </c>
      <c r="DA32">
        <v>688648</v>
      </c>
      <c r="DB32">
        <v>8.5166666666666693</v>
      </c>
      <c r="DC32">
        <v>162.22349693667701</v>
      </c>
      <c r="DD32">
        <v>49.245280000000001</v>
      </c>
      <c r="DE32">
        <v>5214000</v>
      </c>
      <c r="DF32">
        <v>1302.68199380338</v>
      </c>
      <c r="DG32">
        <v>72214.5</v>
      </c>
      <c r="DH32">
        <v>13012.3</v>
      </c>
      <c r="DI32">
        <v>59202.2</v>
      </c>
      <c r="DJ32">
        <v>120098.1</v>
      </c>
      <c r="DK32">
        <v>35307.9</v>
      </c>
      <c r="DL32">
        <v>84790.2</v>
      </c>
      <c r="DM32">
        <v>42823308.899999999</v>
      </c>
      <c r="DN32">
        <v>13934310</v>
      </c>
      <c r="DO32">
        <v>72213420</v>
      </c>
      <c r="DP32">
        <v>22409460</v>
      </c>
      <c r="DQ32">
        <v>47047560</v>
      </c>
      <c r="DR32">
        <v>15959290</v>
      </c>
      <c r="DS32">
        <v>130420</v>
      </c>
      <c r="DT32">
        <v>13333320</v>
      </c>
      <c r="DU32">
        <v>9766100</v>
      </c>
      <c r="DV32">
        <v>7212050</v>
      </c>
      <c r="DW32">
        <v>16978150</v>
      </c>
      <c r="DX32">
        <v>318380</v>
      </c>
      <c r="DY32">
        <v>17296530</v>
      </c>
      <c r="DZ32">
        <v>55235270</v>
      </c>
      <c r="EA32">
        <v>73426780</v>
      </c>
      <c r="EB32">
        <v>9.25</v>
      </c>
      <c r="EC32">
        <v>8.5</v>
      </c>
      <c r="ED32">
        <v>10.75</v>
      </c>
      <c r="EE32">
        <v>8.5299999999999994</v>
      </c>
      <c r="EF32">
        <v>8.59</v>
      </c>
      <c r="EG32">
        <v>51.01</v>
      </c>
      <c r="EH32">
        <v>80.08</v>
      </c>
      <c r="EI32">
        <v>68.61</v>
      </c>
      <c r="EJ32">
        <v>1.34503038619878</v>
      </c>
      <c r="EK32">
        <v>0.65890000000000004</v>
      </c>
      <c r="EL32">
        <v>77.416906966155693</v>
      </c>
      <c r="EM32">
        <v>262933</v>
      </c>
      <c r="EN32">
        <v>100</v>
      </c>
      <c r="EO32">
        <v>96.3</v>
      </c>
      <c r="EP32">
        <v>100</v>
      </c>
      <c r="EQ32">
        <v>99.9</v>
      </c>
      <c r="ER32">
        <v>97.768209704406004</v>
      </c>
      <c r="ES32">
        <v>105.66753244503001</v>
      </c>
      <c r="ET32">
        <v>106.98666666666701</v>
      </c>
      <c r="EU32">
        <v>127.576845230063</v>
      </c>
      <c r="EV32">
        <v>141.517305349948</v>
      </c>
      <c r="EW32">
        <v>117.960895863986</v>
      </c>
      <c r="EX32">
        <v>105</v>
      </c>
      <c r="EY32">
        <v>99.5</v>
      </c>
      <c r="EZ32">
        <v>99.1</v>
      </c>
      <c r="FA32">
        <v>101.1</v>
      </c>
      <c r="FB32">
        <v>105.5</v>
      </c>
      <c r="FC32">
        <v>100.6</v>
      </c>
      <c r="FD32">
        <v>99.8</v>
      </c>
      <c r="FE32">
        <v>99.9</v>
      </c>
      <c r="FF32">
        <v>165234</v>
      </c>
      <c r="FG32">
        <v>3394638</v>
      </c>
      <c r="FH32">
        <v>2549556</v>
      </c>
      <c r="FI32">
        <v>658610</v>
      </c>
      <c r="FJ32">
        <v>2972680</v>
      </c>
      <c r="FK32">
        <v>2972680</v>
      </c>
      <c r="FL32">
        <v>2229940</v>
      </c>
      <c r="FM32">
        <v>1315850</v>
      </c>
      <c r="FN32">
        <v>1002020</v>
      </c>
      <c r="FO32">
        <v>569300</v>
      </c>
      <c r="FP32">
        <v>1002020</v>
      </c>
      <c r="FQ32">
        <v>399810</v>
      </c>
      <c r="FR32">
        <v>3.9859</v>
      </c>
      <c r="FS32">
        <v>4.3479000000000001</v>
      </c>
      <c r="FT32">
        <v>-0.3619</v>
      </c>
      <c r="FU32">
        <v>15454.92</v>
      </c>
      <c r="FV32">
        <v>100</v>
      </c>
      <c r="FW32">
        <v>100</v>
      </c>
      <c r="FX32">
        <v>100</v>
      </c>
      <c r="FY32">
        <v>94.9</v>
      </c>
      <c r="FZ32">
        <v>198</v>
      </c>
      <c r="GA32">
        <v>66.599999999999994</v>
      </c>
      <c r="GB32">
        <v>41.1</v>
      </c>
      <c r="GC32">
        <v>1683.5</v>
      </c>
      <c r="GD32">
        <v>109.4</v>
      </c>
      <c r="GE32">
        <v>42826.3</v>
      </c>
      <c r="GF32">
        <v>245620</v>
      </c>
      <c r="GG32">
        <v>38043</v>
      </c>
      <c r="GH32">
        <v>3755</v>
      </c>
      <c r="GI32">
        <v>16908</v>
      </c>
      <c r="GJ32">
        <v>37252</v>
      </c>
      <c r="GK32">
        <v>21144</v>
      </c>
      <c r="GL32">
        <v>1480257</v>
      </c>
      <c r="GM32">
        <v>1515898</v>
      </c>
      <c r="GN32" t="e">
        <v>#N/A</v>
      </c>
      <c r="GO32">
        <v>28059000</v>
      </c>
      <c r="GP32">
        <v>7584000</v>
      </c>
      <c r="GQ32">
        <v>564550</v>
      </c>
      <c r="GR32">
        <v>218907.7</v>
      </c>
      <c r="GS32">
        <v>147.30000000000001</v>
      </c>
      <c r="GT32">
        <v>72150.100000000006</v>
      </c>
      <c r="GU32">
        <v>8.1318000000000001</v>
      </c>
      <c r="GV32">
        <v>3323</v>
      </c>
      <c r="GW32">
        <v>335246.3</v>
      </c>
      <c r="GX32">
        <v>21379</v>
      </c>
      <c r="GY32">
        <v>23283.7</v>
      </c>
      <c r="GZ32">
        <v>1214</v>
      </c>
      <c r="HA32">
        <v>6990</v>
      </c>
      <c r="HB32">
        <v>4815000</v>
      </c>
      <c r="HC32">
        <v>94.7</v>
      </c>
      <c r="HD32">
        <v>93.5</v>
      </c>
      <c r="HE32">
        <v>93.1</v>
      </c>
      <c r="HF32">
        <v>95.1</v>
      </c>
      <c r="HG32">
        <v>95.3</v>
      </c>
      <c r="HH32">
        <v>95.5</v>
      </c>
      <c r="HI32">
        <v>102.027710843374</v>
      </c>
      <c r="HJ32">
        <v>101.491193132226</v>
      </c>
      <c r="HK32">
        <v>12640.1</v>
      </c>
      <c r="HL32">
        <v>52497</v>
      </c>
      <c r="HM32">
        <v>10472</v>
      </c>
      <c r="HN32">
        <v>6568.7</v>
      </c>
      <c r="HO32">
        <v>44.211139215146098</v>
      </c>
      <c r="HP32">
        <v>16.293481255165201</v>
      </c>
      <c r="HQ32">
        <v>10178.4</v>
      </c>
      <c r="HR32">
        <v>195000</v>
      </c>
      <c r="HS32">
        <v>3887000</v>
      </c>
      <c r="HT32">
        <v>34550</v>
      </c>
      <c r="HU32">
        <v>1848.2</v>
      </c>
      <c r="HV32">
        <v>1480.7</v>
      </c>
      <c r="HW32">
        <v>268200</v>
      </c>
      <c r="HX32">
        <v>765</v>
      </c>
      <c r="HY32">
        <v>138342</v>
      </c>
      <c r="HZ32">
        <v>8.52</v>
      </c>
      <c r="IA32">
        <v>7.5</v>
      </c>
      <c r="IB32">
        <v>62294.400000000001</v>
      </c>
      <c r="IC32">
        <v>129741.7662</v>
      </c>
      <c r="ID32">
        <v>88.474576271186507</v>
      </c>
      <c r="IE32">
        <v>3602</v>
      </c>
      <c r="IF32">
        <v>3248.6</v>
      </c>
      <c r="IG32">
        <v>96.495483870967703</v>
      </c>
      <c r="IH32">
        <v>52555.88</v>
      </c>
      <c r="II32">
        <v>496.12270000000001</v>
      </c>
      <c r="IJ32">
        <v>174959.9</v>
      </c>
      <c r="IK32">
        <v>57369.4</v>
      </c>
      <c r="IL32">
        <v>49023.8</v>
      </c>
      <c r="IM32">
        <v>97.440644711436306</v>
      </c>
      <c r="IN32">
        <v>65.8</v>
      </c>
      <c r="IO32">
        <v>129108170</v>
      </c>
      <c r="IP32">
        <v>86.028061582023398</v>
      </c>
      <c r="IQ32">
        <v>42.726759999999999</v>
      </c>
      <c r="IR32">
        <v>562.1</v>
      </c>
      <c r="IS32">
        <v>1302.68199380338</v>
      </c>
    </row>
    <row r="33" spans="1:253">
      <c r="A33" t="s">
        <v>324</v>
      </c>
      <c r="B33">
        <v>21501590</v>
      </c>
      <c r="C33">
        <v>3957630</v>
      </c>
      <c r="D33">
        <v>7099394</v>
      </c>
      <c r="E33">
        <v>10449746.1</v>
      </c>
      <c r="F33">
        <v>21957880</v>
      </c>
      <c r="G33">
        <v>3996470</v>
      </c>
      <c r="H33">
        <v>7259111.5</v>
      </c>
      <c r="I33">
        <v>10701464.699999999</v>
      </c>
      <c r="J33">
        <v>23648050</v>
      </c>
      <c r="K33">
        <v>12811500</v>
      </c>
      <c r="L33">
        <v>2866880</v>
      </c>
      <c r="M33">
        <v>7819670</v>
      </c>
      <c r="N33">
        <v>5771370</v>
      </c>
      <c r="O33">
        <v>7181160</v>
      </c>
      <c r="P33">
        <v>24152930</v>
      </c>
      <c r="Q33">
        <v>13119620</v>
      </c>
      <c r="R33">
        <v>2935860</v>
      </c>
      <c r="S33">
        <v>7950000</v>
      </c>
      <c r="T33">
        <v>5889260</v>
      </c>
      <c r="U33">
        <v>7326010</v>
      </c>
      <c r="V33">
        <v>-51647</v>
      </c>
      <c r="W33">
        <v>29942</v>
      </c>
      <c r="X33">
        <v>-21706</v>
      </c>
      <c r="Y33">
        <v>16524</v>
      </c>
      <c r="Z33">
        <v>-5738</v>
      </c>
      <c r="AA33">
        <v>117031.1</v>
      </c>
      <c r="AB33">
        <v>145444.5</v>
      </c>
      <c r="AC33">
        <v>-4572</v>
      </c>
      <c r="AD33">
        <v>16864</v>
      </c>
      <c r="AE33">
        <v>480082.09103557898</v>
      </c>
      <c r="AF33">
        <v>17650</v>
      </c>
      <c r="AG33">
        <v>713462.7</v>
      </c>
      <c r="AH33">
        <v>3871840</v>
      </c>
      <c r="AI33">
        <v>472765.6</v>
      </c>
      <c r="AJ33">
        <v>2041325.7</v>
      </c>
      <c r="AK33">
        <v>3850055.1</v>
      </c>
      <c r="AL33">
        <v>3754164.9</v>
      </c>
      <c r="AM33">
        <v>2845526.1</v>
      </c>
      <c r="AN33">
        <v>750873.1</v>
      </c>
      <c r="AO33">
        <v>3944653.1</v>
      </c>
      <c r="AP33">
        <v>474176.6</v>
      </c>
      <c r="AQ33">
        <v>2089408.7</v>
      </c>
      <c r="AR33">
        <v>3938357.2</v>
      </c>
      <c r="AS33">
        <v>3850534.7</v>
      </c>
      <c r="AT33">
        <v>2912572.8</v>
      </c>
      <c r="AU33">
        <v>2388582.2000000002</v>
      </c>
      <c r="AV33">
        <v>2113218</v>
      </c>
      <c r="AW33">
        <v>380330.4</v>
      </c>
      <c r="AX33">
        <v>76383261.099999994</v>
      </c>
      <c r="AY33">
        <v>1418443.8</v>
      </c>
      <c r="AZ33">
        <v>33709133.5</v>
      </c>
      <c r="BA33">
        <v>48214063.200000003</v>
      </c>
      <c r="BB33">
        <v>17.25</v>
      </c>
      <c r="BC33">
        <v>3.63</v>
      </c>
      <c r="BD33">
        <v>19.16</v>
      </c>
      <c r="BE33">
        <v>78.400000000000006</v>
      </c>
      <c r="BF33">
        <v>33644159.5</v>
      </c>
      <c r="BG33">
        <v>48253470.600000001</v>
      </c>
      <c r="BH33">
        <v>134.1</v>
      </c>
      <c r="BI33">
        <v>73848310</v>
      </c>
      <c r="BJ33">
        <v>1241500</v>
      </c>
      <c r="BK33">
        <v>821376</v>
      </c>
      <c r="BL33">
        <v>104295</v>
      </c>
      <c r="BM33">
        <v>1968651</v>
      </c>
      <c r="BN33">
        <v>13.4165366614665</v>
      </c>
      <c r="BO33">
        <v>315.13244525041603</v>
      </c>
      <c r="BP33">
        <v>307.69550883475603</v>
      </c>
      <c r="BQ33">
        <v>252.66831458207801</v>
      </c>
      <c r="BR33">
        <v>134.277134277134</v>
      </c>
      <c r="BS33">
        <v>42897450</v>
      </c>
      <c r="BT33">
        <v>19373250</v>
      </c>
      <c r="BU33">
        <v>7828350</v>
      </c>
      <c r="BV33">
        <v>10229600</v>
      </c>
      <c r="BW33" t="e">
        <v>#N/A</v>
      </c>
      <c r="BX33">
        <v>43974.400000000001</v>
      </c>
      <c r="BY33">
        <v>17649</v>
      </c>
      <c r="BZ33">
        <v>16870</v>
      </c>
      <c r="CA33">
        <v>-4572</v>
      </c>
      <c r="CB33">
        <v>16864</v>
      </c>
      <c r="CC33">
        <v>16437</v>
      </c>
      <c r="CD33">
        <v>1356</v>
      </c>
      <c r="CE33">
        <v>13896</v>
      </c>
      <c r="CF33">
        <v>5738</v>
      </c>
      <c r="CG33">
        <v>13717.2</v>
      </c>
      <c r="CH33">
        <v>271.51603720583199</v>
      </c>
      <c r="CI33">
        <v>1220</v>
      </c>
      <c r="CJ33">
        <v>11795.4</v>
      </c>
      <c r="CK33">
        <v>0</v>
      </c>
      <c r="CL33">
        <v>79.116666666666703</v>
      </c>
      <c r="CM33">
        <v>0.5135046875</v>
      </c>
      <c r="CN33">
        <v>107.2201</v>
      </c>
      <c r="CO33">
        <v>124.506247058295</v>
      </c>
      <c r="CP33">
        <v>0</v>
      </c>
      <c r="CQ33">
        <v>102.683583450501</v>
      </c>
      <c r="CR33">
        <v>784532</v>
      </c>
      <c r="CS33">
        <v>13212.04</v>
      </c>
      <c r="CT33">
        <v>110.441033963949</v>
      </c>
      <c r="CU33">
        <v>145.3496700371</v>
      </c>
      <c r="CV33">
        <v>127.903304484385</v>
      </c>
      <c r="CW33">
        <v>158.396195933538</v>
      </c>
      <c r="CX33">
        <v>441.23205923544299</v>
      </c>
      <c r="CY33">
        <v>160.48400949325401</v>
      </c>
      <c r="CZ33">
        <v>6.9577142857142796E-2</v>
      </c>
      <c r="DA33">
        <v>669651</v>
      </c>
      <c r="DB33">
        <v>8.7933333333333294</v>
      </c>
      <c r="DC33">
        <v>163.45652529219299</v>
      </c>
      <c r="DD33">
        <v>50.12574</v>
      </c>
      <c r="DE33">
        <v>5360400</v>
      </c>
      <c r="DF33">
        <v>1347.7129361945599</v>
      </c>
      <c r="DG33">
        <v>79366.100000000006</v>
      </c>
      <c r="DH33">
        <v>13717.2</v>
      </c>
      <c r="DI33">
        <v>65648.899999999994</v>
      </c>
      <c r="DJ33">
        <v>125428.5</v>
      </c>
      <c r="DK33">
        <v>43974.400000000001</v>
      </c>
      <c r="DL33">
        <v>81454.2</v>
      </c>
      <c r="DM33">
        <v>45305488.799999997</v>
      </c>
      <c r="DN33">
        <v>14263400</v>
      </c>
      <c r="DO33">
        <v>73848310</v>
      </c>
      <c r="DP33">
        <v>23737310</v>
      </c>
      <c r="DQ33">
        <v>49923380</v>
      </c>
      <c r="DR33">
        <v>15437800</v>
      </c>
      <c r="DS33">
        <v>134440</v>
      </c>
      <c r="DT33">
        <v>15384620</v>
      </c>
      <c r="DU33">
        <v>10236700</v>
      </c>
      <c r="DV33">
        <v>7137980</v>
      </c>
      <c r="DW33">
        <v>17373940</v>
      </c>
      <c r="DX33">
        <v>340700</v>
      </c>
      <c r="DY33">
        <v>17705190</v>
      </c>
      <c r="DZ33">
        <v>56474370</v>
      </c>
      <c r="EA33">
        <v>74889870</v>
      </c>
      <c r="EB33">
        <v>9.25</v>
      </c>
      <c r="EC33">
        <v>8.5</v>
      </c>
      <c r="ED33">
        <v>10.75</v>
      </c>
      <c r="EE33">
        <v>8.86</v>
      </c>
      <c r="EF33">
        <v>8.26</v>
      </c>
      <c r="EG33">
        <v>50.31</v>
      </c>
      <c r="EH33">
        <v>79</v>
      </c>
      <c r="EI33">
        <v>65.959999999999994</v>
      </c>
      <c r="EJ33">
        <v>1.31107135758299</v>
      </c>
      <c r="EK33">
        <v>0.63590000000000002</v>
      </c>
      <c r="EL33">
        <v>79.116213241075599</v>
      </c>
      <c r="EM33">
        <v>260069</v>
      </c>
      <c r="EN33">
        <v>100</v>
      </c>
      <c r="EO33">
        <v>105.1</v>
      </c>
      <c r="EP33">
        <v>100</v>
      </c>
      <c r="EQ33">
        <v>101.5</v>
      </c>
      <c r="ER33">
        <v>102.377467930842</v>
      </c>
      <c r="ES33">
        <v>119.897816439723</v>
      </c>
      <c r="ET33">
        <v>112.577777777778</v>
      </c>
      <c r="EU33">
        <v>137.810282013224</v>
      </c>
      <c r="EV33">
        <v>146.03279302913899</v>
      </c>
      <c r="EW33">
        <v>132.01163969266</v>
      </c>
      <c r="EX33">
        <v>129.80000000000001</v>
      </c>
      <c r="EY33">
        <v>98.6</v>
      </c>
      <c r="EZ33">
        <v>95.4</v>
      </c>
      <c r="FA33">
        <v>101.4</v>
      </c>
      <c r="FB33">
        <v>97.5</v>
      </c>
      <c r="FC33">
        <v>103.6</v>
      </c>
      <c r="FD33">
        <v>112.9</v>
      </c>
      <c r="FE33">
        <v>101.7</v>
      </c>
      <c r="FF33">
        <v>144475</v>
      </c>
      <c r="FG33">
        <v>3440174</v>
      </c>
      <c r="FH33">
        <v>2513430</v>
      </c>
      <c r="FI33">
        <v>719881</v>
      </c>
      <c r="FJ33">
        <v>4080040</v>
      </c>
      <c r="FK33">
        <v>4080040</v>
      </c>
      <c r="FL33">
        <v>2965510</v>
      </c>
      <c r="FM33">
        <v>1989320</v>
      </c>
      <c r="FN33">
        <v>1352570</v>
      </c>
      <c r="FO33">
        <v>937210</v>
      </c>
      <c r="FP33">
        <v>1352570</v>
      </c>
      <c r="FQ33">
        <v>468140</v>
      </c>
      <c r="FR33">
        <v>12.807</v>
      </c>
      <c r="FS33">
        <v>3.9409999999999998</v>
      </c>
      <c r="FT33">
        <v>8.8659999999999997</v>
      </c>
      <c r="FU33">
        <v>17404.2</v>
      </c>
      <c r="FV33">
        <v>100</v>
      </c>
      <c r="FW33">
        <v>100</v>
      </c>
      <c r="FX33">
        <v>100</v>
      </c>
      <c r="FY33">
        <v>95.7</v>
      </c>
      <c r="FZ33">
        <v>199.3</v>
      </c>
      <c r="GA33">
        <v>65.599999999999994</v>
      </c>
      <c r="GB33">
        <v>41.1</v>
      </c>
      <c r="GC33">
        <v>1690.8</v>
      </c>
      <c r="GD33">
        <v>118.5</v>
      </c>
      <c r="GE33">
        <v>41041.300000000003</v>
      </c>
      <c r="GF33">
        <v>264640</v>
      </c>
      <c r="GG33">
        <v>38243</v>
      </c>
      <c r="GH33">
        <v>3805</v>
      </c>
      <c r="GI33">
        <v>16927</v>
      </c>
      <c r="GJ33">
        <v>37665</v>
      </c>
      <c r="GK33">
        <v>20016</v>
      </c>
      <c r="GL33">
        <v>1520104</v>
      </c>
      <c r="GM33">
        <v>1557136</v>
      </c>
      <c r="GN33" t="e">
        <v>#N/A</v>
      </c>
      <c r="GO33">
        <v>29602850</v>
      </c>
      <c r="GP33">
        <v>7828350</v>
      </c>
      <c r="GQ33">
        <v>857850</v>
      </c>
      <c r="GR33">
        <v>222919.2</v>
      </c>
      <c r="GS33">
        <v>151.9</v>
      </c>
      <c r="GT33">
        <v>66694.7</v>
      </c>
      <c r="GU33">
        <v>9.0126000000000008</v>
      </c>
      <c r="GV33">
        <v>4657.8999999999996</v>
      </c>
      <c r="GW33">
        <v>394314</v>
      </c>
      <c r="GX33">
        <v>87454.8</v>
      </c>
      <c r="GY33">
        <v>24166</v>
      </c>
      <c r="GZ33">
        <v>1536</v>
      </c>
      <c r="HA33">
        <v>4481</v>
      </c>
      <c r="HB33">
        <v>5466260</v>
      </c>
      <c r="HC33">
        <v>94.4</v>
      </c>
      <c r="HD33">
        <v>95.9</v>
      </c>
      <c r="HE33">
        <v>96</v>
      </c>
      <c r="HF33">
        <v>96.4</v>
      </c>
      <c r="HG33">
        <v>96.8</v>
      </c>
      <c r="HH33">
        <v>97.1</v>
      </c>
      <c r="HI33">
        <v>103.24353262104999</v>
      </c>
      <c r="HJ33">
        <v>100.803180289811</v>
      </c>
      <c r="HK33">
        <v>14759.4</v>
      </c>
      <c r="HL33">
        <v>58608</v>
      </c>
      <c r="HM33">
        <v>11795.4</v>
      </c>
      <c r="HN33">
        <v>7479.7</v>
      </c>
      <c r="HO33">
        <v>50.834518235940102</v>
      </c>
      <c r="HP33">
        <v>15.857118085659801</v>
      </c>
      <c r="HQ33">
        <v>11612</v>
      </c>
      <c r="HR33">
        <v>204350</v>
      </c>
      <c r="HS33">
        <v>3970530</v>
      </c>
      <c r="HT33">
        <v>34780</v>
      </c>
      <c r="HU33">
        <v>2972.1</v>
      </c>
      <c r="HV33">
        <v>1306.8</v>
      </c>
      <c r="HW33">
        <v>905380</v>
      </c>
      <c r="HX33">
        <v>646.6</v>
      </c>
      <c r="HY33">
        <v>141798</v>
      </c>
      <c r="HZ33">
        <v>8.8699999999999992</v>
      </c>
      <c r="IA33">
        <v>7.5</v>
      </c>
      <c r="IB33">
        <v>73610</v>
      </c>
      <c r="IC33">
        <v>156730.03460000001</v>
      </c>
      <c r="ID33">
        <v>58.852459016393503</v>
      </c>
      <c r="IE33">
        <v>5229</v>
      </c>
      <c r="IF33">
        <v>3613.3</v>
      </c>
      <c r="IG33">
        <v>101.79096774193501</v>
      </c>
      <c r="IH33">
        <v>101679.57</v>
      </c>
      <c r="II33">
        <v>493.39530000000002</v>
      </c>
      <c r="IJ33">
        <v>169817.60000000001</v>
      </c>
      <c r="IK33">
        <v>59299.9</v>
      </c>
      <c r="IL33">
        <v>54036.9</v>
      </c>
      <c r="IM33">
        <v>97.457418464534399</v>
      </c>
      <c r="IN33">
        <v>50.5</v>
      </c>
      <c r="IO33">
        <v>149772910</v>
      </c>
      <c r="IP33">
        <v>87.150364618320793</v>
      </c>
      <c r="IQ33">
        <v>43.504620000000003</v>
      </c>
      <c r="IR33">
        <v>555.29999999999995</v>
      </c>
      <c r="IS33">
        <v>1347.7129361945599</v>
      </c>
    </row>
    <row r="34" spans="1:253">
      <c r="A34" t="s">
        <v>325</v>
      </c>
      <c r="B34">
        <v>20775020</v>
      </c>
      <c r="C34">
        <v>3412300</v>
      </c>
      <c r="D34">
        <v>6674655.7000000002</v>
      </c>
      <c r="E34">
        <v>10659244.1</v>
      </c>
      <c r="F34">
        <v>21680460</v>
      </c>
      <c r="G34">
        <v>3501860</v>
      </c>
      <c r="H34">
        <v>7079087.5</v>
      </c>
      <c r="I34">
        <v>11193986.699999999</v>
      </c>
      <c r="J34">
        <v>22090590</v>
      </c>
      <c r="K34">
        <v>12178040</v>
      </c>
      <c r="L34">
        <v>2293660</v>
      </c>
      <c r="M34">
        <v>7362720</v>
      </c>
      <c r="N34">
        <v>5411090</v>
      </c>
      <c r="O34">
        <v>6889350</v>
      </c>
      <c r="P34">
        <v>22938480</v>
      </c>
      <c r="Q34">
        <v>12885000</v>
      </c>
      <c r="R34">
        <v>2406410</v>
      </c>
      <c r="S34">
        <v>7652380</v>
      </c>
      <c r="T34">
        <v>5556550</v>
      </c>
      <c r="U34">
        <v>7158670</v>
      </c>
      <c r="V34">
        <v>-43849.4</v>
      </c>
      <c r="W34">
        <v>26917.599999999999</v>
      </c>
      <c r="X34">
        <v>-16931.7</v>
      </c>
      <c r="Y34">
        <v>16374</v>
      </c>
      <c r="Z34">
        <v>521.79999999999995</v>
      </c>
      <c r="AA34">
        <v>109119.2</v>
      </c>
      <c r="AB34">
        <v>135917.29999999999</v>
      </c>
      <c r="AC34">
        <v>-4889.2</v>
      </c>
      <c r="AD34">
        <v>16825</v>
      </c>
      <c r="AE34">
        <v>423063.07635558798</v>
      </c>
      <c r="AF34">
        <v>14981.8</v>
      </c>
      <c r="AG34">
        <v>707801.7</v>
      </c>
      <c r="AH34">
        <v>3583396.8</v>
      </c>
      <c r="AI34">
        <v>484799.2</v>
      </c>
      <c r="AJ34">
        <v>1898658</v>
      </c>
      <c r="AK34">
        <v>3740949.9</v>
      </c>
      <c r="AL34">
        <v>4424868.3</v>
      </c>
      <c r="AM34">
        <v>2493425.9</v>
      </c>
      <c r="AN34">
        <v>757894.7</v>
      </c>
      <c r="AO34">
        <v>3746064.3</v>
      </c>
      <c r="AP34">
        <v>543304.4</v>
      </c>
      <c r="AQ34">
        <v>2031824.1</v>
      </c>
      <c r="AR34">
        <v>3943473.1</v>
      </c>
      <c r="AS34">
        <v>4610695.9000000004</v>
      </c>
      <c r="AT34">
        <v>2639817.7000000002</v>
      </c>
      <c r="AU34">
        <v>2195818.2999999998</v>
      </c>
      <c r="AV34">
        <v>853079.7</v>
      </c>
      <c r="AW34">
        <v>77793.600000000006</v>
      </c>
      <c r="AX34">
        <v>79070784.200000003</v>
      </c>
      <c r="AY34">
        <v>1496018.2</v>
      </c>
      <c r="AZ34">
        <v>34806209</v>
      </c>
      <c r="BA34">
        <v>49263685.299999997</v>
      </c>
      <c r="BB34">
        <v>11.96</v>
      </c>
      <c r="BC34">
        <v>14.55</v>
      </c>
      <c r="BD34">
        <v>-41.16</v>
      </c>
      <c r="BE34">
        <v>73.099999999999994</v>
      </c>
      <c r="BF34">
        <v>34744652.299999997</v>
      </c>
      <c r="BG34">
        <v>49288282.700000003</v>
      </c>
      <c r="BH34">
        <v>142.6</v>
      </c>
      <c r="BI34">
        <v>77562280</v>
      </c>
      <c r="BJ34">
        <v>1279350</v>
      </c>
      <c r="BK34">
        <v>654858</v>
      </c>
      <c r="BL34">
        <v>66220</v>
      </c>
      <c r="BM34">
        <v>1255447</v>
      </c>
      <c r="BN34">
        <v>13.4165366614665</v>
      </c>
      <c r="BO34">
        <v>378.90979642346798</v>
      </c>
      <c r="BP34">
        <v>358.43423273890897</v>
      </c>
      <c r="BQ34">
        <v>153.095703712866</v>
      </c>
      <c r="BR34">
        <v>194.19810611754099</v>
      </c>
      <c r="BS34">
        <v>43989000</v>
      </c>
      <c r="BT34">
        <v>19991000</v>
      </c>
      <c r="BU34">
        <v>8009000</v>
      </c>
      <c r="BV34">
        <v>10485000</v>
      </c>
      <c r="BW34">
        <v>106.2</v>
      </c>
      <c r="BX34">
        <v>39198.300000000003</v>
      </c>
      <c r="BY34">
        <v>14981.8</v>
      </c>
      <c r="BZ34">
        <v>14999</v>
      </c>
      <c r="CA34">
        <v>-4889.2</v>
      </c>
      <c r="CB34">
        <v>16825</v>
      </c>
      <c r="CC34">
        <v>16087.2</v>
      </c>
      <c r="CD34">
        <v>3821</v>
      </c>
      <c r="CE34">
        <v>-2016.4</v>
      </c>
      <c r="CF34">
        <v>-521.79999999999995</v>
      </c>
      <c r="CG34">
        <v>12983.9</v>
      </c>
      <c r="CH34">
        <v>175.26138688271001</v>
      </c>
      <c r="CI34">
        <v>1223.75</v>
      </c>
      <c r="CJ34">
        <v>10813.5</v>
      </c>
      <c r="CK34">
        <v>0</v>
      </c>
      <c r="CL34">
        <v>81.243333333333297</v>
      </c>
      <c r="CM34">
        <v>0.46632000000000001</v>
      </c>
      <c r="CN34">
        <v>108.006</v>
      </c>
      <c r="CO34">
        <v>119.75460143444</v>
      </c>
      <c r="CP34">
        <v>0</v>
      </c>
      <c r="CQ34">
        <v>96.404562534229399</v>
      </c>
      <c r="CR34">
        <v>813587</v>
      </c>
      <c r="CS34">
        <v>12880.09</v>
      </c>
      <c r="CT34">
        <v>109.439067354632</v>
      </c>
      <c r="CU34">
        <v>145.97496651383301</v>
      </c>
      <c r="CV34">
        <v>127.55740790387</v>
      </c>
      <c r="CW34">
        <v>161.21183372396499</v>
      </c>
      <c r="CX34">
        <v>450.49793247938698</v>
      </c>
      <c r="CY34">
        <v>161.92468021266501</v>
      </c>
      <c r="CZ34">
        <v>8.5503750000000003E-2</v>
      </c>
      <c r="DA34">
        <v>707427</v>
      </c>
      <c r="DB34">
        <v>8.2433333333333305</v>
      </c>
      <c r="DC34">
        <v>164.48151212534299</v>
      </c>
      <c r="DD34">
        <v>51.123460000000001</v>
      </c>
      <c r="DE34">
        <v>5523000</v>
      </c>
      <c r="DF34">
        <v>1372.81246740898</v>
      </c>
      <c r="DG34">
        <v>73346.100000000006</v>
      </c>
      <c r="DH34">
        <v>12983.9</v>
      </c>
      <c r="DI34">
        <v>60362.2</v>
      </c>
      <c r="DJ34">
        <v>115126</v>
      </c>
      <c r="DK34">
        <v>39198.300000000003</v>
      </c>
      <c r="DL34">
        <v>75927.8</v>
      </c>
      <c r="DM34">
        <v>46555173.5</v>
      </c>
      <c r="DN34">
        <v>14630080</v>
      </c>
      <c r="DO34">
        <v>77562280</v>
      </c>
      <c r="DP34">
        <v>25365310</v>
      </c>
      <c r="DQ34">
        <v>51363200</v>
      </c>
      <c r="DR34">
        <v>16466900</v>
      </c>
      <c r="DS34">
        <v>139040</v>
      </c>
      <c r="DT34">
        <v>15772160</v>
      </c>
      <c r="DU34">
        <v>10697160</v>
      </c>
      <c r="DV34">
        <v>7382450</v>
      </c>
      <c r="DW34">
        <v>18079610</v>
      </c>
      <c r="DX34">
        <v>348900</v>
      </c>
      <c r="DY34">
        <v>18428510</v>
      </c>
      <c r="DZ34">
        <v>59482680</v>
      </c>
      <c r="EA34">
        <v>78841630</v>
      </c>
      <c r="EB34">
        <v>9.25</v>
      </c>
      <c r="EC34">
        <v>8</v>
      </c>
      <c r="ED34">
        <v>10.32</v>
      </c>
      <c r="EE34">
        <v>8.33</v>
      </c>
      <c r="EF34">
        <v>8.7799999999999994</v>
      </c>
      <c r="EG34">
        <v>54.22</v>
      </c>
      <c r="EH34">
        <v>85.75</v>
      </c>
      <c r="EI34">
        <v>69.45</v>
      </c>
      <c r="EJ34">
        <v>1.2808926595352299</v>
      </c>
      <c r="EK34">
        <v>0.67800000000000005</v>
      </c>
      <c r="EL34">
        <v>79.970501474926294</v>
      </c>
      <c r="EM34">
        <v>256703</v>
      </c>
      <c r="EN34">
        <v>102.2</v>
      </c>
      <c r="EO34">
        <v>98.4</v>
      </c>
      <c r="EP34">
        <v>102.6</v>
      </c>
      <c r="EQ34">
        <v>105.6</v>
      </c>
      <c r="ER34">
        <v>100.6</v>
      </c>
      <c r="ES34">
        <v>97.2</v>
      </c>
      <c r="ET34">
        <v>104.1</v>
      </c>
      <c r="EU34">
        <v>102.1</v>
      </c>
      <c r="EV34">
        <v>104</v>
      </c>
      <c r="EW34">
        <v>100.5</v>
      </c>
      <c r="EX34">
        <v>95.3</v>
      </c>
      <c r="EY34">
        <v>100.1</v>
      </c>
      <c r="EZ34">
        <v>91.3</v>
      </c>
      <c r="FA34">
        <v>102.2</v>
      </c>
      <c r="FB34">
        <v>83</v>
      </c>
      <c r="FC34">
        <v>109.8</v>
      </c>
      <c r="FD34">
        <v>105.7</v>
      </c>
      <c r="FE34">
        <v>105.6</v>
      </c>
      <c r="FF34">
        <v>152094</v>
      </c>
      <c r="FG34">
        <v>3519555</v>
      </c>
      <c r="FH34">
        <v>2628975</v>
      </c>
      <c r="FI34">
        <v>687333</v>
      </c>
      <c r="FJ34">
        <v>3115820</v>
      </c>
      <c r="FK34">
        <v>3115820</v>
      </c>
      <c r="FL34">
        <v>1699940</v>
      </c>
      <c r="FM34">
        <v>2070770</v>
      </c>
      <c r="FN34">
        <v>1904600</v>
      </c>
      <c r="FO34">
        <v>606300</v>
      </c>
      <c r="FP34">
        <v>1904600</v>
      </c>
      <c r="FQ34">
        <v>401500</v>
      </c>
      <c r="FR34">
        <v>-0.1202</v>
      </c>
      <c r="FS34">
        <v>0.22939999999999999</v>
      </c>
      <c r="FT34">
        <v>-0.34970000000000001</v>
      </c>
      <c r="FU34">
        <v>17429.98</v>
      </c>
      <c r="FV34">
        <v>105.1</v>
      </c>
      <c r="FW34">
        <v>104</v>
      </c>
      <c r="FX34">
        <v>106.2</v>
      </c>
      <c r="FY34">
        <v>98.7</v>
      </c>
      <c r="FZ34">
        <v>206.3</v>
      </c>
      <c r="GA34">
        <v>68.599999999999994</v>
      </c>
      <c r="GB34">
        <v>41.1</v>
      </c>
      <c r="GC34">
        <v>1610.8</v>
      </c>
      <c r="GD34">
        <v>108.3</v>
      </c>
      <c r="GE34">
        <v>41479.1</v>
      </c>
      <c r="GF34">
        <v>244810</v>
      </c>
      <c r="GG34">
        <v>39900</v>
      </c>
      <c r="GH34">
        <v>3880</v>
      </c>
      <c r="GI34">
        <v>18354</v>
      </c>
      <c r="GJ34">
        <v>35773.1</v>
      </c>
      <c r="GK34">
        <v>20791.3</v>
      </c>
      <c r="GL34">
        <v>1506872</v>
      </c>
      <c r="GM34">
        <v>1559503</v>
      </c>
      <c r="GN34" t="e">
        <v>#N/A</v>
      </c>
      <c r="GO34">
        <v>30476000</v>
      </c>
      <c r="GP34">
        <v>8009000</v>
      </c>
      <c r="GQ34">
        <v>646970</v>
      </c>
      <c r="GR34">
        <v>231497</v>
      </c>
      <c r="GS34">
        <v>156.30000000000001</v>
      </c>
      <c r="GT34">
        <v>66851.399999999994</v>
      </c>
      <c r="GU34">
        <v>7.8376999999999999</v>
      </c>
      <c r="GV34">
        <v>6552.6</v>
      </c>
      <c r="GW34">
        <v>363109.5</v>
      </c>
      <c r="GX34">
        <v>51217.9</v>
      </c>
      <c r="GY34">
        <v>21088.7</v>
      </c>
      <c r="GZ34">
        <v>1295</v>
      </c>
      <c r="HA34">
        <v>5916</v>
      </c>
      <c r="HB34">
        <v>5504000</v>
      </c>
      <c r="HC34">
        <v>98.6</v>
      </c>
      <c r="HD34">
        <v>99.1</v>
      </c>
      <c r="HE34">
        <v>98.4</v>
      </c>
      <c r="HF34">
        <v>99.1</v>
      </c>
      <c r="HG34">
        <v>98.7</v>
      </c>
      <c r="HH34">
        <v>98.9</v>
      </c>
      <c r="HI34">
        <v>107.5</v>
      </c>
      <c r="HJ34">
        <v>106.951107465135</v>
      </c>
      <c r="HK34">
        <v>9076.2999999999993</v>
      </c>
      <c r="HL34">
        <v>60874</v>
      </c>
      <c r="HM34">
        <v>10813.5</v>
      </c>
      <c r="HN34">
        <v>6933.1</v>
      </c>
      <c r="HO34">
        <v>49.581072363677798</v>
      </c>
      <c r="HP34">
        <v>16.4230511390228</v>
      </c>
      <c r="HQ34">
        <v>10993.4</v>
      </c>
      <c r="HR34">
        <v>215000</v>
      </c>
      <c r="HS34">
        <v>4077000</v>
      </c>
      <c r="HT34">
        <v>35164.400000000001</v>
      </c>
      <c r="HU34">
        <v>3599.1</v>
      </c>
      <c r="HV34">
        <v>1551.8</v>
      </c>
      <c r="HW34">
        <v>710210</v>
      </c>
      <c r="HX34">
        <v>856.8</v>
      </c>
      <c r="HY34">
        <v>138553</v>
      </c>
      <c r="HZ34">
        <v>8.2799999999999994</v>
      </c>
      <c r="IA34">
        <v>7</v>
      </c>
      <c r="IB34">
        <v>65383.4</v>
      </c>
      <c r="IC34">
        <v>100406.41280000001</v>
      </c>
      <c r="ID34">
        <v>79.508196721311506</v>
      </c>
      <c r="IE34">
        <v>3320</v>
      </c>
      <c r="IF34">
        <v>2571.6999999999998</v>
      </c>
      <c r="IG34">
        <v>102.6</v>
      </c>
      <c r="IH34">
        <v>160635.6</v>
      </c>
      <c r="II34">
        <v>501.81009999999998</v>
      </c>
      <c r="IJ34">
        <v>197071.1</v>
      </c>
      <c r="IK34">
        <v>68714.8</v>
      </c>
      <c r="IL34">
        <v>49368.800000000003</v>
      </c>
      <c r="IM34">
        <v>102.40226199999999</v>
      </c>
      <c r="IN34">
        <v>196.8</v>
      </c>
      <c r="IO34">
        <v>156610862.69999999</v>
      </c>
      <c r="IP34">
        <v>88.937107309486805</v>
      </c>
      <c r="IQ34">
        <v>44.37238</v>
      </c>
      <c r="IR34">
        <v>571.70000000000005</v>
      </c>
      <c r="IS34">
        <v>1372.81246740898</v>
      </c>
    </row>
    <row r="35" spans="1:253">
      <c r="A35" t="s">
        <v>326</v>
      </c>
      <c r="B35">
        <v>20479087.300000001</v>
      </c>
      <c r="C35">
        <v>2743624.6</v>
      </c>
      <c r="D35">
        <v>6629987</v>
      </c>
      <c r="E35">
        <v>11105475.6</v>
      </c>
      <c r="F35">
        <v>22022068.100000001</v>
      </c>
      <c r="G35">
        <v>3029607.9</v>
      </c>
      <c r="H35">
        <v>7109098.2000000002</v>
      </c>
      <c r="I35">
        <v>11883362</v>
      </c>
      <c r="J35">
        <v>21959458.800000001</v>
      </c>
      <c r="K35">
        <v>12249588.300000001</v>
      </c>
      <c r="L35">
        <v>2861532.4</v>
      </c>
      <c r="M35">
        <v>7672350.2000000002</v>
      </c>
      <c r="N35">
        <v>6522511.7999999998</v>
      </c>
      <c r="O35">
        <v>7454137.4000000004</v>
      </c>
      <c r="P35">
        <v>23569532.699999999</v>
      </c>
      <c r="Q35">
        <v>13231752.300000001</v>
      </c>
      <c r="R35">
        <v>3108695.7</v>
      </c>
      <c r="S35">
        <v>8096932.5</v>
      </c>
      <c r="T35">
        <v>6943422</v>
      </c>
      <c r="U35">
        <v>8039966.9000000004</v>
      </c>
      <c r="V35">
        <v>-47793.1</v>
      </c>
      <c r="W35">
        <v>26816.7</v>
      </c>
      <c r="X35">
        <v>-20976.400000000001</v>
      </c>
      <c r="Y35">
        <v>20592.8</v>
      </c>
      <c r="Z35">
        <v>-157.9</v>
      </c>
      <c r="AA35">
        <v>106113.4</v>
      </c>
      <c r="AB35">
        <v>138593.20000000001</v>
      </c>
      <c r="AC35">
        <v>-5581.3</v>
      </c>
      <c r="AD35">
        <v>16070.2</v>
      </c>
      <c r="AE35">
        <v>426675.103186097</v>
      </c>
      <c r="AF35">
        <v>16327.8</v>
      </c>
      <c r="AG35">
        <v>556182.4</v>
      </c>
      <c r="AH35">
        <v>3739533.3</v>
      </c>
      <c r="AI35">
        <v>472899.8</v>
      </c>
      <c r="AJ35">
        <v>1861371.5</v>
      </c>
      <c r="AK35">
        <v>3769205.9</v>
      </c>
      <c r="AL35">
        <v>4528214.3</v>
      </c>
      <c r="AM35">
        <v>2808055.4</v>
      </c>
      <c r="AN35">
        <v>598986.6</v>
      </c>
      <c r="AO35">
        <v>3959388.8</v>
      </c>
      <c r="AP35">
        <v>524707.19999999995</v>
      </c>
      <c r="AQ35">
        <v>2026015.6</v>
      </c>
      <c r="AR35">
        <v>4038456.4</v>
      </c>
      <c r="AS35">
        <v>4799038.2</v>
      </c>
      <c r="AT35">
        <v>3045867.4</v>
      </c>
      <c r="AU35">
        <v>2044500.9</v>
      </c>
      <c r="AV35">
        <v>577827.69999999995</v>
      </c>
      <c r="AW35">
        <v>119457.5</v>
      </c>
      <c r="AX35">
        <v>85974336.700000003</v>
      </c>
      <c r="AY35">
        <v>538695.80000000005</v>
      </c>
      <c r="AZ35">
        <v>36130510.5</v>
      </c>
      <c r="BA35">
        <v>49843826.200000003</v>
      </c>
      <c r="BB35">
        <v>13.03</v>
      </c>
      <c r="BC35">
        <v>13.01</v>
      </c>
      <c r="BD35">
        <v>62.06</v>
      </c>
      <c r="BE35">
        <v>73.3</v>
      </c>
      <c r="BF35">
        <v>36066246.399999999</v>
      </c>
      <c r="BG35">
        <v>49916683.5</v>
      </c>
      <c r="BH35">
        <v>147.1</v>
      </c>
      <c r="BI35">
        <v>78165920</v>
      </c>
      <c r="BJ35">
        <v>1323930</v>
      </c>
      <c r="BK35">
        <v>611195</v>
      </c>
      <c r="BL35">
        <v>74852</v>
      </c>
      <c r="BM35">
        <v>1343002</v>
      </c>
      <c r="BN35">
        <v>8.7294727744165996</v>
      </c>
      <c r="BO35">
        <v>362.78949702074198</v>
      </c>
      <c r="BP35">
        <v>349.44851759733501</v>
      </c>
      <c r="BQ35">
        <v>326.90193872343201</v>
      </c>
      <c r="BR35">
        <v>212.22631693041399</v>
      </c>
      <c r="BS35">
        <v>44020000</v>
      </c>
      <c r="BT35">
        <v>20163000</v>
      </c>
      <c r="BU35">
        <v>8188000</v>
      </c>
      <c r="BV35">
        <v>10279000</v>
      </c>
      <c r="BW35">
        <v>110.5</v>
      </c>
      <c r="BX35">
        <v>40628.800000000003</v>
      </c>
      <c r="BY35">
        <v>16327.9</v>
      </c>
      <c r="BZ35">
        <v>15498.7</v>
      </c>
      <c r="CA35">
        <v>-5581.3</v>
      </c>
      <c r="CB35">
        <v>16070.2</v>
      </c>
      <c r="CC35">
        <v>15545.3</v>
      </c>
      <c r="CD35">
        <v>8159.2</v>
      </c>
      <c r="CE35">
        <v>7632.8</v>
      </c>
      <c r="CF35">
        <v>157.9</v>
      </c>
      <c r="CG35">
        <v>14190.7</v>
      </c>
      <c r="CH35">
        <v>208.10942182053199</v>
      </c>
      <c r="CI35">
        <v>1227.5</v>
      </c>
      <c r="CJ35">
        <v>8333.6</v>
      </c>
      <c r="CK35">
        <v>1</v>
      </c>
      <c r="CL35">
        <v>81.319999999999993</v>
      </c>
      <c r="CM35">
        <v>0.42512578125</v>
      </c>
      <c r="CN35">
        <v>108.452233333333</v>
      </c>
      <c r="CO35">
        <v>123.559016551957</v>
      </c>
      <c r="CP35">
        <v>0</v>
      </c>
      <c r="CQ35">
        <v>90.808702840981098</v>
      </c>
      <c r="CR35">
        <v>790092</v>
      </c>
      <c r="CS35">
        <v>13437.13</v>
      </c>
      <c r="CT35">
        <v>109.036488465481</v>
      </c>
      <c r="CU35">
        <v>146.17195711673199</v>
      </c>
      <c r="CV35">
        <v>127.416794995267</v>
      </c>
      <c r="CW35">
        <v>164.03656703765199</v>
      </c>
      <c r="CX35">
        <v>459.05739319649501</v>
      </c>
      <c r="CY35">
        <v>162.40892288788299</v>
      </c>
      <c r="CZ35">
        <v>9.8646341463414694E-2</v>
      </c>
      <c r="DA35">
        <v>703042</v>
      </c>
      <c r="DB35">
        <v>8.0966666666666693</v>
      </c>
      <c r="DC35">
        <v>165.70025433758701</v>
      </c>
      <c r="DD35">
        <v>52.260300000000001</v>
      </c>
      <c r="DE35">
        <v>5712000</v>
      </c>
      <c r="DF35">
        <v>1364.7412810231001</v>
      </c>
      <c r="DG35">
        <v>71090.8</v>
      </c>
      <c r="DH35">
        <v>14190.7</v>
      </c>
      <c r="DI35">
        <v>56900.2</v>
      </c>
      <c r="DJ35">
        <v>119898.5</v>
      </c>
      <c r="DK35">
        <v>40628.800000000003</v>
      </c>
      <c r="DL35">
        <v>79269.600000000006</v>
      </c>
      <c r="DM35">
        <v>47923856.5</v>
      </c>
      <c r="DN35">
        <v>14481550</v>
      </c>
      <c r="DO35">
        <v>78165920</v>
      </c>
      <c r="DP35">
        <v>25900690</v>
      </c>
      <c r="DQ35">
        <v>51452990</v>
      </c>
      <c r="DR35">
        <v>16030720</v>
      </c>
      <c r="DS35">
        <v>143710</v>
      </c>
      <c r="DT35">
        <v>15362190</v>
      </c>
      <c r="DU35">
        <v>10637110</v>
      </c>
      <c r="DV35">
        <v>6831600</v>
      </c>
      <c r="DW35">
        <v>17468710</v>
      </c>
      <c r="DX35">
        <v>362940</v>
      </c>
      <c r="DY35">
        <v>17831650</v>
      </c>
      <c r="DZ35">
        <v>60697210</v>
      </c>
      <c r="EA35">
        <v>79489850</v>
      </c>
      <c r="EB35">
        <v>9.25</v>
      </c>
      <c r="EC35">
        <v>8</v>
      </c>
      <c r="ED35">
        <v>10.27</v>
      </c>
      <c r="EE35">
        <v>8.1999999999999993</v>
      </c>
      <c r="EF35">
        <v>8.2799999999999994</v>
      </c>
      <c r="EG35">
        <v>55.24</v>
      </c>
      <c r="EH35">
        <v>87.18</v>
      </c>
      <c r="EI35">
        <v>69.040000000000006</v>
      </c>
      <c r="EJ35">
        <v>1.24981897175959</v>
      </c>
      <c r="EK35">
        <v>0.70299999999999996</v>
      </c>
      <c r="EL35">
        <v>78.577524893314404</v>
      </c>
      <c r="EM35">
        <v>259958</v>
      </c>
      <c r="EN35">
        <v>100.1</v>
      </c>
      <c r="EO35">
        <v>86</v>
      </c>
      <c r="EP35">
        <v>102.5</v>
      </c>
      <c r="EQ35">
        <v>102.3</v>
      </c>
      <c r="ER35">
        <v>95.9</v>
      </c>
      <c r="ES35">
        <v>100.7</v>
      </c>
      <c r="ET35">
        <v>103.4</v>
      </c>
      <c r="EU35">
        <v>102.7</v>
      </c>
      <c r="EV35">
        <v>103.6</v>
      </c>
      <c r="EW35">
        <v>101.9</v>
      </c>
      <c r="EX35">
        <v>83</v>
      </c>
      <c r="EY35">
        <v>100.3</v>
      </c>
      <c r="EZ35">
        <v>88.2</v>
      </c>
      <c r="FA35">
        <v>104.9</v>
      </c>
      <c r="FB35">
        <v>105</v>
      </c>
      <c r="FC35">
        <v>104.5</v>
      </c>
      <c r="FD35">
        <v>97.5</v>
      </c>
      <c r="FE35">
        <v>102.3</v>
      </c>
      <c r="FF35">
        <v>133569</v>
      </c>
      <c r="FG35">
        <v>3259690</v>
      </c>
      <c r="FH35">
        <v>2341641</v>
      </c>
      <c r="FI35">
        <v>734714</v>
      </c>
      <c r="FJ35">
        <v>3824370</v>
      </c>
      <c r="FK35">
        <v>3824370</v>
      </c>
      <c r="FL35">
        <v>2549030</v>
      </c>
      <c r="FM35">
        <v>1931300</v>
      </c>
      <c r="FN35">
        <v>1464440</v>
      </c>
      <c r="FO35">
        <v>704350</v>
      </c>
      <c r="FP35">
        <v>1627010.9</v>
      </c>
      <c r="FQ35">
        <v>396970</v>
      </c>
      <c r="FR35">
        <v>8.5136000000000003</v>
      </c>
      <c r="FS35">
        <v>0.89649999999999996</v>
      </c>
      <c r="FT35">
        <v>7.6170999999999998</v>
      </c>
      <c r="FU35">
        <v>18762.740000000002</v>
      </c>
      <c r="FV35">
        <v>106.9</v>
      </c>
      <c r="FW35">
        <v>105.4</v>
      </c>
      <c r="FX35">
        <v>105.5</v>
      </c>
      <c r="FY35">
        <v>102.1</v>
      </c>
      <c r="FZ35">
        <v>213.7</v>
      </c>
      <c r="GA35">
        <v>68.400000000000006</v>
      </c>
      <c r="GB35">
        <v>42.2</v>
      </c>
      <c r="GC35">
        <v>1654.8</v>
      </c>
      <c r="GD35">
        <v>109.6</v>
      </c>
      <c r="GE35">
        <v>35325.699999999997</v>
      </c>
      <c r="GF35">
        <v>236540</v>
      </c>
      <c r="GG35">
        <v>37361</v>
      </c>
      <c r="GH35">
        <v>3853</v>
      </c>
      <c r="GI35">
        <v>15735</v>
      </c>
      <c r="GJ35">
        <v>35022.6</v>
      </c>
      <c r="GK35">
        <v>18694.7</v>
      </c>
      <c r="GL35">
        <v>1538010</v>
      </c>
      <c r="GM35">
        <v>1540231</v>
      </c>
      <c r="GN35" t="e">
        <v>#N/A</v>
      </c>
      <c r="GO35">
        <v>30442000</v>
      </c>
      <c r="GP35">
        <v>8188000</v>
      </c>
      <c r="GQ35">
        <v>646980</v>
      </c>
      <c r="GR35">
        <v>224237.9</v>
      </c>
      <c r="GS35">
        <v>170.3</v>
      </c>
      <c r="GT35">
        <v>68197.899999999994</v>
      </c>
      <c r="GU35">
        <v>5.8853</v>
      </c>
      <c r="GV35">
        <v>2845.8</v>
      </c>
      <c r="GW35">
        <v>567100.19999999995</v>
      </c>
      <c r="GX35">
        <v>49131.5</v>
      </c>
      <c r="GY35">
        <v>20497.599999999999</v>
      </c>
      <c r="GZ35">
        <v>487</v>
      </c>
      <c r="HA35">
        <v>9523</v>
      </c>
      <c r="HB35">
        <v>5389000</v>
      </c>
      <c r="HC35">
        <v>103.4</v>
      </c>
      <c r="HD35">
        <v>101.7</v>
      </c>
      <c r="HE35">
        <v>101.2</v>
      </c>
      <c r="HF35">
        <v>100.7</v>
      </c>
      <c r="HG35">
        <v>101.1</v>
      </c>
      <c r="HH35">
        <v>101</v>
      </c>
      <c r="HI35">
        <v>112</v>
      </c>
      <c r="HJ35">
        <v>111.00073831009</v>
      </c>
      <c r="HK35">
        <v>11071.8</v>
      </c>
      <c r="HL35">
        <v>67019</v>
      </c>
      <c r="HM35">
        <v>8333.6</v>
      </c>
      <c r="HN35">
        <v>7055</v>
      </c>
      <c r="HO35">
        <v>50.780921907809201</v>
      </c>
      <c r="HP35">
        <v>17.736601339865999</v>
      </c>
      <c r="HQ35">
        <v>11113.9</v>
      </c>
      <c r="HR35">
        <v>230000</v>
      </c>
      <c r="HS35">
        <v>4213000</v>
      </c>
      <c r="HT35">
        <v>35401.699999999997</v>
      </c>
      <c r="HU35">
        <v>2476.6999999999998</v>
      </c>
      <c r="HV35">
        <v>2141</v>
      </c>
      <c r="HW35">
        <v>311080</v>
      </c>
      <c r="HX35">
        <v>985.4</v>
      </c>
      <c r="HY35">
        <v>132088</v>
      </c>
      <c r="HZ35">
        <v>7.9</v>
      </c>
      <c r="IA35">
        <v>7</v>
      </c>
      <c r="IB35">
        <v>70263.600000000006</v>
      </c>
      <c r="IC35">
        <v>94472.721699999995</v>
      </c>
      <c r="ID35">
        <v>107.377049180328</v>
      </c>
      <c r="IE35">
        <v>3100</v>
      </c>
      <c r="IF35">
        <v>2388.6999999999998</v>
      </c>
      <c r="IG35">
        <v>110.9</v>
      </c>
      <c r="IH35">
        <v>67891.039999999994</v>
      </c>
      <c r="II35">
        <v>531.37009999999998</v>
      </c>
      <c r="IJ35">
        <v>211510.5</v>
      </c>
      <c r="IK35">
        <v>66460.7</v>
      </c>
      <c r="IL35">
        <v>45786.2</v>
      </c>
      <c r="IM35">
        <v>104.09987700000001</v>
      </c>
      <c r="IN35">
        <v>706</v>
      </c>
      <c r="IO35">
        <v>163050751.5</v>
      </c>
      <c r="IP35">
        <v>89.727216174183496</v>
      </c>
      <c r="IQ35">
        <v>45.345059999999997</v>
      </c>
      <c r="IR35">
        <v>550.9</v>
      </c>
      <c r="IS35">
        <v>1364.7412810231001</v>
      </c>
    </row>
    <row r="36" spans="1:253">
      <c r="A36" t="s">
        <v>327</v>
      </c>
      <c r="B36">
        <v>21775282</v>
      </c>
      <c r="C36">
        <v>5060487.5999999996</v>
      </c>
      <c r="D36">
        <v>6627097.7999999998</v>
      </c>
      <c r="E36">
        <v>10087696.6</v>
      </c>
      <c r="F36">
        <v>23568635.600000001</v>
      </c>
      <c r="G36">
        <v>5575967.7000000002</v>
      </c>
      <c r="H36">
        <v>7146311.2999999998</v>
      </c>
      <c r="I36">
        <v>10846356.699999999</v>
      </c>
      <c r="J36">
        <v>23447672.100000001</v>
      </c>
      <c r="K36">
        <v>13773744</v>
      </c>
      <c r="L36">
        <v>1896449.4</v>
      </c>
      <c r="M36">
        <v>7693389.2999999998</v>
      </c>
      <c r="N36">
        <v>5286165.4000000004</v>
      </c>
      <c r="O36">
        <v>7360316</v>
      </c>
      <c r="P36">
        <v>25483778.300000001</v>
      </c>
      <c r="Q36">
        <v>15082008.5</v>
      </c>
      <c r="R36">
        <v>2096869.2</v>
      </c>
      <c r="S36">
        <v>8154394.4000000004</v>
      </c>
      <c r="T36">
        <v>5660433.9000000004</v>
      </c>
      <c r="U36">
        <v>7987501.4000000004</v>
      </c>
      <c r="V36">
        <v>-58377.7</v>
      </c>
      <c r="W36">
        <v>26520.6</v>
      </c>
      <c r="X36">
        <v>-31857.200000000001</v>
      </c>
      <c r="Y36">
        <v>31557.200000000001</v>
      </c>
      <c r="Z36">
        <v>781.4</v>
      </c>
      <c r="AA36">
        <v>109820.6</v>
      </c>
      <c r="AB36">
        <v>148132.6</v>
      </c>
      <c r="AC36">
        <v>-5799.8</v>
      </c>
      <c r="AD36">
        <v>15675.1</v>
      </c>
      <c r="AE36">
        <v>470701.48319172498</v>
      </c>
      <c r="AF36">
        <v>16645.3</v>
      </c>
      <c r="AG36">
        <v>648587</v>
      </c>
      <c r="AH36">
        <v>3557778.9</v>
      </c>
      <c r="AI36">
        <v>480039.4</v>
      </c>
      <c r="AJ36">
        <v>1940692.5</v>
      </c>
      <c r="AK36">
        <v>3831843.2</v>
      </c>
      <c r="AL36">
        <v>3779831.2</v>
      </c>
      <c r="AM36">
        <v>2476022.2000000002</v>
      </c>
      <c r="AN36">
        <v>704467.2</v>
      </c>
      <c r="AO36">
        <v>3777684.2</v>
      </c>
      <c r="AP36">
        <v>544533</v>
      </c>
      <c r="AQ36">
        <v>2119626.9</v>
      </c>
      <c r="AR36">
        <v>4125523.8</v>
      </c>
      <c r="AS36">
        <v>4004892.1</v>
      </c>
      <c r="AT36">
        <v>2715940.8</v>
      </c>
      <c r="AU36">
        <v>1742506.7</v>
      </c>
      <c r="AV36">
        <v>868567.3</v>
      </c>
      <c r="AW36">
        <v>88402.5</v>
      </c>
      <c r="AX36">
        <v>85633166.5</v>
      </c>
      <c r="AY36">
        <v>898243.8</v>
      </c>
      <c r="AZ36">
        <v>36976027.600000001</v>
      </c>
      <c r="BA36">
        <v>48657138.899999999</v>
      </c>
      <c r="BB36">
        <v>8.24</v>
      </c>
      <c r="BC36">
        <v>11.79</v>
      </c>
      <c r="BD36">
        <v>20.54</v>
      </c>
      <c r="BE36">
        <v>74.599999999999994</v>
      </c>
      <c r="BF36">
        <v>36904763.5</v>
      </c>
      <c r="BG36">
        <v>48728882.100000001</v>
      </c>
      <c r="BH36">
        <v>157</v>
      </c>
      <c r="BI36">
        <v>80336620</v>
      </c>
      <c r="BJ36">
        <v>1364760</v>
      </c>
      <c r="BK36">
        <v>673040</v>
      </c>
      <c r="BL36">
        <v>57401</v>
      </c>
      <c r="BM36">
        <v>2010645</v>
      </c>
      <c r="BN36">
        <v>8.7294727744165996</v>
      </c>
      <c r="BO36">
        <v>341.06823964768103</v>
      </c>
      <c r="BP36">
        <v>347.35006641814698</v>
      </c>
      <c r="BQ36">
        <v>286.521391718578</v>
      </c>
      <c r="BR36">
        <v>200.504032258065</v>
      </c>
      <c r="BS36">
        <v>46231000</v>
      </c>
      <c r="BT36">
        <v>21145000</v>
      </c>
      <c r="BU36">
        <v>8629000</v>
      </c>
      <c r="BV36">
        <v>10759000</v>
      </c>
      <c r="BW36">
        <v>109.2</v>
      </c>
      <c r="BX36">
        <v>41794.9</v>
      </c>
      <c r="BY36">
        <v>16645.3</v>
      </c>
      <c r="BZ36">
        <v>15901</v>
      </c>
      <c r="CA36">
        <v>-5799.8</v>
      </c>
      <c r="CB36">
        <v>15675.1</v>
      </c>
      <c r="CC36">
        <v>15086.7</v>
      </c>
      <c r="CD36">
        <v>2105.6999999999998</v>
      </c>
      <c r="CE36">
        <v>9773.4</v>
      </c>
      <c r="CF36">
        <v>-781.4</v>
      </c>
      <c r="CG36">
        <v>17267.7</v>
      </c>
      <c r="CH36">
        <v>321.53558425381601</v>
      </c>
      <c r="CI36">
        <v>1231.25</v>
      </c>
      <c r="CJ36">
        <v>9648.7000000000007</v>
      </c>
      <c r="CK36">
        <v>0</v>
      </c>
      <c r="CL36">
        <v>80.006666666666703</v>
      </c>
      <c r="CM36">
        <v>0.31755859375000001</v>
      </c>
      <c r="CN36">
        <v>109.1354</v>
      </c>
      <c r="CO36">
        <v>123.506151629379</v>
      </c>
      <c r="CP36">
        <v>0</v>
      </c>
      <c r="CQ36">
        <v>94.613400662589697</v>
      </c>
      <c r="CR36">
        <v>732544</v>
      </c>
      <c r="CS36">
        <v>13104.14</v>
      </c>
      <c r="CT36">
        <v>108.95173724012599</v>
      </c>
      <c r="CU36">
        <v>146.33840786904199</v>
      </c>
      <c r="CV36">
        <v>126.872534155445</v>
      </c>
      <c r="CW36">
        <v>163.99271697611499</v>
      </c>
      <c r="CX36">
        <v>467.77948366722899</v>
      </c>
      <c r="CY36">
        <v>163.115912816318</v>
      </c>
      <c r="CZ36">
        <v>8.7362962962963003E-2</v>
      </c>
      <c r="DA36">
        <v>693239</v>
      </c>
      <c r="DB36">
        <v>8.0433333333333401</v>
      </c>
      <c r="DC36">
        <v>166.63356102014299</v>
      </c>
      <c r="DD36">
        <v>53.620040000000003</v>
      </c>
      <c r="DE36">
        <v>5998000</v>
      </c>
      <c r="DF36">
        <v>1398.0271608549001</v>
      </c>
      <c r="DG36">
        <v>72757.8</v>
      </c>
      <c r="DH36">
        <v>17267.7</v>
      </c>
      <c r="DI36">
        <v>55490.1</v>
      </c>
      <c r="DJ36">
        <v>127715.1</v>
      </c>
      <c r="DK36">
        <v>41794.9</v>
      </c>
      <c r="DL36">
        <v>85920.2</v>
      </c>
      <c r="DM36">
        <v>49183140.700000003</v>
      </c>
      <c r="DN36">
        <v>14580040</v>
      </c>
      <c r="DO36">
        <v>80336620</v>
      </c>
      <c r="DP36">
        <v>25977590</v>
      </c>
      <c r="DQ36">
        <v>54172820</v>
      </c>
      <c r="DR36">
        <v>16340660</v>
      </c>
      <c r="DS36">
        <v>148450</v>
      </c>
      <c r="DT36">
        <v>16302900</v>
      </c>
      <c r="DU36">
        <v>10914320</v>
      </c>
      <c r="DV36">
        <v>7214420</v>
      </c>
      <c r="DW36">
        <v>18128740</v>
      </c>
      <c r="DX36">
        <v>372450</v>
      </c>
      <c r="DY36">
        <v>18501190</v>
      </c>
      <c r="DZ36">
        <v>62207870</v>
      </c>
      <c r="EA36">
        <v>81701380</v>
      </c>
      <c r="EB36">
        <v>9</v>
      </c>
      <c r="EC36">
        <v>8</v>
      </c>
      <c r="ED36">
        <v>10.26</v>
      </c>
      <c r="EE36">
        <v>8.1300000000000008</v>
      </c>
      <c r="EF36">
        <v>8.24</v>
      </c>
      <c r="EG36">
        <v>54.14</v>
      </c>
      <c r="EH36">
        <v>86.97</v>
      </c>
      <c r="EI36">
        <v>70.260000000000005</v>
      </c>
      <c r="EJ36">
        <v>1.29774658293314</v>
      </c>
      <c r="EK36">
        <v>0.66690000000000005</v>
      </c>
      <c r="EL36">
        <v>81.181586444744298</v>
      </c>
      <c r="EM36">
        <v>262013.7</v>
      </c>
      <c r="EN36">
        <v>103</v>
      </c>
      <c r="EO36">
        <v>93.4</v>
      </c>
      <c r="EP36">
        <v>104.7</v>
      </c>
      <c r="EQ36">
        <v>104.3</v>
      </c>
      <c r="ER36">
        <v>101.8</v>
      </c>
      <c r="ES36">
        <v>96</v>
      </c>
      <c r="ET36">
        <v>104.2</v>
      </c>
      <c r="EU36">
        <v>106.1</v>
      </c>
      <c r="EV36">
        <v>104.4</v>
      </c>
      <c r="EW36">
        <v>107.5</v>
      </c>
      <c r="EX36">
        <v>106.8</v>
      </c>
      <c r="EY36">
        <v>99.9</v>
      </c>
      <c r="EZ36">
        <v>84.3</v>
      </c>
      <c r="FA36">
        <v>111.6</v>
      </c>
      <c r="FB36">
        <v>105.1</v>
      </c>
      <c r="FC36">
        <v>105.9</v>
      </c>
      <c r="FD36">
        <v>105.5</v>
      </c>
      <c r="FE36">
        <v>104.3</v>
      </c>
      <c r="FF36">
        <v>165591</v>
      </c>
      <c r="FG36">
        <v>3597537</v>
      </c>
      <c r="FH36">
        <v>2647676</v>
      </c>
      <c r="FI36">
        <v>756184</v>
      </c>
      <c r="FJ36">
        <v>2971040</v>
      </c>
      <c r="FK36">
        <v>2970874.2</v>
      </c>
      <c r="FL36">
        <v>2564480</v>
      </c>
      <c r="FM36">
        <v>1067434.2</v>
      </c>
      <c r="FN36">
        <v>677950</v>
      </c>
      <c r="FO36">
        <v>707940</v>
      </c>
      <c r="FP36">
        <v>823664.2</v>
      </c>
      <c r="FQ36">
        <v>427030</v>
      </c>
      <c r="FR36">
        <v>10.209300000000001</v>
      </c>
      <c r="FS36">
        <v>1.7949999999999999</v>
      </c>
      <c r="FT36">
        <v>8.4143000000000008</v>
      </c>
      <c r="FU36">
        <v>19426.71</v>
      </c>
      <c r="FV36">
        <v>107.3</v>
      </c>
      <c r="FW36">
        <v>105.7</v>
      </c>
      <c r="FX36">
        <v>107.1</v>
      </c>
      <c r="FY36">
        <v>104.2</v>
      </c>
      <c r="FZ36">
        <v>218</v>
      </c>
      <c r="GA36">
        <v>67.7</v>
      </c>
      <c r="GB36">
        <v>47</v>
      </c>
      <c r="GC36">
        <v>1718</v>
      </c>
      <c r="GD36">
        <v>110.1</v>
      </c>
      <c r="GE36">
        <v>40671.5</v>
      </c>
      <c r="GF36">
        <v>253890</v>
      </c>
      <c r="GG36">
        <v>39764</v>
      </c>
      <c r="GH36">
        <v>3997</v>
      </c>
      <c r="GI36">
        <v>17613</v>
      </c>
      <c r="GJ36">
        <v>37062.800000000003</v>
      </c>
      <c r="GK36">
        <v>20417.5</v>
      </c>
      <c r="GL36">
        <v>1460685</v>
      </c>
      <c r="GM36">
        <v>1456293</v>
      </c>
      <c r="GN36" t="e">
        <v>#N/A</v>
      </c>
      <c r="GO36">
        <v>31904000</v>
      </c>
      <c r="GP36">
        <v>8629000</v>
      </c>
      <c r="GQ36">
        <v>649970</v>
      </c>
      <c r="GR36">
        <v>228609.6</v>
      </c>
      <c r="GS36">
        <v>175</v>
      </c>
      <c r="GT36">
        <v>68160.600000000006</v>
      </c>
      <c r="GU36">
        <v>6.2420999999999998</v>
      </c>
      <c r="GV36">
        <v>2651.2</v>
      </c>
      <c r="GW36">
        <v>441548.79999999999</v>
      </c>
      <c r="GX36">
        <v>219316.5</v>
      </c>
      <c r="GY36">
        <v>22555</v>
      </c>
      <c r="GZ36">
        <v>1255</v>
      </c>
      <c r="HA36">
        <v>4345</v>
      </c>
      <c r="HB36">
        <v>5697000</v>
      </c>
      <c r="HC36">
        <v>104.9</v>
      </c>
      <c r="HD36">
        <v>103.9</v>
      </c>
      <c r="HE36">
        <v>104.4</v>
      </c>
      <c r="HF36">
        <v>103.7</v>
      </c>
      <c r="HG36">
        <v>104</v>
      </c>
      <c r="HH36">
        <v>103</v>
      </c>
      <c r="HI36">
        <v>111.7</v>
      </c>
      <c r="HJ36">
        <v>110.514438063987</v>
      </c>
      <c r="HK36">
        <v>17759.599999999999</v>
      </c>
      <c r="HL36">
        <v>67593</v>
      </c>
      <c r="HM36">
        <v>9648.7000000000007</v>
      </c>
      <c r="HN36">
        <v>7159</v>
      </c>
      <c r="HO36">
        <v>52.0011695469872</v>
      </c>
      <c r="HP36">
        <v>21.484453734463099</v>
      </c>
      <c r="HQ36">
        <v>9176</v>
      </c>
      <c r="HR36">
        <v>248000</v>
      </c>
      <c r="HS36">
        <v>4407000</v>
      </c>
      <c r="HT36">
        <v>35881.699999999997</v>
      </c>
      <c r="HU36">
        <v>1950</v>
      </c>
      <c r="HV36">
        <v>1613.8</v>
      </c>
      <c r="HW36">
        <v>261140</v>
      </c>
      <c r="HX36">
        <v>797.2</v>
      </c>
      <c r="HY36">
        <v>134751</v>
      </c>
      <c r="HZ36">
        <v>7.94</v>
      </c>
      <c r="IA36">
        <v>7</v>
      </c>
      <c r="IB36">
        <v>81611.899999999994</v>
      </c>
      <c r="IC36">
        <v>146937.25580000001</v>
      </c>
      <c r="ID36">
        <v>102.88135593220299</v>
      </c>
      <c r="IE36">
        <v>3583</v>
      </c>
      <c r="IF36">
        <v>2699.2</v>
      </c>
      <c r="IG36">
        <v>109.6</v>
      </c>
      <c r="IH36">
        <v>64385.84</v>
      </c>
      <c r="II36">
        <v>488.1216</v>
      </c>
      <c r="IJ36">
        <v>188355.1</v>
      </c>
      <c r="IK36">
        <v>65710.899999999994</v>
      </c>
      <c r="IL36">
        <v>46314.1</v>
      </c>
      <c r="IM36">
        <v>104.512838</v>
      </c>
      <c r="IN36">
        <v>101</v>
      </c>
      <c r="IO36">
        <v>159373147.59999999</v>
      </c>
      <c r="IP36">
        <v>90.211601866251996</v>
      </c>
      <c r="IQ36">
        <v>46.506439999999998</v>
      </c>
      <c r="IR36">
        <v>536</v>
      </c>
      <c r="IS36">
        <v>1398.0271608549001</v>
      </c>
    </row>
    <row r="37" spans="1:253">
      <c r="A37" t="s">
        <v>328</v>
      </c>
      <c r="B37">
        <v>22462509.899999999</v>
      </c>
      <c r="C37">
        <v>4026781</v>
      </c>
      <c r="D37">
        <v>7279937.9000000004</v>
      </c>
      <c r="E37">
        <v>11155791.1</v>
      </c>
      <c r="F37">
        <v>24562198.600000001</v>
      </c>
      <c r="G37">
        <v>4544544.8</v>
      </c>
      <c r="H37">
        <v>7899437.5999999996</v>
      </c>
      <c r="I37">
        <v>12118216.1</v>
      </c>
      <c r="J37">
        <v>24670818.699999999</v>
      </c>
      <c r="K37">
        <v>13516017</v>
      </c>
      <c r="L37">
        <v>2696421.9</v>
      </c>
      <c r="M37">
        <v>8455274.5999999996</v>
      </c>
      <c r="N37">
        <v>5761921.5</v>
      </c>
      <c r="O37">
        <v>7199142.0999999996</v>
      </c>
      <c r="P37">
        <v>27254789.100000001</v>
      </c>
      <c r="Q37">
        <v>14948221.699999999</v>
      </c>
      <c r="R37">
        <v>3011028.2</v>
      </c>
      <c r="S37">
        <v>9041129.6999999993</v>
      </c>
      <c r="T37">
        <v>6236663.7999999998</v>
      </c>
      <c r="U37">
        <v>7898137.2999999998</v>
      </c>
      <c r="V37">
        <v>-45635.3</v>
      </c>
      <c r="W37">
        <v>27557.4</v>
      </c>
      <c r="X37">
        <v>-18077.900000000001</v>
      </c>
      <c r="Y37">
        <v>20456.8</v>
      </c>
      <c r="Z37">
        <v>2680.7</v>
      </c>
      <c r="AA37">
        <v>120811.4</v>
      </c>
      <c r="AB37">
        <v>147354</v>
      </c>
      <c r="AC37">
        <v>-5185.1000000000004</v>
      </c>
      <c r="AD37">
        <v>15782.9</v>
      </c>
      <c r="AE37">
        <v>503134.375115378</v>
      </c>
      <c r="AF37">
        <v>16959.599999999999</v>
      </c>
      <c r="AG37">
        <v>713515.3</v>
      </c>
      <c r="AH37">
        <v>3988032.1</v>
      </c>
      <c r="AI37">
        <v>478611.5</v>
      </c>
      <c r="AJ37">
        <v>2099779</v>
      </c>
      <c r="AK37">
        <v>4169430.3</v>
      </c>
      <c r="AL37">
        <v>4067400.9</v>
      </c>
      <c r="AM37">
        <v>2918959.9</v>
      </c>
      <c r="AN37">
        <v>797071.6</v>
      </c>
      <c r="AO37">
        <v>4245231.7</v>
      </c>
      <c r="AP37">
        <v>540951.9</v>
      </c>
      <c r="AQ37">
        <v>2316182.4</v>
      </c>
      <c r="AR37">
        <v>4532403.8</v>
      </c>
      <c r="AS37">
        <v>4351694.4000000004</v>
      </c>
      <c r="AT37">
        <v>3234117.9</v>
      </c>
      <c r="AU37">
        <v>2390575.6</v>
      </c>
      <c r="AV37">
        <v>1407253.6</v>
      </c>
      <c r="AW37">
        <v>236030.9</v>
      </c>
      <c r="AX37">
        <v>86097549.700000003</v>
      </c>
      <c r="AY37">
        <v>3104377.9</v>
      </c>
      <c r="AZ37">
        <v>38153748.299999997</v>
      </c>
      <c r="BA37">
        <v>47943801.399999999</v>
      </c>
      <c r="BB37">
        <v>5.86</v>
      </c>
      <c r="BC37">
        <v>17.53</v>
      </c>
      <c r="BD37">
        <v>-6.3</v>
      </c>
      <c r="BE37">
        <v>78</v>
      </c>
      <c r="BF37">
        <v>38067417.200000003</v>
      </c>
      <c r="BG37">
        <v>48037571.299999997</v>
      </c>
      <c r="BH37">
        <v>160.80000000000001</v>
      </c>
      <c r="BI37">
        <v>83898190</v>
      </c>
      <c r="BJ37">
        <v>1388430</v>
      </c>
      <c r="BK37">
        <v>725922</v>
      </c>
      <c r="BL37">
        <v>70216</v>
      </c>
      <c r="BM37">
        <v>2048420</v>
      </c>
      <c r="BN37">
        <v>29.092159559834901</v>
      </c>
      <c r="BO37">
        <v>333.59920654208997</v>
      </c>
      <c r="BP37">
        <v>361.634531533489</v>
      </c>
      <c r="BQ37">
        <v>236.75021076340801</v>
      </c>
      <c r="BR37">
        <v>177.305877305877</v>
      </c>
      <c r="BS37">
        <v>48696000</v>
      </c>
      <c r="BT37">
        <v>22302000</v>
      </c>
      <c r="BU37">
        <v>8976000</v>
      </c>
      <c r="BV37">
        <v>11519000</v>
      </c>
      <c r="BW37">
        <v>108.7</v>
      </c>
      <c r="BX37">
        <v>42203.1</v>
      </c>
      <c r="BY37">
        <v>16959.599999999999</v>
      </c>
      <c r="BZ37">
        <v>17105.599999999999</v>
      </c>
      <c r="CA37">
        <v>-5185.1000000000004</v>
      </c>
      <c r="CB37">
        <v>15782.9</v>
      </c>
      <c r="CC37">
        <v>15302.2</v>
      </c>
      <c r="CD37">
        <v>5733.5</v>
      </c>
      <c r="CE37">
        <v>11314.2</v>
      </c>
      <c r="CF37">
        <v>-2680.7</v>
      </c>
      <c r="CG37">
        <v>16103.6</v>
      </c>
      <c r="CH37">
        <v>301.53236586969899</v>
      </c>
      <c r="CI37">
        <v>1235</v>
      </c>
      <c r="CJ37">
        <v>12148.1</v>
      </c>
      <c r="CK37">
        <v>1</v>
      </c>
      <c r="CL37">
        <v>81.466666666666697</v>
      </c>
      <c r="CM37">
        <v>0.29202258064516101</v>
      </c>
      <c r="CN37">
        <v>110.01883333333301</v>
      </c>
      <c r="CO37">
        <v>123.167902585582</v>
      </c>
      <c r="CP37">
        <v>0</v>
      </c>
      <c r="CQ37">
        <v>98.7245726660679</v>
      </c>
      <c r="CR37">
        <v>683218</v>
      </c>
      <c r="CS37">
        <v>14578.54</v>
      </c>
      <c r="CT37">
        <v>110.450122000227</v>
      </c>
      <c r="CU37">
        <v>147.63449069317701</v>
      </c>
      <c r="CV37">
        <v>126.389237342361</v>
      </c>
      <c r="CW37">
        <v>164.86307970309599</v>
      </c>
      <c r="CX37">
        <v>476.19951437323903</v>
      </c>
      <c r="CY37">
        <v>163.79128534067999</v>
      </c>
      <c r="CZ37">
        <v>8.5107594936708802E-2</v>
      </c>
      <c r="DA37">
        <v>652331</v>
      </c>
      <c r="DB37">
        <v>7.93333333333333</v>
      </c>
      <c r="DC37">
        <v>168.18983516329101</v>
      </c>
      <c r="DD37">
        <v>54.386920000000003</v>
      </c>
      <c r="DE37">
        <v>6228000</v>
      </c>
      <c r="DF37">
        <v>1447.0716081743899</v>
      </c>
      <c r="DG37">
        <v>82992.399999999994</v>
      </c>
      <c r="DH37">
        <v>16103.6</v>
      </c>
      <c r="DI37">
        <v>66888.800000000003</v>
      </c>
      <c r="DJ37">
        <v>126494.6</v>
      </c>
      <c r="DK37">
        <v>42203.1</v>
      </c>
      <c r="DL37">
        <v>84291.5</v>
      </c>
      <c r="DM37">
        <v>51640376.200000003</v>
      </c>
      <c r="DN37">
        <v>15148860</v>
      </c>
      <c r="DO37">
        <v>83898190</v>
      </c>
      <c r="DP37">
        <v>27090110</v>
      </c>
      <c r="DQ37">
        <v>56678670</v>
      </c>
      <c r="DR37">
        <v>16366590</v>
      </c>
      <c r="DS37">
        <v>153400</v>
      </c>
      <c r="DT37">
        <v>16390580</v>
      </c>
      <c r="DU37">
        <v>11410610</v>
      </c>
      <c r="DV37">
        <v>7564650</v>
      </c>
      <c r="DW37">
        <v>18975260</v>
      </c>
      <c r="DX37">
        <v>378500</v>
      </c>
      <c r="DY37">
        <v>19353760</v>
      </c>
      <c r="DZ37">
        <v>64922930</v>
      </c>
      <c r="EA37">
        <v>85286620</v>
      </c>
      <c r="EB37">
        <v>9</v>
      </c>
      <c r="EC37">
        <v>7.5</v>
      </c>
      <c r="ED37">
        <v>10.09</v>
      </c>
      <c r="EE37">
        <v>8.02</v>
      </c>
      <c r="EF37">
        <v>8.1300000000000008</v>
      </c>
      <c r="EG37">
        <v>54.17</v>
      </c>
      <c r="EH37">
        <v>84.23</v>
      </c>
      <c r="EI37">
        <v>71.56</v>
      </c>
      <c r="EJ37">
        <v>1.32102639837548</v>
      </c>
      <c r="EK37">
        <v>0.58930000000000005</v>
      </c>
      <c r="EL37">
        <v>91.922620057695596</v>
      </c>
      <c r="EM37">
        <v>259725.9</v>
      </c>
      <c r="EN37">
        <v>107.9</v>
      </c>
      <c r="EO37">
        <v>101.1</v>
      </c>
      <c r="EP37">
        <v>109.5</v>
      </c>
      <c r="EQ37">
        <v>103.9</v>
      </c>
      <c r="ER37">
        <v>103.7</v>
      </c>
      <c r="ES37">
        <v>107.7</v>
      </c>
      <c r="ET37">
        <v>108.4</v>
      </c>
      <c r="EU37">
        <v>111.5</v>
      </c>
      <c r="EV37">
        <v>107.9</v>
      </c>
      <c r="EW37">
        <v>114.4</v>
      </c>
      <c r="EX37">
        <v>127.7</v>
      </c>
      <c r="EY37">
        <v>97.3</v>
      </c>
      <c r="EZ37">
        <v>78.5</v>
      </c>
      <c r="FA37">
        <v>110</v>
      </c>
      <c r="FB37">
        <v>93.7</v>
      </c>
      <c r="FC37">
        <v>111.5</v>
      </c>
      <c r="FD37">
        <v>121.1</v>
      </c>
      <c r="FE37">
        <v>103.9</v>
      </c>
      <c r="FF37">
        <v>139418</v>
      </c>
      <c r="FG37">
        <v>3420403</v>
      </c>
      <c r="FH37">
        <v>2466708</v>
      </c>
      <c r="FI37">
        <v>745193</v>
      </c>
      <c r="FJ37">
        <v>4192480</v>
      </c>
      <c r="FK37">
        <v>4192645.8</v>
      </c>
      <c r="FL37">
        <v>3548890</v>
      </c>
      <c r="FM37">
        <v>1615435.8</v>
      </c>
      <c r="FN37">
        <v>854910</v>
      </c>
      <c r="FO37">
        <v>1114810</v>
      </c>
      <c r="FP37">
        <v>855075.8</v>
      </c>
      <c r="FQ37">
        <v>443080</v>
      </c>
      <c r="FR37">
        <v>12.4444</v>
      </c>
      <c r="FS37">
        <v>2.2934999999999999</v>
      </c>
      <c r="FT37">
        <v>10.151</v>
      </c>
      <c r="FU37">
        <v>18835.77</v>
      </c>
      <c r="FV37">
        <v>108.3</v>
      </c>
      <c r="FW37">
        <v>105.9</v>
      </c>
      <c r="FX37">
        <v>109.5</v>
      </c>
      <c r="FY37">
        <v>105.7</v>
      </c>
      <c r="FZ37">
        <v>222.7</v>
      </c>
      <c r="GA37">
        <v>68.3</v>
      </c>
      <c r="GB37">
        <v>47.9</v>
      </c>
      <c r="GC37">
        <v>1630.5</v>
      </c>
      <c r="GD37">
        <v>112.5</v>
      </c>
      <c r="GE37">
        <v>41925</v>
      </c>
      <c r="GF37">
        <v>274580</v>
      </c>
      <c r="GG37">
        <v>40033</v>
      </c>
      <c r="GH37">
        <v>4014</v>
      </c>
      <c r="GI37">
        <v>17380</v>
      </c>
      <c r="GJ37">
        <v>37819</v>
      </c>
      <c r="GK37">
        <v>20859.400000000001</v>
      </c>
      <c r="GL37">
        <v>1589063</v>
      </c>
      <c r="GM37">
        <v>1628103</v>
      </c>
      <c r="GN37" t="e">
        <v>#N/A</v>
      </c>
      <c r="GO37">
        <v>33821000</v>
      </c>
      <c r="GP37">
        <v>8976000</v>
      </c>
      <c r="GQ37">
        <v>971550</v>
      </c>
      <c r="GR37">
        <v>227712.2</v>
      </c>
      <c r="GS37">
        <v>178.8</v>
      </c>
      <c r="GT37">
        <v>68485</v>
      </c>
      <c r="GU37">
        <v>10.654299999999999</v>
      </c>
      <c r="GV37">
        <v>2794.1</v>
      </c>
      <c r="GW37">
        <v>553978</v>
      </c>
      <c r="GX37">
        <v>138088.6</v>
      </c>
      <c r="GY37">
        <v>21946.6</v>
      </c>
      <c r="GZ37">
        <v>1640</v>
      </c>
      <c r="HA37">
        <v>7171</v>
      </c>
      <c r="HB37">
        <v>5899000</v>
      </c>
      <c r="HC37">
        <v>106.4</v>
      </c>
      <c r="HD37">
        <v>105.8</v>
      </c>
      <c r="HE37">
        <v>106.8</v>
      </c>
      <c r="HF37">
        <v>106.1</v>
      </c>
      <c r="HG37">
        <v>105.9</v>
      </c>
      <c r="HH37">
        <v>104.3</v>
      </c>
      <c r="HI37">
        <v>114.5</v>
      </c>
      <c r="HJ37">
        <v>111.704429860541</v>
      </c>
      <c r="HK37">
        <v>15806.5</v>
      </c>
      <c r="HL37">
        <v>70822</v>
      </c>
      <c r="HM37">
        <v>12148.1</v>
      </c>
      <c r="HN37">
        <v>7822.9</v>
      </c>
      <c r="HO37">
        <v>51.388858447488602</v>
      </c>
      <c r="HP37">
        <v>19.608645357686498</v>
      </c>
      <c r="HQ37">
        <v>12088.5</v>
      </c>
      <c r="HR37">
        <v>249000</v>
      </c>
      <c r="HS37">
        <v>4567000</v>
      </c>
      <c r="HT37">
        <v>35713.300000000003</v>
      </c>
      <c r="HU37">
        <v>3091.7</v>
      </c>
      <c r="HV37">
        <v>1254.9000000000001</v>
      </c>
      <c r="HW37">
        <v>1043990</v>
      </c>
      <c r="HX37">
        <v>701.9</v>
      </c>
      <c r="HY37">
        <v>140107</v>
      </c>
      <c r="HZ37">
        <v>7.77</v>
      </c>
      <c r="IA37">
        <v>6.5</v>
      </c>
      <c r="IB37">
        <v>73625.7</v>
      </c>
      <c r="IC37">
        <v>164371.9871</v>
      </c>
      <c r="ID37">
        <v>101.31147540983601</v>
      </c>
      <c r="IE37">
        <v>3811</v>
      </c>
      <c r="IF37">
        <v>3394.7</v>
      </c>
      <c r="IG37">
        <v>108.8</v>
      </c>
      <c r="IH37">
        <v>109964.96</v>
      </c>
      <c r="II37">
        <v>535.46699999999998</v>
      </c>
      <c r="IJ37">
        <v>196090.6</v>
      </c>
      <c r="IK37">
        <v>66479.199999999997</v>
      </c>
      <c r="IL37">
        <v>54800.3</v>
      </c>
      <c r="IM37">
        <v>105.484251</v>
      </c>
      <c r="IN37">
        <v>67.099999999999994</v>
      </c>
      <c r="IO37">
        <v>184822135.69999999</v>
      </c>
      <c r="IP37">
        <v>90.482519440124406</v>
      </c>
      <c r="IQ37">
        <v>47.143360000000001</v>
      </c>
      <c r="IR37">
        <v>531.9</v>
      </c>
      <c r="IS37">
        <v>1447.0716081743899</v>
      </c>
    </row>
    <row r="38" spans="1:253">
      <c r="A38" t="s">
        <v>329</v>
      </c>
      <c r="B38">
        <v>22062295.899999999</v>
      </c>
      <c r="C38">
        <v>3544495.2</v>
      </c>
      <c r="D38">
        <v>6993904</v>
      </c>
      <c r="E38">
        <v>11523896.699999999</v>
      </c>
      <c r="F38">
        <v>24413772.199999999</v>
      </c>
      <c r="G38">
        <v>4077125.5</v>
      </c>
      <c r="H38">
        <v>7685326.7999999998</v>
      </c>
      <c r="I38">
        <v>12651322.699999999</v>
      </c>
      <c r="J38">
        <v>23473963.699999999</v>
      </c>
      <c r="K38">
        <v>13213786.4</v>
      </c>
      <c r="L38">
        <v>2721805.9</v>
      </c>
      <c r="M38">
        <v>7855248.7999999998</v>
      </c>
      <c r="N38">
        <v>5503298.2999999998</v>
      </c>
      <c r="O38">
        <v>6573633.7999999998</v>
      </c>
      <c r="P38">
        <v>25653744.5</v>
      </c>
      <c r="Q38">
        <v>14801733.1</v>
      </c>
      <c r="R38">
        <v>3084849.1</v>
      </c>
      <c r="S38">
        <v>8479376.4000000004</v>
      </c>
      <c r="T38">
        <v>6162264.7999999998</v>
      </c>
      <c r="U38">
        <v>7683647.2999999998</v>
      </c>
      <c r="V38">
        <v>-50483.8</v>
      </c>
      <c r="W38">
        <v>28712.1</v>
      </c>
      <c r="X38">
        <v>-21771.7</v>
      </c>
      <c r="Y38">
        <v>20538.599999999999</v>
      </c>
      <c r="Z38">
        <v>-346</v>
      </c>
      <c r="AA38">
        <v>108803.2</v>
      </c>
      <c r="AB38">
        <v>139393.20000000001</v>
      </c>
      <c r="AC38">
        <v>-4830.2</v>
      </c>
      <c r="AD38">
        <v>16674.8</v>
      </c>
      <c r="AE38">
        <v>458511.96604110801</v>
      </c>
      <c r="AF38">
        <v>16867.5</v>
      </c>
      <c r="AG38">
        <v>681339.4</v>
      </c>
      <c r="AH38">
        <v>3830759.2</v>
      </c>
      <c r="AI38">
        <v>494641</v>
      </c>
      <c r="AJ38">
        <v>1987164.4</v>
      </c>
      <c r="AK38">
        <v>3887842.9</v>
      </c>
      <c r="AL38">
        <v>4948827.8</v>
      </c>
      <c r="AM38">
        <v>2687226</v>
      </c>
      <c r="AN38">
        <v>706454.8</v>
      </c>
      <c r="AO38">
        <v>4131309.1</v>
      </c>
      <c r="AP38">
        <v>629462.9</v>
      </c>
      <c r="AQ38">
        <v>2218100</v>
      </c>
      <c r="AR38">
        <v>4274697.4000000004</v>
      </c>
      <c r="AS38">
        <v>5339784.4000000004</v>
      </c>
      <c r="AT38">
        <v>3036840.9</v>
      </c>
      <c r="AU38">
        <v>3337067.8</v>
      </c>
      <c r="AV38">
        <v>550884.1</v>
      </c>
      <c r="AW38">
        <v>108609.7</v>
      </c>
      <c r="AX38">
        <v>85948902</v>
      </c>
      <c r="AY38">
        <v>913194.1</v>
      </c>
      <c r="AZ38">
        <v>38575604.299999997</v>
      </c>
      <c r="BA38">
        <v>47373297.700000003</v>
      </c>
      <c r="BB38">
        <v>6.07</v>
      </c>
      <c r="BC38">
        <v>15.71</v>
      </c>
      <c r="BD38">
        <v>69.88</v>
      </c>
      <c r="BE38">
        <v>71.599999999999994</v>
      </c>
      <c r="BF38">
        <v>38467321.700000003</v>
      </c>
      <c r="BG38">
        <v>47433206.600000001</v>
      </c>
      <c r="BH38">
        <v>162.30000000000001</v>
      </c>
      <c r="BI38">
        <v>87405710</v>
      </c>
      <c r="BJ38">
        <v>1421400</v>
      </c>
      <c r="BK38">
        <v>607425</v>
      </c>
      <c r="BL38">
        <v>55938</v>
      </c>
      <c r="BM38">
        <v>1319256</v>
      </c>
      <c r="BN38">
        <v>29.092159559834901</v>
      </c>
      <c r="BO38">
        <v>401.90962106637301</v>
      </c>
      <c r="BP38">
        <v>414.74425070219201</v>
      </c>
      <c r="BQ38">
        <v>260.07898146741701</v>
      </c>
      <c r="BR38">
        <v>250.548624680595</v>
      </c>
      <c r="BS38">
        <v>49586000</v>
      </c>
      <c r="BT38">
        <v>22766000</v>
      </c>
      <c r="BU38">
        <v>8991000</v>
      </c>
      <c r="BV38">
        <v>11810000</v>
      </c>
      <c r="BW38">
        <v>111.6</v>
      </c>
      <c r="BX38">
        <v>39118.400000000001</v>
      </c>
      <c r="BY38">
        <v>16867.5</v>
      </c>
      <c r="BZ38">
        <v>16134.3</v>
      </c>
      <c r="CA38">
        <v>-4830.2</v>
      </c>
      <c r="CB38">
        <v>16674.8</v>
      </c>
      <c r="CC38">
        <v>16212.6</v>
      </c>
      <c r="CD38">
        <v>6487.8</v>
      </c>
      <c r="CE38">
        <v>-244.6</v>
      </c>
      <c r="CF38">
        <v>346</v>
      </c>
      <c r="CG38">
        <v>13919.7</v>
      </c>
      <c r="CH38">
        <v>353.21176819538402</v>
      </c>
      <c r="CI38">
        <v>1239</v>
      </c>
      <c r="CJ38">
        <v>9825.5</v>
      </c>
      <c r="CK38">
        <v>1</v>
      </c>
      <c r="CL38">
        <v>82.863333333333301</v>
      </c>
      <c r="CM38">
        <v>0.27503790322580601</v>
      </c>
      <c r="CN38">
        <v>110.644466666667</v>
      </c>
      <c r="CO38">
        <v>121.95348257304499</v>
      </c>
      <c r="CP38">
        <v>0</v>
      </c>
      <c r="CQ38">
        <v>88.153495227299203</v>
      </c>
      <c r="CR38">
        <v>704707</v>
      </c>
      <c r="CS38">
        <v>14909.6</v>
      </c>
      <c r="CT38">
        <v>111.43983032755401</v>
      </c>
      <c r="CU38">
        <v>147.816666450577</v>
      </c>
      <c r="CV38">
        <v>127.06744451772499</v>
      </c>
      <c r="CW38">
        <v>167.29181771874099</v>
      </c>
      <c r="CX38">
        <v>484.77110563195703</v>
      </c>
      <c r="CY38">
        <v>165.52775591801301</v>
      </c>
      <c r="CZ38">
        <v>5.0608860759493703E-2</v>
      </c>
      <c r="DA38">
        <v>697566</v>
      </c>
      <c r="DB38">
        <v>7.47</v>
      </c>
      <c r="DC38">
        <v>169.659881598552</v>
      </c>
      <c r="DD38">
        <v>54.909280000000003</v>
      </c>
      <c r="DE38">
        <v>6239000</v>
      </c>
      <c r="DF38">
        <v>1473.0857288406501</v>
      </c>
      <c r="DG38">
        <v>72281.399999999994</v>
      </c>
      <c r="DH38">
        <v>13919.7</v>
      </c>
      <c r="DI38">
        <v>58361.7</v>
      </c>
      <c r="DJ38">
        <v>119738.9</v>
      </c>
      <c r="DK38">
        <v>39118.400000000001</v>
      </c>
      <c r="DL38">
        <v>80620.600000000006</v>
      </c>
      <c r="DM38">
        <v>52922052</v>
      </c>
      <c r="DN38">
        <v>15666530</v>
      </c>
      <c r="DO38">
        <v>87405710</v>
      </c>
      <c r="DP38">
        <v>29282730</v>
      </c>
      <c r="DQ38">
        <v>58262240</v>
      </c>
      <c r="DR38">
        <v>16794670</v>
      </c>
      <c r="DS38">
        <v>158860</v>
      </c>
      <c r="DT38">
        <v>17092790</v>
      </c>
      <c r="DU38">
        <v>11665130</v>
      </c>
      <c r="DV38">
        <v>8049270</v>
      </c>
      <c r="DW38">
        <v>19714400</v>
      </c>
      <c r="DX38">
        <v>378240</v>
      </c>
      <c r="DY38">
        <v>20092640</v>
      </c>
      <c r="DZ38">
        <v>67691300</v>
      </c>
      <c r="EA38">
        <v>88827110</v>
      </c>
      <c r="EB38">
        <v>9</v>
      </c>
      <c r="EC38">
        <v>7.25</v>
      </c>
      <c r="ED38">
        <v>10.09</v>
      </c>
      <c r="EE38">
        <v>7.52</v>
      </c>
      <c r="EF38">
        <v>8.01</v>
      </c>
      <c r="EG38">
        <v>55.95</v>
      </c>
      <c r="EH38">
        <v>85.96</v>
      </c>
      <c r="EI38">
        <v>73.08</v>
      </c>
      <c r="EJ38">
        <v>1.3061662198391399</v>
      </c>
      <c r="EK38">
        <v>0.56699999999999995</v>
      </c>
      <c r="EL38">
        <v>98.677248677248699</v>
      </c>
      <c r="EM38">
        <v>255278.2</v>
      </c>
      <c r="EN38">
        <v>103.3</v>
      </c>
      <c r="EO38">
        <v>90.9</v>
      </c>
      <c r="EP38">
        <v>105</v>
      </c>
      <c r="EQ38">
        <v>109</v>
      </c>
      <c r="ER38">
        <v>99.6</v>
      </c>
      <c r="ES38">
        <v>94</v>
      </c>
      <c r="ET38">
        <v>105.1</v>
      </c>
      <c r="EU38">
        <v>105.7</v>
      </c>
      <c r="EV38">
        <v>104.7</v>
      </c>
      <c r="EW38">
        <v>106.5</v>
      </c>
      <c r="EX38">
        <v>93.3</v>
      </c>
      <c r="EY38">
        <v>98.7</v>
      </c>
      <c r="EZ38">
        <v>75.5</v>
      </c>
      <c r="FA38">
        <v>106.4</v>
      </c>
      <c r="FB38">
        <v>82.9</v>
      </c>
      <c r="FC38">
        <v>112.9</v>
      </c>
      <c r="FD38">
        <v>112.3</v>
      </c>
      <c r="FE38">
        <v>109</v>
      </c>
      <c r="FF38">
        <v>186958</v>
      </c>
      <c r="FG38">
        <v>3490811</v>
      </c>
      <c r="FH38">
        <v>2524451</v>
      </c>
      <c r="FI38">
        <v>785590</v>
      </c>
      <c r="FJ38">
        <v>3822290</v>
      </c>
      <c r="FK38">
        <v>3822260.3</v>
      </c>
      <c r="FL38">
        <v>1770660</v>
      </c>
      <c r="FM38">
        <v>2803160.3</v>
      </c>
      <c r="FN38">
        <v>2628230</v>
      </c>
      <c r="FO38">
        <v>614810</v>
      </c>
      <c r="FP38">
        <v>1981590.3</v>
      </c>
      <c r="FQ38">
        <v>545200</v>
      </c>
      <c r="FR38">
        <v>-0.36759999999999998</v>
      </c>
      <c r="FS38">
        <v>-3.5583999999999998</v>
      </c>
      <c r="FT38">
        <v>3.1907999999999999</v>
      </c>
      <c r="FU38">
        <v>19395.810000000001</v>
      </c>
      <c r="FV38">
        <v>109.1</v>
      </c>
      <c r="FW38">
        <v>106.6</v>
      </c>
      <c r="FX38">
        <v>107</v>
      </c>
      <c r="FY38">
        <v>107.8</v>
      </c>
      <c r="FZ38">
        <v>228.3</v>
      </c>
      <c r="GA38">
        <v>65.099999999999994</v>
      </c>
      <c r="GB38">
        <v>49.4</v>
      </c>
      <c r="GC38">
        <v>1413.6</v>
      </c>
      <c r="GD38">
        <v>102.6</v>
      </c>
      <c r="GE38">
        <v>42921.4</v>
      </c>
      <c r="GF38">
        <v>256790</v>
      </c>
      <c r="GG38">
        <v>40440</v>
      </c>
      <c r="GH38">
        <v>4381</v>
      </c>
      <c r="GI38">
        <v>18492</v>
      </c>
      <c r="GJ38">
        <v>36521.800000000003</v>
      </c>
      <c r="GK38">
        <v>19654.3</v>
      </c>
      <c r="GL38">
        <v>1630010</v>
      </c>
      <c r="GM38">
        <v>1683013</v>
      </c>
      <c r="GN38">
        <v>23296.6</v>
      </c>
      <c r="GO38">
        <v>34576000</v>
      </c>
      <c r="GP38">
        <v>8991000</v>
      </c>
      <c r="GQ38">
        <v>743550</v>
      </c>
      <c r="GR38">
        <v>239047.3</v>
      </c>
      <c r="GS38">
        <v>182.6</v>
      </c>
      <c r="GT38">
        <v>64568</v>
      </c>
      <c r="GU38">
        <v>5.4851000000000001</v>
      </c>
      <c r="GV38">
        <v>5542.1</v>
      </c>
      <c r="GW38">
        <v>539535.4</v>
      </c>
      <c r="GX38">
        <v>251375.1</v>
      </c>
      <c r="GY38">
        <v>17967.599999999999</v>
      </c>
      <c r="GZ38">
        <v>1515</v>
      </c>
      <c r="HA38">
        <v>6477</v>
      </c>
      <c r="HB38">
        <v>6019000</v>
      </c>
      <c r="HC38">
        <v>109.7</v>
      </c>
      <c r="HD38">
        <v>108.5</v>
      </c>
      <c r="HE38">
        <v>108.6</v>
      </c>
      <c r="HF38">
        <v>106.5</v>
      </c>
      <c r="HG38">
        <v>107.4</v>
      </c>
      <c r="HH38">
        <v>105.1</v>
      </c>
      <c r="HI38">
        <v>117.3</v>
      </c>
      <c r="HJ38">
        <v>115.731091058244</v>
      </c>
      <c r="HK38">
        <v>16052.5</v>
      </c>
      <c r="HL38">
        <v>71123</v>
      </c>
      <c r="HM38">
        <v>9825.5</v>
      </c>
      <c r="HN38">
        <v>7432.5</v>
      </c>
      <c r="HO38">
        <v>52.228897967903002</v>
      </c>
      <c r="HP38">
        <v>18.584875430585601</v>
      </c>
      <c r="HQ38">
        <v>10302.1</v>
      </c>
      <c r="HR38">
        <v>230000</v>
      </c>
      <c r="HS38">
        <v>4785000</v>
      </c>
      <c r="HT38">
        <v>35950</v>
      </c>
      <c r="HU38">
        <v>3602.4</v>
      </c>
      <c r="HV38">
        <v>1405.7</v>
      </c>
      <c r="HW38">
        <v>953210</v>
      </c>
      <c r="HX38">
        <v>832.1</v>
      </c>
      <c r="HY38">
        <v>137106</v>
      </c>
      <c r="HZ38">
        <v>7.29</v>
      </c>
      <c r="IA38">
        <v>6.25</v>
      </c>
      <c r="IB38">
        <v>86466.6</v>
      </c>
      <c r="IC38">
        <v>110084.1626</v>
      </c>
      <c r="ID38">
        <v>105.166666666667</v>
      </c>
      <c r="IE38">
        <v>3480</v>
      </c>
      <c r="IF38">
        <v>2669.7</v>
      </c>
      <c r="IG38">
        <v>108.1</v>
      </c>
      <c r="IH38">
        <v>155658.54</v>
      </c>
      <c r="II38">
        <v>483.28199999999998</v>
      </c>
      <c r="IJ38">
        <v>205531.4</v>
      </c>
      <c r="IK38">
        <v>73871.3</v>
      </c>
      <c r="IL38">
        <v>48059.6</v>
      </c>
      <c r="IM38">
        <v>106.183616</v>
      </c>
      <c r="IN38">
        <v>307.89999999999998</v>
      </c>
      <c r="IO38">
        <v>177996485.69999999</v>
      </c>
      <c r="IP38">
        <v>90.771197511664099</v>
      </c>
      <c r="IQ38">
        <v>47.563119999999998</v>
      </c>
      <c r="IR38">
        <v>553.1</v>
      </c>
      <c r="IS38">
        <v>1473.0857288406501</v>
      </c>
    </row>
    <row r="39" spans="1:253">
      <c r="A39" t="s">
        <v>330</v>
      </c>
      <c r="B39">
        <v>21938972.100000001</v>
      </c>
      <c r="C39">
        <v>2893654.7</v>
      </c>
      <c r="D39">
        <v>6877821.5</v>
      </c>
      <c r="E39">
        <v>12167495.9</v>
      </c>
      <c r="F39">
        <v>25118523.399999999</v>
      </c>
      <c r="G39">
        <v>3508352</v>
      </c>
      <c r="H39">
        <v>7770138.5</v>
      </c>
      <c r="I39">
        <v>13840035.300000001</v>
      </c>
      <c r="J39">
        <v>23570788.699999999</v>
      </c>
      <c r="K39">
        <v>12992029.4</v>
      </c>
      <c r="L39">
        <v>2794847.1</v>
      </c>
      <c r="M39">
        <v>7796700.9000000004</v>
      </c>
      <c r="N39">
        <v>6450780.5999999996</v>
      </c>
      <c r="O39">
        <v>6845524.9000000004</v>
      </c>
      <c r="P39">
        <v>26862032.300000001</v>
      </c>
      <c r="Q39">
        <v>15156207.6</v>
      </c>
      <c r="R39">
        <v>3313094.7</v>
      </c>
      <c r="S39">
        <v>8558564.9000000004</v>
      </c>
      <c r="T39">
        <v>7474127.9000000004</v>
      </c>
      <c r="U39">
        <v>8276898.0999999996</v>
      </c>
      <c r="V39">
        <v>-33305.4</v>
      </c>
      <c r="W39">
        <v>28151.9</v>
      </c>
      <c r="X39">
        <v>-5153.3999999999996</v>
      </c>
      <c r="Y39">
        <v>-4767.8</v>
      </c>
      <c r="Z39">
        <v>-10354.799999999999</v>
      </c>
      <c r="AA39">
        <v>117186.9</v>
      </c>
      <c r="AB39">
        <v>127988.8</v>
      </c>
      <c r="AC39">
        <v>-6322.6</v>
      </c>
      <c r="AD39">
        <v>16102.7</v>
      </c>
      <c r="AE39">
        <v>432352.040882022</v>
      </c>
      <c r="AF39">
        <v>18371.8</v>
      </c>
      <c r="AG39">
        <v>556608.1</v>
      </c>
      <c r="AH39">
        <v>3875872.7</v>
      </c>
      <c r="AI39">
        <v>500762.9</v>
      </c>
      <c r="AJ39">
        <v>1944577.8</v>
      </c>
      <c r="AK39">
        <v>4018947.6</v>
      </c>
      <c r="AL39">
        <v>5242460.2</v>
      </c>
      <c r="AM39">
        <v>2906088.1</v>
      </c>
      <c r="AN39">
        <v>631451</v>
      </c>
      <c r="AO39">
        <v>4243945.2</v>
      </c>
      <c r="AP39">
        <v>650660.80000000005</v>
      </c>
      <c r="AQ39">
        <v>2244081.5</v>
      </c>
      <c r="AR39">
        <v>4569459</v>
      </c>
      <c r="AS39">
        <v>5856656.0999999996</v>
      </c>
      <c r="AT39">
        <v>3413920.2</v>
      </c>
      <c r="AU39">
        <v>2282252.7000000002</v>
      </c>
      <c r="AV39">
        <v>663474.9</v>
      </c>
      <c r="AW39">
        <v>1466653.1</v>
      </c>
      <c r="AX39">
        <v>87680987.700000003</v>
      </c>
      <c r="AY39">
        <v>1354825.5</v>
      </c>
      <c r="AZ39">
        <v>39748201.799999997</v>
      </c>
      <c r="BA39">
        <v>47932785.899999999</v>
      </c>
      <c r="BB39">
        <v>9</v>
      </c>
      <c r="BC39">
        <v>15.78</v>
      </c>
      <c r="BD39">
        <v>-25.99</v>
      </c>
      <c r="BE39">
        <v>72.8</v>
      </c>
      <c r="BF39">
        <v>39263325.600000001</v>
      </c>
      <c r="BG39">
        <v>47991717.299999997</v>
      </c>
      <c r="BH39">
        <v>169.2</v>
      </c>
      <c r="BI39">
        <v>88330810</v>
      </c>
      <c r="BJ39">
        <v>1468850</v>
      </c>
      <c r="BK39">
        <v>593829</v>
      </c>
      <c r="BL39">
        <v>49552</v>
      </c>
      <c r="BM39">
        <v>1446326</v>
      </c>
      <c r="BN39">
        <v>9.6979332273450005</v>
      </c>
      <c r="BO39">
        <v>395.440551752609</v>
      </c>
      <c r="BP39">
        <v>404.59149367419502</v>
      </c>
      <c r="BQ39">
        <v>241.940124849212</v>
      </c>
      <c r="BR39">
        <v>271.75373943203999</v>
      </c>
      <c r="BS39">
        <v>51701600</v>
      </c>
      <c r="BT39">
        <v>23667030</v>
      </c>
      <c r="BU39">
        <v>9365470</v>
      </c>
      <c r="BV39">
        <v>12602390</v>
      </c>
      <c r="BW39">
        <v>114</v>
      </c>
      <c r="BX39">
        <v>41168.6</v>
      </c>
      <c r="BY39">
        <v>18371.8</v>
      </c>
      <c r="BZ39">
        <v>16297.1</v>
      </c>
      <c r="CA39">
        <v>-6322.6</v>
      </c>
      <c r="CB39">
        <v>16102.7</v>
      </c>
      <c r="CC39">
        <v>15680.4</v>
      </c>
      <c r="CD39">
        <v>8100.5</v>
      </c>
      <c r="CE39">
        <v>-6601.6</v>
      </c>
      <c r="CF39">
        <v>10354.799999999999</v>
      </c>
      <c r="CG39">
        <v>18553.3</v>
      </c>
      <c r="CH39">
        <v>89.582436378440306</v>
      </c>
      <c r="CI39">
        <v>1243</v>
      </c>
      <c r="CJ39">
        <v>9522.2999999999993</v>
      </c>
      <c r="CK39">
        <v>1</v>
      </c>
      <c r="CL39">
        <v>81.3333333333333</v>
      </c>
      <c r="CM39">
        <v>0.26157615384615401</v>
      </c>
      <c r="CN39">
        <v>111.343</v>
      </c>
      <c r="CO39">
        <v>116.811473341107</v>
      </c>
      <c r="CP39">
        <v>0</v>
      </c>
      <c r="CQ39">
        <v>87.819853198567202</v>
      </c>
      <c r="CR39">
        <v>738566</v>
      </c>
      <c r="CS39">
        <v>15129.67</v>
      </c>
      <c r="CT39">
        <v>112.52141236450601</v>
      </c>
      <c r="CU39">
        <v>148.974684634905</v>
      </c>
      <c r="CV39">
        <v>127.465637039284</v>
      </c>
      <c r="CW39">
        <v>168.00197678476201</v>
      </c>
      <c r="CX39">
        <v>495.43606995585998</v>
      </c>
      <c r="CY39">
        <v>166.28767083707399</v>
      </c>
      <c r="CZ39">
        <v>3.2745679012345701E-2</v>
      </c>
      <c r="DA39">
        <v>709488</v>
      </c>
      <c r="DB39">
        <v>9.6166666666666707</v>
      </c>
      <c r="DC39">
        <v>171.39407704429999</v>
      </c>
      <c r="DD39">
        <v>56.326540000000001</v>
      </c>
      <c r="DE39">
        <v>6549770</v>
      </c>
      <c r="DF39">
        <v>1488.97801117373</v>
      </c>
      <c r="DG39">
        <v>80521.8</v>
      </c>
      <c r="DH39">
        <v>18553.3</v>
      </c>
      <c r="DI39">
        <v>61968.5</v>
      </c>
      <c r="DJ39">
        <v>109695.5</v>
      </c>
      <c r="DK39">
        <v>41168.6</v>
      </c>
      <c r="DL39">
        <v>68526.899999999994</v>
      </c>
      <c r="DM39">
        <v>55206966.899999999</v>
      </c>
      <c r="DN39">
        <v>15591310</v>
      </c>
      <c r="DO39">
        <v>88330810</v>
      </c>
      <c r="DP39">
        <v>29168550</v>
      </c>
      <c r="DQ39">
        <v>60353470</v>
      </c>
      <c r="DR39">
        <v>17932820</v>
      </c>
      <c r="DS39">
        <v>163850</v>
      </c>
      <c r="DT39">
        <v>19287880</v>
      </c>
      <c r="DU39">
        <v>11664190</v>
      </c>
      <c r="DV39">
        <v>7440890</v>
      </c>
      <c r="DW39">
        <v>19105080</v>
      </c>
      <c r="DX39">
        <v>387190</v>
      </c>
      <c r="DY39">
        <v>19492270</v>
      </c>
      <c r="DZ39">
        <v>69225720</v>
      </c>
      <c r="EA39">
        <v>89799660</v>
      </c>
      <c r="EB39">
        <v>9</v>
      </c>
      <c r="EC39">
        <v>7.5</v>
      </c>
      <c r="ED39">
        <v>10.130000000000001</v>
      </c>
      <c r="EE39">
        <v>9.65</v>
      </c>
      <c r="EF39">
        <v>9.48</v>
      </c>
      <c r="EG39">
        <v>62.13</v>
      </c>
      <c r="EH39">
        <v>96.3</v>
      </c>
      <c r="EI39">
        <v>82.3</v>
      </c>
      <c r="EJ39">
        <v>1.3246418799291799</v>
      </c>
      <c r="EK39">
        <v>0.62809999999999999</v>
      </c>
      <c r="EL39">
        <v>98.917369845566</v>
      </c>
      <c r="EM39">
        <v>247924.5</v>
      </c>
      <c r="EN39">
        <v>104.9</v>
      </c>
      <c r="EO39">
        <v>86</v>
      </c>
      <c r="EP39">
        <v>107.9</v>
      </c>
      <c r="EQ39">
        <v>110.8</v>
      </c>
      <c r="ER39">
        <v>100.2</v>
      </c>
      <c r="ES39">
        <v>95.1</v>
      </c>
      <c r="ET39">
        <v>111</v>
      </c>
      <c r="EU39">
        <v>108.3</v>
      </c>
      <c r="EV39">
        <v>109.6</v>
      </c>
      <c r="EW39">
        <v>107.1</v>
      </c>
      <c r="EX39">
        <v>88.1</v>
      </c>
      <c r="EY39">
        <v>99.1</v>
      </c>
      <c r="EZ39">
        <v>74.7</v>
      </c>
      <c r="FA39">
        <v>110.7</v>
      </c>
      <c r="FB39">
        <v>107.2</v>
      </c>
      <c r="FC39">
        <v>112.9</v>
      </c>
      <c r="FD39">
        <v>103.1</v>
      </c>
      <c r="FE39">
        <v>110.8</v>
      </c>
      <c r="FF39">
        <v>157892</v>
      </c>
      <c r="FG39">
        <v>3526593</v>
      </c>
      <c r="FH39">
        <v>2490106</v>
      </c>
      <c r="FI39">
        <v>872330</v>
      </c>
      <c r="FJ39">
        <v>4268210</v>
      </c>
      <c r="FK39">
        <v>4268210</v>
      </c>
      <c r="FL39">
        <v>2811060</v>
      </c>
      <c r="FM39">
        <v>2211420</v>
      </c>
      <c r="FN39">
        <v>1492650</v>
      </c>
      <c r="FO39">
        <v>985460</v>
      </c>
      <c r="FP39">
        <v>1999490.9</v>
      </c>
      <c r="FQ39">
        <v>426490</v>
      </c>
      <c r="FR39">
        <v>-4.6886999999999999</v>
      </c>
      <c r="FS39">
        <v>-4.7497999999999996</v>
      </c>
      <c r="FT39">
        <v>6.1199999999999997E-2</v>
      </c>
      <c r="FU39">
        <v>19379.77</v>
      </c>
      <c r="FV39">
        <v>112.8</v>
      </c>
      <c r="FW39">
        <v>108.2</v>
      </c>
      <c r="FX39">
        <v>115.1</v>
      </c>
      <c r="FY39">
        <v>112.4</v>
      </c>
      <c r="FZ39">
        <v>236.7</v>
      </c>
      <c r="GA39">
        <v>72</v>
      </c>
      <c r="GB39">
        <v>51.4</v>
      </c>
      <c r="GC39">
        <v>1327.5</v>
      </c>
      <c r="GD39">
        <v>110.3</v>
      </c>
      <c r="GE39">
        <v>39944.6</v>
      </c>
      <c r="GF39">
        <v>254210</v>
      </c>
      <c r="GG39">
        <v>37250</v>
      </c>
      <c r="GH39">
        <v>4121</v>
      </c>
      <c r="GI39">
        <v>15356</v>
      </c>
      <c r="GJ39">
        <v>36665.1</v>
      </c>
      <c r="GK39">
        <v>18293.3</v>
      </c>
      <c r="GL39">
        <v>1506611</v>
      </c>
      <c r="GM39">
        <v>1519395</v>
      </c>
      <c r="GN39">
        <v>31043.5</v>
      </c>
      <c r="GO39">
        <v>36269420</v>
      </c>
      <c r="GP39">
        <v>9365470</v>
      </c>
      <c r="GQ39">
        <v>743560</v>
      </c>
      <c r="GR39">
        <v>242978.1</v>
      </c>
      <c r="GS39">
        <v>194.8</v>
      </c>
      <c r="GT39">
        <v>64703.6</v>
      </c>
      <c r="GU39">
        <v>9.327</v>
      </c>
      <c r="GV39">
        <v>8157.6</v>
      </c>
      <c r="GW39">
        <v>210307.8</v>
      </c>
      <c r="GX39">
        <v>66737.399999999994</v>
      </c>
      <c r="GY39">
        <v>18595</v>
      </c>
      <c r="GZ39">
        <v>547</v>
      </c>
      <c r="HA39">
        <v>8729</v>
      </c>
      <c r="HB39">
        <v>6066710</v>
      </c>
      <c r="HC39">
        <v>116.5</v>
      </c>
      <c r="HD39">
        <v>111.2</v>
      </c>
      <c r="HE39">
        <v>110.9</v>
      </c>
      <c r="HF39">
        <v>108.8</v>
      </c>
      <c r="HG39">
        <v>109.8</v>
      </c>
      <c r="HH39">
        <v>107.9</v>
      </c>
      <c r="HI39">
        <v>124.4</v>
      </c>
      <c r="HJ39">
        <v>122.01181296144399</v>
      </c>
      <c r="HK39">
        <v>3823.3</v>
      </c>
      <c r="HL39">
        <v>77806</v>
      </c>
      <c r="HM39">
        <v>9522.2999999999993</v>
      </c>
      <c r="HN39">
        <v>7687.5</v>
      </c>
      <c r="HO39">
        <v>51.129050286267798</v>
      </c>
      <c r="HP39">
        <v>23.0421391224431</v>
      </c>
      <c r="HQ39">
        <v>11085.3</v>
      </c>
      <c r="HR39">
        <v>235090</v>
      </c>
      <c r="HS39">
        <v>5036890</v>
      </c>
      <c r="HT39">
        <v>36231.699999999997</v>
      </c>
      <c r="HU39">
        <v>2001.1</v>
      </c>
      <c r="HV39">
        <v>1874</v>
      </c>
      <c r="HW39">
        <v>254610</v>
      </c>
      <c r="HX39">
        <v>1211</v>
      </c>
      <c r="HY39">
        <v>139911</v>
      </c>
      <c r="HZ39">
        <v>8.86</v>
      </c>
      <c r="IA39">
        <v>6.5</v>
      </c>
      <c r="IB39">
        <v>97369.8</v>
      </c>
      <c r="IC39">
        <v>88911.111199999999</v>
      </c>
      <c r="ID39">
        <v>-69.516129032258107</v>
      </c>
      <c r="IE39">
        <v>4033</v>
      </c>
      <c r="IF39">
        <v>2777.1</v>
      </c>
      <c r="IG39">
        <v>115.2</v>
      </c>
      <c r="IH39">
        <v>52356.69</v>
      </c>
      <c r="II39">
        <v>535.90570000000002</v>
      </c>
      <c r="IJ39">
        <v>202440.2</v>
      </c>
      <c r="IK39">
        <v>69905.399999999994</v>
      </c>
      <c r="IL39">
        <v>50883.199999999997</v>
      </c>
      <c r="IM39">
        <v>109.728452</v>
      </c>
      <c r="IN39">
        <v>717.6</v>
      </c>
      <c r="IO39">
        <v>178880258.80000001</v>
      </c>
      <c r="IP39">
        <v>92.013171415226495</v>
      </c>
      <c r="IQ39">
        <v>48.816220000000001</v>
      </c>
      <c r="IR39">
        <v>570.70000000000005</v>
      </c>
      <c r="IS39">
        <v>1488.97801117373</v>
      </c>
    </row>
    <row r="40" spans="1:253">
      <c r="A40" t="s">
        <v>331</v>
      </c>
      <c r="B40">
        <v>23149409.5</v>
      </c>
      <c r="C40">
        <v>5393603.2999999998</v>
      </c>
      <c r="D40">
        <v>6897118.0999999996</v>
      </c>
      <c r="E40">
        <v>10858687.9</v>
      </c>
      <c r="F40">
        <v>27061451.800000001</v>
      </c>
      <c r="G40">
        <v>6701131.7999999998</v>
      </c>
      <c r="H40">
        <v>7873841.7999999998</v>
      </c>
      <c r="I40">
        <v>12486481.1</v>
      </c>
      <c r="J40">
        <v>24979973.399999999</v>
      </c>
      <c r="K40">
        <v>14732083.5</v>
      </c>
      <c r="L40">
        <v>1953952</v>
      </c>
      <c r="M40">
        <v>7875786.2000000002</v>
      </c>
      <c r="N40">
        <v>6138396.0999999996</v>
      </c>
      <c r="O40">
        <v>6325406.5999999996</v>
      </c>
      <c r="P40">
        <v>29210700.399999999</v>
      </c>
      <c r="Q40">
        <v>17527008.5</v>
      </c>
      <c r="R40">
        <v>2370252.1</v>
      </c>
      <c r="S40">
        <v>8756213.0999999996</v>
      </c>
      <c r="T40">
        <v>7269978.7999999998</v>
      </c>
      <c r="U40">
        <v>7837689.9000000004</v>
      </c>
      <c r="V40">
        <v>-33152</v>
      </c>
      <c r="W40">
        <v>28928.799999999999</v>
      </c>
      <c r="X40">
        <v>-4222.8999999999996</v>
      </c>
      <c r="Y40">
        <v>23912.2</v>
      </c>
      <c r="Z40">
        <v>19102.8</v>
      </c>
      <c r="AA40">
        <v>115718.8</v>
      </c>
      <c r="AB40">
        <v>127954.4</v>
      </c>
      <c r="AC40">
        <v>-5445.6</v>
      </c>
      <c r="AD40">
        <v>16254.4</v>
      </c>
      <c r="AE40">
        <v>470912.46816056699</v>
      </c>
      <c r="AF40">
        <v>18120</v>
      </c>
      <c r="AG40">
        <v>644191.9</v>
      </c>
      <c r="AH40">
        <v>3771855.8</v>
      </c>
      <c r="AI40">
        <v>496373.6</v>
      </c>
      <c r="AJ40">
        <v>1984696.8</v>
      </c>
      <c r="AK40">
        <v>4179761</v>
      </c>
      <c r="AL40">
        <v>4098231.5</v>
      </c>
      <c r="AM40">
        <v>2580695.4</v>
      </c>
      <c r="AN40">
        <v>745892</v>
      </c>
      <c r="AO40">
        <v>4161942.8</v>
      </c>
      <c r="AP40">
        <v>649107.80000000005</v>
      </c>
      <c r="AQ40">
        <v>2316899.2000000002</v>
      </c>
      <c r="AR40">
        <v>4808857</v>
      </c>
      <c r="AS40">
        <v>4593270.5999999996</v>
      </c>
      <c r="AT40">
        <v>3084353.5</v>
      </c>
      <c r="AU40">
        <v>2308644.7999999998</v>
      </c>
      <c r="AV40">
        <v>548281.59999999998</v>
      </c>
      <c r="AW40">
        <v>106105</v>
      </c>
      <c r="AX40">
        <v>86141252.5</v>
      </c>
      <c r="AY40">
        <v>2593565</v>
      </c>
      <c r="AZ40">
        <v>40118439.899999999</v>
      </c>
      <c r="BA40">
        <v>46022812.600000001</v>
      </c>
      <c r="BB40">
        <v>5.44</v>
      </c>
      <c r="BC40">
        <v>14.09</v>
      </c>
      <c r="BD40">
        <v>-6.57</v>
      </c>
      <c r="BE40">
        <v>73.5</v>
      </c>
      <c r="BF40">
        <v>39633013.299999997</v>
      </c>
      <c r="BG40">
        <v>46069612</v>
      </c>
      <c r="BH40">
        <v>172.8</v>
      </c>
      <c r="BI40">
        <v>92229920</v>
      </c>
      <c r="BJ40">
        <v>1526900</v>
      </c>
      <c r="BK40">
        <v>626611</v>
      </c>
      <c r="BL40">
        <v>39554</v>
      </c>
      <c r="BM40">
        <v>2153599</v>
      </c>
      <c r="BN40">
        <v>9.6979332273450005</v>
      </c>
      <c r="BO40">
        <v>359.62235188451501</v>
      </c>
      <c r="BP40">
        <v>396.29169077646401</v>
      </c>
      <c r="BQ40">
        <v>267.69693628266702</v>
      </c>
      <c r="BR40">
        <v>246.28456221198201</v>
      </c>
      <c r="BS40">
        <v>52754000</v>
      </c>
      <c r="BT40">
        <v>23976000</v>
      </c>
      <c r="BU40">
        <v>9937000</v>
      </c>
      <c r="BV40">
        <v>12525000</v>
      </c>
      <c r="BW40">
        <v>115.5</v>
      </c>
      <c r="BX40">
        <v>42193.3</v>
      </c>
      <c r="BY40">
        <v>18120</v>
      </c>
      <c r="BZ40">
        <v>16821.099999999999</v>
      </c>
      <c r="CA40">
        <v>-5445.6</v>
      </c>
      <c r="CB40">
        <v>16254.4</v>
      </c>
      <c r="CC40">
        <v>15727.5</v>
      </c>
      <c r="CD40">
        <v>6066.3</v>
      </c>
      <c r="CE40">
        <v>2390</v>
      </c>
      <c r="CF40">
        <v>-19102.8</v>
      </c>
      <c r="CG40">
        <v>15363.4</v>
      </c>
      <c r="CH40">
        <v>77.849715998496706</v>
      </c>
      <c r="CI40">
        <v>1247</v>
      </c>
      <c r="CJ40">
        <v>11510.2</v>
      </c>
      <c r="CK40">
        <v>1</v>
      </c>
      <c r="CL40">
        <v>80.37</v>
      </c>
      <c r="CM40">
        <v>0.24127656250000001</v>
      </c>
      <c r="CN40">
        <v>111.863066666667</v>
      </c>
      <c r="CO40">
        <v>118.534838344427</v>
      </c>
      <c r="CP40">
        <v>0</v>
      </c>
      <c r="CQ40">
        <v>88.5359815260217</v>
      </c>
      <c r="CR40">
        <v>694989</v>
      </c>
      <c r="CS40">
        <v>16576.66</v>
      </c>
      <c r="CT40">
        <v>112.398723869512</v>
      </c>
      <c r="CU40">
        <v>150.16387347289199</v>
      </c>
      <c r="CV40">
        <v>127.824062762701</v>
      </c>
      <c r="CW40">
        <v>168.227384136523</v>
      </c>
      <c r="CX40">
        <v>503.36304707515399</v>
      </c>
      <c r="CY40">
        <v>168.42930213655401</v>
      </c>
      <c r="CZ40">
        <v>6.0585526315789499E-2</v>
      </c>
      <c r="DA40">
        <v>700597</v>
      </c>
      <c r="DB40">
        <v>8.6966666666666708</v>
      </c>
      <c r="DC40">
        <v>172.94886127479899</v>
      </c>
      <c r="DD40">
        <v>57.290399999999998</v>
      </c>
      <c r="DE40">
        <v>6999000</v>
      </c>
      <c r="DF40">
        <v>1506.1134531259599</v>
      </c>
      <c r="DG40">
        <v>78075.8</v>
      </c>
      <c r="DH40">
        <v>15363.4</v>
      </c>
      <c r="DI40">
        <v>62712.4</v>
      </c>
      <c r="DJ40">
        <v>108431.4</v>
      </c>
      <c r="DK40">
        <v>42193.3</v>
      </c>
      <c r="DL40">
        <v>66238.100000000006</v>
      </c>
      <c r="DM40">
        <v>56295044.399999999</v>
      </c>
      <c r="DN40">
        <v>16136880</v>
      </c>
      <c r="DO40">
        <v>92229920</v>
      </c>
      <c r="DP40">
        <v>29616130</v>
      </c>
      <c r="DQ40">
        <v>61858760</v>
      </c>
      <c r="DR40">
        <v>18988520</v>
      </c>
      <c r="DS40">
        <v>168530</v>
      </c>
      <c r="DT40">
        <v>18402030</v>
      </c>
      <c r="DU40">
        <v>12136640</v>
      </c>
      <c r="DV40">
        <v>7760220</v>
      </c>
      <c r="DW40">
        <v>19896860</v>
      </c>
      <c r="DX40">
        <v>400050</v>
      </c>
      <c r="DY40">
        <v>20296910</v>
      </c>
      <c r="DZ40">
        <v>72333070</v>
      </c>
      <c r="EA40">
        <v>93756820</v>
      </c>
      <c r="EB40">
        <v>9.0500000000000007</v>
      </c>
      <c r="EC40">
        <v>7.75</v>
      </c>
      <c r="ED40">
        <v>10.18</v>
      </c>
      <c r="EE40">
        <v>8.76</v>
      </c>
      <c r="EF40">
        <v>9.31</v>
      </c>
      <c r="EG40">
        <v>62.03</v>
      </c>
      <c r="EH40">
        <v>100.48</v>
      </c>
      <c r="EI40">
        <v>84.48</v>
      </c>
      <c r="EJ40">
        <v>1.3619216508141201</v>
      </c>
      <c r="EK40">
        <v>0.6179</v>
      </c>
      <c r="EL40">
        <v>100.38841236446</v>
      </c>
      <c r="EM40">
        <v>268634</v>
      </c>
      <c r="EN40">
        <v>106.2</v>
      </c>
      <c r="EO40">
        <v>95.4</v>
      </c>
      <c r="EP40">
        <v>107.9</v>
      </c>
      <c r="EQ40">
        <v>109.5</v>
      </c>
      <c r="ER40">
        <v>103.1</v>
      </c>
      <c r="ES40">
        <v>94.7</v>
      </c>
      <c r="ET40">
        <v>108.7</v>
      </c>
      <c r="EU40">
        <v>111.3</v>
      </c>
      <c r="EV40">
        <v>113.5</v>
      </c>
      <c r="EW40">
        <v>109.5</v>
      </c>
      <c r="EX40">
        <v>106.5</v>
      </c>
      <c r="EY40">
        <v>100.7</v>
      </c>
      <c r="EZ40">
        <v>74.5</v>
      </c>
      <c r="FA40">
        <v>107.9</v>
      </c>
      <c r="FB40">
        <v>108</v>
      </c>
      <c r="FC40">
        <v>113.4</v>
      </c>
      <c r="FD40">
        <v>107.5</v>
      </c>
      <c r="FE40">
        <v>109.5</v>
      </c>
      <c r="FF40">
        <v>197139</v>
      </c>
      <c r="FG40">
        <v>3920825</v>
      </c>
      <c r="FH40">
        <v>2793736</v>
      </c>
      <c r="FI40">
        <v>953471</v>
      </c>
      <c r="FJ40">
        <v>3547410</v>
      </c>
      <c r="FK40">
        <v>3547410</v>
      </c>
      <c r="FL40">
        <v>2855380</v>
      </c>
      <c r="FM40">
        <v>1446690</v>
      </c>
      <c r="FN40">
        <v>1043020</v>
      </c>
      <c r="FO40">
        <v>884370</v>
      </c>
      <c r="FP40">
        <v>1182800</v>
      </c>
      <c r="FQ40">
        <v>617470</v>
      </c>
      <c r="FR40">
        <v>4.5678999999999998</v>
      </c>
      <c r="FS40">
        <v>-2.0158999999999998</v>
      </c>
      <c r="FT40">
        <v>6.5838000000000001</v>
      </c>
      <c r="FU40">
        <v>21170.68</v>
      </c>
      <c r="FV40">
        <v>114.1</v>
      </c>
      <c r="FW40">
        <v>109</v>
      </c>
      <c r="FX40">
        <v>117.2</v>
      </c>
      <c r="FY40">
        <v>115.2</v>
      </c>
      <c r="FZ40">
        <v>241</v>
      </c>
      <c r="GA40">
        <v>71.5</v>
      </c>
      <c r="GB40">
        <v>53.1</v>
      </c>
      <c r="GC40">
        <v>1272.5</v>
      </c>
      <c r="GD40">
        <v>109.2</v>
      </c>
      <c r="GE40">
        <v>43292</v>
      </c>
      <c r="GF40">
        <v>258740</v>
      </c>
      <c r="GG40">
        <v>40066</v>
      </c>
      <c r="GH40">
        <v>4376</v>
      </c>
      <c r="GI40">
        <v>17414</v>
      </c>
      <c r="GJ40">
        <v>37643</v>
      </c>
      <c r="GK40">
        <v>19523</v>
      </c>
      <c r="GL40">
        <v>1360861</v>
      </c>
      <c r="GM40">
        <v>1426637</v>
      </c>
      <c r="GN40">
        <v>34487.300000000003</v>
      </c>
      <c r="GO40">
        <v>36501000</v>
      </c>
      <c r="GP40">
        <v>9937000</v>
      </c>
      <c r="GQ40">
        <v>743560</v>
      </c>
      <c r="GR40">
        <v>240084.1</v>
      </c>
      <c r="GS40">
        <v>229.6</v>
      </c>
      <c r="GT40">
        <v>63053.2</v>
      </c>
      <c r="GU40">
        <v>8.6564999999999994</v>
      </c>
      <c r="GV40">
        <v>21447.8</v>
      </c>
      <c r="GW40">
        <v>323140.8</v>
      </c>
      <c r="GX40">
        <v>53512.6</v>
      </c>
      <c r="GY40">
        <v>18044.900000000001</v>
      </c>
      <c r="GZ40">
        <v>1284</v>
      </c>
      <c r="HA40">
        <v>5777</v>
      </c>
      <c r="HB40">
        <v>6317000</v>
      </c>
      <c r="HC40">
        <v>120.4</v>
      </c>
      <c r="HD40">
        <v>113.2</v>
      </c>
      <c r="HE40">
        <v>113.8</v>
      </c>
      <c r="HF40">
        <v>110.8</v>
      </c>
      <c r="HG40">
        <v>111.5</v>
      </c>
      <c r="HH40">
        <v>109.6</v>
      </c>
      <c r="HI40">
        <v>126.7</v>
      </c>
      <c r="HJ40">
        <v>124.888843314192</v>
      </c>
      <c r="HK40">
        <v>3184.9</v>
      </c>
      <c r="HL40">
        <v>98639</v>
      </c>
      <c r="HM40">
        <v>11510.2</v>
      </c>
      <c r="HN40">
        <v>7812.1</v>
      </c>
      <c r="HO40">
        <v>52.929524813086502</v>
      </c>
      <c r="HP40">
        <v>19.272667971298102</v>
      </c>
      <c r="HQ40">
        <v>9341.5</v>
      </c>
      <c r="HR40">
        <v>244000</v>
      </c>
      <c r="HS40">
        <v>5147000</v>
      </c>
      <c r="HT40">
        <v>36591.699999999997</v>
      </c>
      <c r="HU40">
        <v>1765.7</v>
      </c>
      <c r="HV40">
        <v>1484.3</v>
      </c>
      <c r="HW40">
        <v>322380</v>
      </c>
      <c r="HX40">
        <v>1194.0999999999999</v>
      </c>
      <c r="HY40">
        <v>136117</v>
      </c>
      <c r="HZ40">
        <v>8.24</v>
      </c>
      <c r="IA40">
        <v>6.75</v>
      </c>
      <c r="IB40">
        <v>97362.2</v>
      </c>
      <c r="IC40">
        <v>118232.62549999999</v>
      </c>
      <c r="ID40">
        <v>31.967213114754099</v>
      </c>
      <c r="IE40">
        <v>3666</v>
      </c>
      <c r="IF40">
        <v>3374.8</v>
      </c>
      <c r="IG40">
        <v>114.5</v>
      </c>
      <c r="IH40">
        <v>52639.03</v>
      </c>
      <c r="II40">
        <v>492.27929999999998</v>
      </c>
      <c r="IJ40">
        <v>177117.8</v>
      </c>
      <c r="IK40">
        <v>67013.3</v>
      </c>
      <c r="IL40">
        <v>53370.9</v>
      </c>
      <c r="IM40">
        <v>110.957035</v>
      </c>
      <c r="IN40">
        <v>150</v>
      </c>
      <c r="IO40">
        <v>180858150.19999999</v>
      </c>
      <c r="IP40">
        <v>92.600186828584796</v>
      </c>
      <c r="IQ40">
        <v>49.663800000000002</v>
      </c>
      <c r="IR40">
        <v>578.79999999999995</v>
      </c>
      <c r="IS40">
        <v>1506.1134531259599</v>
      </c>
    </row>
    <row r="41" spans="1:253">
      <c r="A41" t="s">
        <v>332</v>
      </c>
      <c r="B41">
        <v>23485791.899999999</v>
      </c>
      <c r="C41">
        <v>4260230.7</v>
      </c>
      <c r="D41">
        <v>7473022.5999999996</v>
      </c>
      <c r="E41">
        <v>11752538.699999999</v>
      </c>
      <c r="F41">
        <v>27037778.699999999</v>
      </c>
      <c r="G41">
        <v>4977109.4000000004</v>
      </c>
      <c r="H41">
        <v>8579398.0999999996</v>
      </c>
      <c r="I41">
        <v>13481263.1</v>
      </c>
      <c r="J41">
        <v>25988975.600000001</v>
      </c>
      <c r="K41">
        <v>14635394.199999999</v>
      </c>
      <c r="L41">
        <v>2327646.2000000002</v>
      </c>
      <c r="M41">
        <v>8421507.1999999993</v>
      </c>
      <c r="N41">
        <v>6590214.0999999996</v>
      </c>
      <c r="O41">
        <v>6700985.5</v>
      </c>
      <c r="P41">
        <v>30608741.399999999</v>
      </c>
      <c r="Q41">
        <v>17271542.100000001</v>
      </c>
      <c r="R41">
        <v>2796894.5</v>
      </c>
      <c r="S41">
        <v>9362055.8000000007</v>
      </c>
      <c r="T41">
        <v>7661441.4000000004</v>
      </c>
      <c r="U41">
        <v>8119873.7000000002</v>
      </c>
      <c r="V41">
        <v>-30668</v>
      </c>
      <c r="W41">
        <v>29458.5</v>
      </c>
      <c r="X41">
        <v>-1209.5</v>
      </c>
      <c r="Y41">
        <v>9064.9</v>
      </c>
      <c r="Z41">
        <v>7106.4</v>
      </c>
      <c r="AA41">
        <v>123154.6</v>
      </c>
      <c r="AB41">
        <v>132234.70000000001</v>
      </c>
      <c r="AC41">
        <v>-6430.1</v>
      </c>
      <c r="AD41">
        <v>16283.1</v>
      </c>
      <c r="AE41">
        <v>495367.23418028798</v>
      </c>
      <c r="AF41">
        <v>19605.5</v>
      </c>
      <c r="AG41">
        <v>748920.2</v>
      </c>
      <c r="AH41">
        <v>4128600</v>
      </c>
      <c r="AI41">
        <v>504232.6</v>
      </c>
      <c r="AJ41">
        <v>2091269.8</v>
      </c>
      <c r="AK41">
        <v>4434065.2</v>
      </c>
      <c r="AL41">
        <v>4384547.4000000004</v>
      </c>
      <c r="AM41">
        <v>2933926.1</v>
      </c>
      <c r="AN41">
        <v>874145.6</v>
      </c>
      <c r="AO41">
        <v>4597318.9000000004</v>
      </c>
      <c r="AP41">
        <v>672314.5</v>
      </c>
      <c r="AQ41">
        <v>2435619.1</v>
      </c>
      <c r="AR41">
        <v>5091652.7</v>
      </c>
      <c r="AS41">
        <v>4905371.0999999996</v>
      </c>
      <c r="AT41">
        <v>3484239.3</v>
      </c>
      <c r="AU41">
        <v>2122887.9</v>
      </c>
      <c r="AV41">
        <v>1765241.1</v>
      </c>
      <c r="AW41">
        <v>120700</v>
      </c>
      <c r="AX41">
        <v>87061275.5</v>
      </c>
      <c r="AY41">
        <v>1606630.5</v>
      </c>
      <c r="AZ41">
        <v>41494203.299999997</v>
      </c>
      <c r="BA41">
        <v>45567072.200000003</v>
      </c>
      <c r="BB41">
        <v>7.23</v>
      </c>
      <c r="BC41">
        <v>3.61</v>
      </c>
      <c r="BD41">
        <v>2.31</v>
      </c>
      <c r="BE41">
        <v>76.099999999999994</v>
      </c>
      <c r="BF41">
        <v>41004477.100000001</v>
      </c>
      <c r="BG41">
        <v>45588504.399999999</v>
      </c>
      <c r="BH41">
        <v>180.5</v>
      </c>
      <c r="BI41">
        <v>95173860</v>
      </c>
      <c r="BJ41">
        <v>1579080</v>
      </c>
      <c r="BK41">
        <v>675644</v>
      </c>
      <c r="BL41">
        <v>55420</v>
      </c>
      <c r="BM41">
        <v>2203905</v>
      </c>
      <c r="BN41">
        <v>7.0857751731486296</v>
      </c>
      <c r="BO41">
        <v>357.71842917508297</v>
      </c>
      <c r="BP41">
        <v>374.68953812184702</v>
      </c>
      <c r="BQ41">
        <v>242.21914063204201</v>
      </c>
      <c r="BR41">
        <v>195.88159588159601</v>
      </c>
      <c r="BS41">
        <v>55296000</v>
      </c>
      <c r="BT41">
        <v>25165000</v>
      </c>
      <c r="BU41">
        <v>10097000</v>
      </c>
      <c r="BV41">
        <v>13375000</v>
      </c>
      <c r="BW41">
        <v>115.3</v>
      </c>
      <c r="BX41">
        <v>42523.3</v>
      </c>
      <c r="BY41">
        <v>19605.5</v>
      </c>
      <c r="BZ41">
        <v>17705.5</v>
      </c>
      <c r="CA41">
        <v>-6430.1</v>
      </c>
      <c r="CB41">
        <v>16283.1</v>
      </c>
      <c r="CC41">
        <v>15533.7</v>
      </c>
      <c r="CD41">
        <v>909.5</v>
      </c>
      <c r="CE41">
        <v>9258.1</v>
      </c>
      <c r="CF41">
        <v>-7106.4</v>
      </c>
      <c r="CG41">
        <v>15112.5</v>
      </c>
      <c r="CH41">
        <v>128.06084308244101</v>
      </c>
      <c r="CI41">
        <v>1251</v>
      </c>
      <c r="CJ41">
        <v>11955</v>
      </c>
      <c r="CK41">
        <v>1</v>
      </c>
      <c r="CL41">
        <v>80.456666666666706</v>
      </c>
      <c r="CM41">
        <v>0.23589126984127001</v>
      </c>
      <c r="CN41">
        <v>112.629366666667</v>
      </c>
      <c r="CO41">
        <v>118.924543117722</v>
      </c>
      <c r="CP41">
        <v>0</v>
      </c>
      <c r="CQ41">
        <v>85.739458167707298</v>
      </c>
      <c r="CR41">
        <v>662328</v>
      </c>
      <c r="CS41">
        <v>16457.66</v>
      </c>
      <c r="CT41">
        <v>113.305202688487</v>
      </c>
      <c r="CU41">
        <v>149.73935241358399</v>
      </c>
      <c r="CV41">
        <v>128.35751348030999</v>
      </c>
      <c r="CW41">
        <v>169.70479652043599</v>
      </c>
      <c r="CX41">
        <v>512.42358192250697</v>
      </c>
      <c r="CY41">
        <v>167.77229287560999</v>
      </c>
      <c r="CZ41">
        <v>4.8904000000000003E-2</v>
      </c>
      <c r="DA41">
        <v>673637</v>
      </c>
      <c r="DB41">
        <v>8.8433333333333302</v>
      </c>
      <c r="DC41">
        <v>174.15234322086599</v>
      </c>
      <c r="DD41">
        <v>58.007739999999998</v>
      </c>
      <c r="DE41">
        <v>7049000</v>
      </c>
      <c r="DF41">
        <v>1568.42930944818</v>
      </c>
      <c r="DG41">
        <v>82509.2</v>
      </c>
      <c r="DH41">
        <v>15112.5</v>
      </c>
      <c r="DI41">
        <v>67396.600000000006</v>
      </c>
      <c r="DJ41">
        <v>111194.8</v>
      </c>
      <c r="DK41">
        <v>42523.3</v>
      </c>
      <c r="DL41">
        <v>68671.5</v>
      </c>
      <c r="DM41">
        <v>58956488</v>
      </c>
      <c r="DN41">
        <v>17327420</v>
      </c>
      <c r="DO41">
        <v>95173860</v>
      </c>
      <c r="DP41">
        <v>30448700</v>
      </c>
      <c r="DQ41">
        <v>64452960</v>
      </c>
      <c r="DR41">
        <v>19239480</v>
      </c>
      <c r="DS41">
        <v>173390</v>
      </c>
      <c r="DT41">
        <v>19140670</v>
      </c>
      <c r="DU41">
        <v>12458190</v>
      </c>
      <c r="DV41">
        <v>8139430</v>
      </c>
      <c r="DW41">
        <v>20597620</v>
      </c>
      <c r="DX41">
        <v>430170</v>
      </c>
      <c r="DY41">
        <v>21027790</v>
      </c>
      <c r="DZ41">
        <v>74576240</v>
      </c>
      <c r="EA41">
        <v>96752940</v>
      </c>
      <c r="EB41">
        <v>9.25</v>
      </c>
      <c r="EC41">
        <v>8</v>
      </c>
      <c r="ED41">
        <v>10.19</v>
      </c>
      <c r="EE41">
        <v>8.89</v>
      </c>
      <c r="EF41">
        <v>8.94</v>
      </c>
      <c r="EG41">
        <v>61.79</v>
      </c>
      <c r="EH41">
        <v>102.21</v>
      </c>
      <c r="EI41">
        <v>84.63</v>
      </c>
      <c r="EJ41">
        <v>1.3696391001780199</v>
      </c>
      <c r="EK41">
        <v>0.60070000000000001</v>
      </c>
      <c r="EL41">
        <v>102.863326119527</v>
      </c>
      <c r="EM41">
        <v>276406</v>
      </c>
      <c r="EN41">
        <v>112.6</v>
      </c>
      <c r="EO41">
        <v>106</v>
      </c>
      <c r="EP41">
        <v>113.8</v>
      </c>
      <c r="EQ41">
        <v>111.8</v>
      </c>
      <c r="ER41">
        <v>108.5</v>
      </c>
      <c r="ES41">
        <v>103.3</v>
      </c>
      <c r="ET41">
        <v>114.4</v>
      </c>
      <c r="EU41">
        <v>116.5</v>
      </c>
      <c r="EV41">
        <v>116.1</v>
      </c>
      <c r="EW41">
        <v>116.9</v>
      </c>
      <c r="EX41">
        <v>128.80000000000001</v>
      </c>
      <c r="EY41">
        <v>98.3</v>
      </c>
      <c r="EZ41">
        <v>73.400000000000006</v>
      </c>
      <c r="FA41">
        <v>109.5</v>
      </c>
      <c r="FB41">
        <v>94.4</v>
      </c>
      <c r="FC41">
        <v>124.1</v>
      </c>
      <c r="FD41">
        <v>123</v>
      </c>
      <c r="FE41">
        <v>111.8</v>
      </c>
      <c r="FF41">
        <v>154839</v>
      </c>
      <c r="FG41">
        <v>3868549</v>
      </c>
      <c r="FH41">
        <v>2672822</v>
      </c>
      <c r="FI41">
        <v>991352</v>
      </c>
      <c r="FJ41">
        <v>3956560</v>
      </c>
      <c r="FK41">
        <v>3956470</v>
      </c>
      <c r="FL41">
        <v>3947250</v>
      </c>
      <c r="FM41">
        <v>974540</v>
      </c>
      <c r="FN41">
        <v>-135270</v>
      </c>
      <c r="FO41">
        <v>1257900</v>
      </c>
      <c r="FP41">
        <v>-135360</v>
      </c>
      <c r="FQ41">
        <v>290590</v>
      </c>
      <c r="FR41">
        <v>9.3642000000000003</v>
      </c>
      <c r="FS41">
        <v>5.7582000000000004</v>
      </c>
      <c r="FT41">
        <v>3.6061000000000001</v>
      </c>
      <c r="FU41">
        <v>22386.27</v>
      </c>
      <c r="FV41">
        <v>113.8</v>
      </c>
      <c r="FW41">
        <v>110</v>
      </c>
      <c r="FX41">
        <v>119.4</v>
      </c>
      <c r="FY41">
        <v>113.8</v>
      </c>
      <c r="FZ41">
        <v>238</v>
      </c>
      <c r="GA41">
        <v>72.599999999999994</v>
      </c>
      <c r="GB41">
        <v>54.9</v>
      </c>
      <c r="GC41">
        <v>1294</v>
      </c>
      <c r="GD41">
        <v>108.2</v>
      </c>
      <c r="GE41">
        <v>42758</v>
      </c>
      <c r="GF41">
        <v>283840</v>
      </c>
      <c r="GG41">
        <v>40652</v>
      </c>
      <c r="GH41">
        <v>4252</v>
      </c>
      <c r="GI41">
        <v>17102</v>
      </c>
      <c r="GJ41">
        <v>40645.4</v>
      </c>
      <c r="GK41">
        <v>21039.9</v>
      </c>
      <c r="GL41">
        <v>1499437</v>
      </c>
      <c r="GM41">
        <v>1528436</v>
      </c>
      <c r="GN41">
        <v>36260.800000000003</v>
      </c>
      <c r="GO41">
        <v>38540000</v>
      </c>
      <c r="GP41">
        <v>10097000</v>
      </c>
      <c r="GQ41">
        <v>951630</v>
      </c>
      <c r="GR41">
        <v>245040.8</v>
      </c>
      <c r="GS41">
        <v>236.8</v>
      </c>
      <c r="GT41">
        <v>63343.9</v>
      </c>
      <c r="GU41">
        <v>9.4398</v>
      </c>
      <c r="GV41">
        <v>3258.6</v>
      </c>
      <c r="GW41">
        <v>418775.9</v>
      </c>
      <c r="GX41">
        <v>45266.7</v>
      </c>
      <c r="GY41">
        <v>18037.7</v>
      </c>
      <c r="GZ41">
        <v>1661</v>
      </c>
      <c r="HA41">
        <v>9779</v>
      </c>
      <c r="HB41">
        <v>6660000</v>
      </c>
      <c r="HC41">
        <v>115.7</v>
      </c>
      <c r="HD41">
        <v>114.8</v>
      </c>
      <c r="HE41">
        <v>115.9</v>
      </c>
      <c r="HF41">
        <v>112.4</v>
      </c>
      <c r="HG41">
        <v>112.4</v>
      </c>
      <c r="HH41">
        <v>110.9</v>
      </c>
      <c r="HI41">
        <v>121.2</v>
      </c>
      <c r="HJ41">
        <v>119.869237079573</v>
      </c>
      <c r="HK41">
        <v>5327.6</v>
      </c>
      <c r="HL41">
        <v>103845</v>
      </c>
      <c r="HM41">
        <v>11955</v>
      </c>
      <c r="HN41">
        <v>8350</v>
      </c>
      <c r="HO41">
        <v>53.836502671359497</v>
      </c>
      <c r="HP41">
        <v>19.133137518041199</v>
      </c>
      <c r="HQ41">
        <v>10548.6</v>
      </c>
      <c r="HR41">
        <v>249000</v>
      </c>
      <c r="HS41">
        <v>5386000</v>
      </c>
      <c r="HT41">
        <v>36806.699999999997</v>
      </c>
      <c r="HU41">
        <v>3284.6</v>
      </c>
      <c r="HV41">
        <v>1304.0999999999999</v>
      </c>
      <c r="HW41">
        <v>1176790</v>
      </c>
      <c r="HX41">
        <v>913.7</v>
      </c>
      <c r="HY41">
        <v>142068</v>
      </c>
      <c r="HZ41">
        <v>8.01</v>
      </c>
      <c r="IA41">
        <v>7</v>
      </c>
      <c r="IB41">
        <v>90382.1</v>
      </c>
      <c r="IC41">
        <v>145558.992</v>
      </c>
      <c r="ID41">
        <v>78.474576271186393</v>
      </c>
      <c r="IE41">
        <v>4345</v>
      </c>
      <c r="IF41">
        <v>3699.9</v>
      </c>
      <c r="IG41">
        <v>112.5</v>
      </c>
      <c r="IH41">
        <v>117267.2</v>
      </c>
      <c r="II41">
        <v>515.51559999999995</v>
      </c>
      <c r="IJ41">
        <v>177408.5</v>
      </c>
      <c r="IK41">
        <v>85120.9</v>
      </c>
      <c r="IL41">
        <v>56848.1</v>
      </c>
      <c r="IM41">
        <v>110.779583</v>
      </c>
      <c r="IN41">
        <v>82.8</v>
      </c>
      <c r="IO41">
        <v>199516271.90000001</v>
      </c>
      <c r="IP41">
        <v>93.628584773470394</v>
      </c>
      <c r="IQ41">
        <v>50.319580000000002</v>
      </c>
      <c r="IR41">
        <v>576.6</v>
      </c>
      <c r="IS41">
        <v>1568.42930944818</v>
      </c>
    </row>
    <row r="42" spans="1:253">
      <c r="A42" t="s">
        <v>333</v>
      </c>
      <c r="B42">
        <v>23771538.5</v>
      </c>
      <c r="C42">
        <v>3626528.1</v>
      </c>
      <c r="D42">
        <v>7651828.4000000004</v>
      </c>
      <c r="E42">
        <v>12493181.800000001</v>
      </c>
      <c r="F42">
        <v>28078986.5</v>
      </c>
      <c r="G42">
        <v>4609644.3</v>
      </c>
      <c r="H42">
        <v>8834024.8000000007</v>
      </c>
      <c r="I42">
        <v>14635317.5</v>
      </c>
      <c r="J42">
        <v>25357505.899999999</v>
      </c>
      <c r="K42">
        <v>14171651.4</v>
      </c>
      <c r="L42">
        <v>2785636.1</v>
      </c>
      <c r="M42">
        <v>8085692.7000000002</v>
      </c>
      <c r="N42">
        <v>6224845.7999999998</v>
      </c>
      <c r="O42">
        <v>6632048.9000000004</v>
      </c>
      <c r="P42">
        <v>29143932.199999999</v>
      </c>
      <c r="Q42">
        <v>17157310.899999999</v>
      </c>
      <c r="R42">
        <v>3370374</v>
      </c>
      <c r="S42">
        <v>9289055.0999999996</v>
      </c>
      <c r="T42">
        <v>7068957.2999999998</v>
      </c>
      <c r="U42">
        <v>8006165.7000000002</v>
      </c>
      <c r="V42">
        <v>-35092.800000000003</v>
      </c>
      <c r="W42">
        <v>27623.8</v>
      </c>
      <c r="X42">
        <v>-7469</v>
      </c>
      <c r="Y42">
        <v>18791.3</v>
      </c>
      <c r="Z42">
        <v>11178.9</v>
      </c>
      <c r="AA42">
        <v>117859.2</v>
      </c>
      <c r="AB42">
        <v>133791.79999999999</v>
      </c>
      <c r="AC42">
        <v>-6408.3</v>
      </c>
      <c r="AD42">
        <v>16471.599999999999</v>
      </c>
      <c r="AE42">
        <v>487601.34181027301</v>
      </c>
      <c r="AF42">
        <v>17560.5</v>
      </c>
      <c r="AG42">
        <v>795357.4</v>
      </c>
      <c r="AH42">
        <v>4221685.4000000004</v>
      </c>
      <c r="AI42">
        <v>538996.1</v>
      </c>
      <c r="AJ42">
        <v>2095789.5</v>
      </c>
      <c r="AK42">
        <v>4322976.2</v>
      </c>
      <c r="AL42">
        <v>5400666.5999999996</v>
      </c>
      <c r="AM42">
        <v>2769539</v>
      </c>
      <c r="AN42">
        <v>950402.8</v>
      </c>
      <c r="AO42">
        <v>4711591.5999999996</v>
      </c>
      <c r="AP42">
        <v>696618.8</v>
      </c>
      <c r="AQ42">
        <v>2475411.6</v>
      </c>
      <c r="AR42">
        <v>5082054.4000000004</v>
      </c>
      <c r="AS42">
        <v>6207741</v>
      </c>
      <c r="AT42">
        <v>3345522.1</v>
      </c>
      <c r="AU42">
        <v>2594673.7000000002</v>
      </c>
      <c r="AV42">
        <v>1133713.8999999999</v>
      </c>
      <c r="AW42">
        <v>85966.8</v>
      </c>
      <c r="AX42">
        <v>86732971.400000006</v>
      </c>
      <c r="AY42">
        <v>1063377</v>
      </c>
      <c r="AZ42">
        <v>42032252.100000001</v>
      </c>
      <c r="BA42">
        <v>44700719.299999997</v>
      </c>
      <c r="BB42">
        <v>8.99</v>
      </c>
      <c r="BC42">
        <v>6.28</v>
      </c>
      <c r="BD42">
        <v>34.1</v>
      </c>
      <c r="BE42">
        <v>70.2</v>
      </c>
      <c r="BF42">
        <v>41541168.100000001</v>
      </c>
      <c r="BG42">
        <v>44706680.100000001</v>
      </c>
      <c r="BH42">
        <v>188</v>
      </c>
      <c r="BI42">
        <v>97740400</v>
      </c>
      <c r="BJ42">
        <v>1625130</v>
      </c>
      <c r="BK42">
        <v>615322</v>
      </c>
      <c r="BL42">
        <v>50375</v>
      </c>
      <c r="BM42">
        <v>1502392</v>
      </c>
      <c r="BN42">
        <v>7.0857751731486296</v>
      </c>
      <c r="BO42">
        <v>438.04129600023902</v>
      </c>
      <c r="BP42">
        <v>440.79018964628898</v>
      </c>
      <c r="BQ42">
        <v>348.76591414780597</v>
      </c>
      <c r="BR42">
        <v>266.40613257177199</v>
      </c>
      <c r="BS42">
        <v>56012000</v>
      </c>
      <c r="BT42">
        <v>25094000</v>
      </c>
      <c r="BU42">
        <v>10365000</v>
      </c>
      <c r="BV42">
        <v>13402000</v>
      </c>
      <c r="BW42">
        <v>117.9</v>
      </c>
      <c r="BX42">
        <v>40423.4</v>
      </c>
      <c r="BY42">
        <v>17560.5</v>
      </c>
      <c r="BZ42">
        <v>17014.2</v>
      </c>
      <c r="CA42">
        <v>-6408.3</v>
      </c>
      <c r="CB42">
        <v>16471.599999999999</v>
      </c>
      <c r="CC42">
        <v>16044</v>
      </c>
      <c r="CD42">
        <v>7592.5</v>
      </c>
      <c r="CE42">
        <v>12439.8</v>
      </c>
      <c r="CF42">
        <v>-11178.9</v>
      </c>
      <c r="CG42">
        <v>16794.400000000001</v>
      </c>
      <c r="CH42">
        <v>170.13284763951501</v>
      </c>
      <c r="CI42">
        <v>1255</v>
      </c>
      <c r="CJ42">
        <v>10053.5</v>
      </c>
      <c r="CK42">
        <v>0</v>
      </c>
      <c r="CL42">
        <v>79.913333333333298</v>
      </c>
      <c r="CM42">
        <v>0.228222131147541</v>
      </c>
      <c r="CN42">
        <v>113.7431</v>
      </c>
      <c r="CO42">
        <v>120.678404474739</v>
      </c>
      <c r="CP42">
        <v>0</v>
      </c>
      <c r="CQ42">
        <v>84.894802209114104</v>
      </c>
      <c r="CR42">
        <v>660841</v>
      </c>
      <c r="CS42">
        <v>16826.599999999999</v>
      </c>
      <c r="CT42">
        <v>111.224718613519</v>
      </c>
      <c r="CU42">
        <v>151.76634607386401</v>
      </c>
      <c r="CV42">
        <v>128.64316799225901</v>
      </c>
      <c r="CW42">
        <v>167.163458301708</v>
      </c>
      <c r="CX42">
        <v>521.64720639711197</v>
      </c>
      <c r="CY42">
        <v>168.18199995520101</v>
      </c>
      <c r="CZ42">
        <v>3.39831168831169E-2</v>
      </c>
      <c r="DA42">
        <v>733444</v>
      </c>
      <c r="DB42">
        <v>8.6266666666666705</v>
      </c>
      <c r="DC42">
        <v>175.59361059812801</v>
      </c>
      <c r="DD42">
        <v>58.544379999999997</v>
      </c>
      <c r="DE42">
        <v>7331000</v>
      </c>
      <c r="DF42">
        <v>1615.1680049065901</v>
      </c>
      <c r="DG42">
        <v>79719</v>
      </c>
      <c r="DH42">
        <v>16794.400000000001</v>
      </c>
      <c r="DI42">
        <v>62924.6</v>
      </c>
      <c r="DJ42">
        <v>113212.1</v>
      </c>
      <c r="DK42">
        <v>40423.4</v>
      </c>
      <c r="DL42">
        <v>72788.7</v>
      </c>
      <c r="DM42">
        <v>59805342.899999999</v>
      </c>
      <c r="DN42">
        <v>17192170</v>
      </c>
      <c r="DO42">
        <v>97740400</v>
      </c>
      <c r="DP42">
        <v>30883970</v>
      </c>
      <c r="DQ42">
        <v>65677020</v>
      </c>
      <c r="DR42">
        <v>19695730</v>
      </c>
      <c r="DS42">
        <v>178890</v>
      </c>
      <c r="DT42">
        <v>18695200</v>
      </c>
      <c r="DU42">
        <v>13020040</v>
      </c>
      <c r="DV42">
        <v>8456700</v>
      </c>
      <c r="DW42">
        <v>21476740</v>
      </c>
      <c r="DX42">
        <v>437940</v>
      </c>
      <c r="DY42">
        <v>21914680</v>
      </c>
      <c r="DZ42">
        <v>76263670</v>
      </c>
      <c r="EA42">
        <v>99365530</v>
      </c>
      <c r="EB42">
        <v>9.0500000000000007</v>
      </c>
      <c r="EC42">
        <v>8</v>
      </c>
      <c r="ED42">
        <v>10.19</v>
      </c>
      <c r="EE42">
        <v>8.66</v>
      </c>
      <c r="EF42">
        <v>9.14</v>
      </c>
      <c r="EG42">
        <v>59.77</v>
      </c>
      <c r="EH42">
        <v>100.65</v>
      </c>
      <c r="EI42">
        <v>81.94</v>
      </c>
      <c r="EJ42">
        <v>1.3709218671574399</v>
      </c>
      <c r="EK42">
        <v>0.58540000000000003</v>
      </c>
      <c r="EL42">
        <v>102.10112743423301</v>
      </c>
      <c r="EM42">
        <v>288812.59999999998</v>
      </c>
      <c r="EN42">
        <v>109.2</v>
      </c>
      <c r="EO42">
        <v>93</v>
      </c>
      <c r="EP42">
        <v>110.2</v>
      </c>
      <c r="EQ42">
        <v>127.8</v>
      </c>
      <c r="ER42">
        <v>105.5</v>
      </c>
      <c r="ES42">
        <v>93.1</v>
      </c>
      <c r="ET42">
        <v>116.8</v>
      </c>
      <c r="EU42">
        <v>109.9</v>
      </c>
      <c r="EV42">
        <v>110.5</v>
      </c>
      <c r="EW42">
        <v>109.3</v>
      </c>
      <c r="EX42">
        <v>100.7</v>
      </c>
      <c r="EY42">
        <v>98.6</v>
      </c>
      <c r="EZ42">
        <v>72.400000000000006</v>
      </c>
      <c r="FA42">
        <v>106.1</v>
      </c>
      <c r="FB42">
        <v>92.1</v>
      </c>
      <c r="FC42">
        <v>122.6</v>
      </c>
      <c r="FD42">
        <v>124.6</v>
      </c>
      <c r="FE42">
        <v>127.8</v>
      </c>
      <c r="FF42">
        <v>188074</v>
      </c>
      <c r="FG42">
        <v>3950442</v>
      </c>
      <c r="FH42">
        <v>2767408</v>
      </c>
      <c r="FI42">
        <v>1006540</v>
      </c>
      <c r="FJ42">
        <v>4136030</v>
      </c>
      <c r="FK42">
        <v>4136030</v>
      </c>
      <c r="FL42">
        <v>1830280</v>
      </c>
      <c r="FM42">
        <v>3145160</v>
      </c>
      <c r="FN42">
        <v>2978590</v>
      </c>
      <c r="FO42">
        <v>906940</v>
      </c>
      <c r="FP42">
        <v>1895909.6</v>
      </c>
      <c r="FQ42">
        <v>497910</v>
      </c>
      <c r="FR42">
        <v>10.9649</v>
      </c>
      <c r="FS42">
        <v>4.6536</v>
      </c>
      <c r="FT42">
        <v>6.3113000000000001</v>
      </c>
      <c r="FU42">
        <v>25413.78</v>
      </c>
      <c r="FV42">
        <v>114.7</v>
      </c>
      <c r="FW42">
        <v>111.3</v>
      </c>
      <c r="FX42">
        <v>115.9</v>
      </c>
      <c r="FY42">
        <v>115.9</v>
      </c>
      <c r="FZ42">
        <v>244</v>
      </c>
      <c r="GA42">
        <v>71.599999999999994</v>
      </c>
      <c r="GB42">
        <v>56.3</v>
      </c>
      <c r="GC42">
        <v>1288.5</v>
      </c>
      <c r="GD42">
        <v>109.7</v>
      </c>
      <c r="GE42">
        <v>46056.7</v>
      </c>
      <c r="GF42">
        <v>267660</v>
      </c>
      <c r="GG42">
        <v>42206</v>
      </c>
      <c r="GH42">
        <v>4796</v>
      </c>
      <c r="GI42">
        <v>18549</v>
      </c>
      <c r="GJ42">
        <v>38140.199999999997</v>
      </c>
      <c r="GK42">
        <v>20579.7</v>
      </c>
      <c r="GL42">
        <v>1623729</v>
      </c>
      <c r="GM42">
        <v>1655757</v>
      </c>
      <c r="GN42">
        <v>38300</v>
      </c>
      <c r="GO42">
        <v>38496000</v>
      </c>
      <c r="GP42">
        <v>10365000</v>
      </c>
      <c r="GQ42">
        <v>830860</v>
      </c>
      <c r="GR42">
        <v>266000.59999999998</v>
      </c>
      <c r="GS42">
        <v>240.1</v>
      </c>
      <c r="GT42">
        <v>65740.899999999994</v>
      </c>
      <c r="GU42">
        <v>6.5339999999999998</v>
      </c>
      <c r="GV42">
        <v>2409.4</v>
      </c>
      <c r="GW42">
        <v>440703.3</v>
      </c>
      <c r="GX42">
        <v>135749.79999999999</v>
      </c>
      <c r="GY42">
        <v>17452.7</v>
      </c>
      <c r="GZ42">
        <v>1643</v>
      </c>
      <c r="HA42">
        <v>8293</v>
      </c>
      <c r="HB42">
        <v>7150000</v>
      </c>
      <c r="HC42">
        <v>119</v>
      </c>
      <c r="HD42">
        <v>116.9</v>
      </c>
      <c r="HE42">
        <v>117.6</v>
      </c>
      <c r="HF42">
        <v>114</v>
      </c>
      <c r="HG42">
        <v>112.7</v>
      </c>
      <c r="HH42">
        <v>111.9</v>
      </c>
      <c r="HI42">
        <v>123.7</v>
      </c>
      <c r="HJ42">
        <v>123.22034454470899</v>
      </c>
      <c r="HK42">
        <v>7047.8</v>
      </c>
      <c r="HL42">
        <v>106251</v>
      </c>
      <c r="HM42">
        <v>10053.5</v>
      </c>
      <c r="HN42">
        <v>8046.5</v>
      </c>
      <c r="HO42">
        <v>50.478140882356598</v>
      </c>
      <c r="HP42">
        <v>20.9717660868371</v>
      </c>
      <c r="HQ42">
        <v>10250.4</v>
      </c>
      <c r="HR42">
        <v>268000</v>
      </c>
      <c r="HS42">
        <v>5614000</v>
      </c>
      <c r="HT42">
        <v>37646.699999999997</v>
      </c>
      <c r="HU42">
        <v>3831.3</v>
      </c>
      <c r="HV42">
        <v>1872.1</v>
      </c>
      <c r="HW42">
        <v>1088830</v>
      </c>
      <c r="HX42">
        <v>1048.4000000000001</v>
      </c>
      <c r="HY42">
        <v>143167</v>
      </c>
      <c r="HZ42">
        <v>7.86</v>
      </c>
      <c r="IA42">
        <v>7</v>
      </c>
      <c r="IB42">
        <v>88352.9</v>
      </c>
      <c r="IC42">
        <v>100786.57090000001</v>
      </c>
      <c r="ID42">
        <v>100.68965517241401</v>
      </c>
      <c r="IE42">
        <v>3197</v>
      </c>
      <c r="IF42">
        <v>2227.9</v>
      </c>
      <c r="IG42">
        <v>111.8</v>
      </c>
      <c r="IH42">
        <v>162383.46</v>
      </c>
      <c r="II42">
        <v>510.80520000000001</v>
      </c>
      <c r="IJ42">
        <v>212059.2</v>
      </c>
      <c r="IK42">
        <v>77507.5</v>
      </c>
      <c r="IL42">
        <v>52674.2</v>
      </c>
      <c r="IM42">
        <v>111.59567300000001</v>
      </c>
      <c r="IN42">
        <v>190.2</v>
      </c>
      <c r="IO42">
        <v>188940132.90000001</v>
      </c>
      <c r="IP42">
        <v>94.559411489957995</v>
      </c>
      <c r="IQ42">
        <v>50.835700000000003</v>
      </c>
      <c r="IR42">
        <v>617.4</v>
      </c>
      <c r="IS42">
        <v>1615.1680049065901</v>
      </c>
    </row>
    <row r="43" spans="1:253">
      <c r="A43" t="s">
        <v>334</v>
      </c>
      <c r="B43">
        <v>23793558.199999999</v>
      </c>
      <c r="C43">
        <v>2994938.8</v>
      </c>
      <c r="D43">
        <v>7414884.2000000002</v>
      </c>
      <c r="E43">
        <v>13383735.1</v>
      </c>
      <c r="F43">
        <v>28706073.800000001</v>
      </c>
      <c r="G43">
        <v>4043500</v>
      </c>
      <c r="H43">
        <v>8633992.9000000004</v>
      </c>
      <c r="I43">
        <v>16028580.800000001</v>
      </c>
      <c r="J43">
        <v>25622415.800000001</v>
      </c>
      <c r="K43">
        <v>14128040.199999999</v>
      </c>
      <c r="L43">
        <v>3076087.4</v>
      </c>
      <c r="M43">
        <v>8155531.7999999998</v>
      </c>
      <c r="N43">
        <v>6265680.9000000004</v>
      </c>
      <c r="O43">
        <v>6816714.2999999998</v>
      </c>
      <c r="P43">
        <v>30539820.300000001</v>
      </c>
      <c r="Q43">
        <v>17583291</v>
      </c>
      <c r="R43">
        <v>3844868.2</v>
      </c>
      <c r="S43">
        <v>9440239.0999999996</v>
      </c>
      <c r="T43">
        <v>7271078.5999999996</v>
      </c>
      <c r="U43">
        <v>8408388.0999999996</v>
      </c>
      <c r="V43">
        <v>-39651.9</v>
      </c>
      <c r="W43">
        <v>28723.599999999999</v>
      </c>
      <c r="X43">
        <v>-10928.3</v>
      </c>
      <c r="Y43">
        <v>17571.5</v>
      </c>
      <c r="Z43">
        <v>6896.8</v>
      </c>
      <c r="AA43">
        <v>119861.4</v>
      </c>
      <c r="AB43">
        <v>140345.5</v>
      </c>
      <c r="AC43">
        <v>-6609.7</v>
      </c>
      <c r="AD43">
        <v>16404.599999999999</v>
      </c>
      <c r="AE43">
        <v>504040.60571051302</v>
      </c>
      <c r="AF43">
        <v>18928.7</v>
      </c>
      <c r="AG43">
        <v>579396.6</v>
      </c>
      <c r="AH43">
        <v>4237569.2</v>
      </c>
      <c r="AI43">
        <v>548800.5</v>
      </c>
      <c r="AJ43">
        <v>2049117.9</v>
      </c>
      <c r="AK43">
        <v>4328343.3</v>
      </c>
      <c r="AL43">
        <v>5927691.7999999998</v>
      </c>
      <c r="AM43">
        <v>3127700</v>
      </c>
      <c r="AN43">
        <v>688941.5</v>
      </c>
      <c r="AO43">
        <v>4764738.0999999996</v>
      </c>
      <c r="AP43">
        <v>716408.9</v>
      </c>
      <c r="AQ43">
        <v>2463904.4</v>
      </c>
      <c r="AR43">
        <v>5175953.4000000004</v>
      </c>
      <c r="AS43">
        <v>6951182.5</v>
      </c>
      <c r="AT43">
        <v>3901444.9</v>
      </c>
      <c r="AU43">
        <v>5474988.7000000002</v>
      </c>
      <c r="AV43">
        <v>674799.3</v>
      </c>
      <c r="AW43">
        <v>1063556</v>
      </c>
      <c r="AX43">
        <v>88779077.299999997</v>
      </c>
      <c r="AY43">
        <v>1853597</v>
      </c>
      <c r="AZ43">
        <v>43805269.100000001</v>
      </c>
      <c r="BA43">
        <v>44973808.200000003</v>
      </c>
      <c r="BB43">
        <v>3.61</v>
      </c>
      <c r="BC43">
        <v>6.34</v>
      </c>
      <c r="BD43">
        <v>14.05</v>
      </c>
      <c r="BE43">
        <v>73.599999999999994</v>
      </c>
      <c r="BF43">
        <v>43298815.100000001</v>
      </c>
      <c r="BG43">
        <v>44979297.5</v>
      </c>
      <c r="BH43">
        <v>193</v>
      </c>
      <c r="BI43">
        <v>99317010</v>
      </c>
      <c r="BJ43">
        <v>1667430</v>
      </c>
      <c r="BK43">
        <v>637084</v>
      </c>
      <c r="BL43">
        <v>53844</v>
      </c>
      <c r="BM43">
        <v>1653763</v>
      </c>
      <c r="BN43">
        <v>4.4202898550724603</v>
      </c>
      <c r="BO43">
        <v>409.71595567087797</v>
      </c>
      <c r="BP43">
        <v>430.24259437313901</v>
      </c>
      <c r="BQ43">
        <v>275.93271239052598</v>
      </c>
      <c r="BR43">
        <v>285.23737264253202</v>
      </c>
      <c r="BS43">
        <v>56138000</v>
      </c>
      <c r="BT43">
        <v>25071000</v>
      </c>
      <c r="BU43">
        <v>10632000</v>
      </c>
      <c r="BV43">
        <v>13227000</v>
      </c>
      <c r="BW43">
        <v>117.7</v>
      </c>
      <c r="BX43">
        <v>41965.2</v>
      </c>
      <c r="BY43">
        <v>18928.7</v>
      </c>
      <c r="BZ43">
        <v>16917.3</v>
      </c>
      <c r="CA43">
        <v>-6609.7</v>
      </c>
      <c r="CB43">
        <v>16404.599999999999</v>
      </c>
      <c r="CC43">
        <v>15940.1</v>
      </c>
      <c r="CD43">
        <v>7474.7</v>
      </c>
      <c r="CE43">
        <v>9762.2000000000007</v>
      </c>
      <c r="CF43">
        <v>-6896.8</v>
      </c>
      <c r="CG43">
        <v>16847.7</v>
      </c>
      <c r="CH43">
        <v>186.53784350285801</v>
      </c>
      <c r="CI43">
        <v>1259</v>
      </c>
      <c r="CJ43">
        <v>9237.2000000000007</v>
      </c>
      <c r="CK43">
        <v>0</v>
      </c>
      <c r="CL43">
        <v>83.45</v>
      </c>
      <c r="CM43">
        <v>0.234272307692308</v>
      </c>
      <c r="CN43">
        <v>114.255233333333</v>
      </c>
      <c r="CO43">
        <v>112.914622609391</v>
      </c>
      <c r="CP43">
        <v>0</v>
      </c>
      <c r="CQ43">
        <v>87.095300283238998</v>
      </c>
      <c r="CR43">
        <v>693034</v>
      </c>
      <c r="CS43">
        <v>17042.900000000001</v>
      </c>
      <c r="CT43">
        <v>111.345039991449</v>
      </c>
      <c r="CU43">
        <v>153.61931034076201</v>
      </c>
      <c r="CV43">
        <v>129.18923894391099</v>
      </c>
      <c r="CW43">
        <v>167.082189671837</v>
      </c>
      <c r="CX43">
        <v>531.03685611226001</v>
      </c>
      <c r="CY43">
        <v>169.254116378368</v>
      </c>
      <c r="CZ43">
        <v>2.3376829268292699E-2</v>
      </c>
      <c r="DA43">
        <v>739806</v>
      </c>
      <c r="DB43">
        <v>8.5333333333333297</v>
      </c>
      <c r="DC43">
        <v>177.285174086464</v>
      </c>
      <c r="DD43">
        <v>59.402740000000001</v>
      </c>
      <c r="DE43">
        <v>7557000</v>
      </c>
      <c r="DF43">
        <v>1628.51190170267</v>
      </c>
      <c r="DG43">
        <v>81503.7</v>
      </c>
      <c r="DH43">
        <v>16847.7</v>
      </c>
      <c r="DI43">
        <v>64655.9</v>
      </c>
      <c r="DJ43">
        <v>120916.5</v>
      </c>
      <c r="DK43">
        <v>41965.2</v>
      </c>
      <c r="DL43">
        <v>78951.3</v>
      </c>
      <c r="DM43">
        <v>60563004.399999999</v>
      </c>
      <c r="DN43">
        <v>17087110</v>
      </c>
      <c r="DO43">
        <v>99317010</v>
      </c>
      <c r="DP43">
        <v>30294600</v>
      </c>
      <c r="DQ43">
        <v>66047370</v>
      </c>
      <c r="DR43">
        <v>19990570</v>
      </c>
      <c r="DS43">
        <v>184170</v>
      </c>
      <c r="DT43">
        <v>17199690</v>
      </c>
      <c r="DU43">
        <v>12878380</v>
      </c>
      <c r="DV43">
        <v>8264030</v>
      </c>
      <c r="DW43">
        <v>21142410</v>
      </c>
      <c r="DX43">
        <v>447740</v>
      </c>
      <c r="DY43">
        <v>21590150</v>
      </c>
      <c r="DZ43">
        <v>78174600</v>
      </c>
      <c r="EA43">
        <v>100984440</v>
      </c>
      <c r="EB43">
        <v>9.0500000000000007</v>
      </c>
      <c r="EC43">
        <v>8</v>
      </c>
      <c r="ED43">
        <v>10.199999999999999</v>
      </c>
      <c r="EE43">
        <v>8.56</v>
      </c>
      <c r="EF43">
        <v>8.89</v>
      </c>
      <c r="EG43">
        <v>60.59</v>
      </c>
      <c r="EH43">
        <v>101.21</v>
      </c>
      <c r="EI43">
        <v>80.33</v>
      </c>
      <c r="EJ43">
        <v>1.3257963360290499</v>
      </c>
      <c r="EK43">
        <v>0.58279999999999998</v>
      </c>
      <c r="EL43">
        <v>103.963623884695</v>
      </c>
      <c r="EM43">
        <v>287392.3</v>
      </c>
      <c r="EN43">
        <v>109.6</v>
      </c>
      <c r="EO43">
        <v>83.6</v>
      </c>
      <c r="EP43">
        <v>112.2</v>
      </c>
      <c r="EQ43">
        <v>130.9</v>
      </c>
      <c r="ER43">
        <v>102.8</v>
      </c>
      <c r="ES43">
        <v>97.1</v>
      </c>
      <c r="ET43">
        <v>117.7</v>
      </c>
      <c r="EU43">
        <v>114.3</v>
      </c>
      <c r="EV43">
        <v>118.2</v>
      </c>
      <c r="EW43">
        <v>111</v>
      </c>
      <c r="EX43">
        <v>95.8</v>
      </c>
      <c r="EY43">
        <v>96.8</v>
      </c>
      <c r="EZ43">
        <v>68.7</v>
      </c>
      <c r="FA43">
        <v>106.5</v>
      </c>
      <c r="FB43">
        <v>100.5</v>
      </c>
      <c r="FC43">
        <v>119.8</v>
      </c>
      <c r="FD43">
        <v>113.3</v>
      </c>
      <c r="FE43">
        <v>130.9</v>
      </c>
      <c r="FF43">
        <v>159960</v>
      </c>
      <c r="FG43">
        <v>4197808</v>
      </c>
      <c r="FH43">
        <v>2823920</v>
      </c>
      <c r="FI43">
        <v>1178000</v>
      </c>
      <c r="FJ43">
        <v>4484500</v>
      </c>
      <c r="FK43">
        <v>4484500</v>
      </c>
      <c r="FL43">
        <v>3075900</v>
      </c>
      <c r="FM43">
        <v>2243460</v>
      </c>
      <c r="FN43">
        <v>1409670</v>
      </c>
      <c r="FO43">
        <v>949760</v>
      </c>
      <c r="FP43">
        <v>1553099.1</v>
      </c>
      <c r="FQ43">
        <v>492860</v>
      </c>
      <c r="FR43">
        <v>13.2247</v>
      </c>
      <c r="FS43">
        <v>9.3284000000000002</v>
      </c>
      <c r="FT43">
        <v>3.8961999999999999</v>
      </c>
      <c r="FU43">
        <v>26630.51</v>
      </c>
      <c r="FV43">
        <v>116.8</v>
      </c>
      <c r="FW43">
        <v>112.1</v>
      </c>
      <c r="FX43">
        <v>116.2</v>
      </c>
      <c r="FY43">
        <v>119.9</v>
      </c>
      <c r="FZ43">
        <v>252.7</v>
      </c>
      <c r="GA43">
        <v>71.2</v>
      </c>
      <c r="GB43">
        <v>58.4</v>
      </c>
      <c r="GC43">
        <v>1281.9000000000001</v>
      </c>
      <c r="GD43">
        <v>101.8</v>
      </c>
      <c r="GE43">
        <v>45105</v>
      </c>
      <c r="GF43">
        <v>264760</v>
      </c>
      <c r="GG43">
        <v>38967</v>
      </c>
      <c r="GH43">
        <v>4579</v>
      </c>
      <c r="GI43">
        <v>15761</v>
      </c>
      <c r="GJ43">
        <v>38357.699999999997</v>
      </c>
      <c r="GK43">
        <v>19429</v>
      </c>
      <c r="GL43">
        <v>1653972</v>
      </c>
      <c r="GM43">
        <v>1733923</v>
      </c>
      <c r="GN43">
        <v>41397.800000000003</v>
      </c>
      <c r="GO43">
        <v>38298000</v>
      </c>
      <c r="GP43">
        <v>10632000</v>
      </c>
      <c r="GQ43">
        <v>823290</v>
      </c>
      <c r="GR43">
        <v>265953.5</v>
      </c>
      <c r="GS43">
        <v>244.6</v>
      </c>
      <c r="GT43">
        <v>71263.5</v>
      </c>
      <c r="GU43">
        <v>6.8586999999999998</v>
      </c>
      <c r="GV43">
        <v>4063.7</v>
      </c>
      <c r="GW43">
        <v>684733.5</v>
      </c>
      <c r="GX43">
        <v>206124.6</v>
      </c>
      <c r="GY43">
        <v>18879.3</v>
      </c>
      <c r="GZ43">
        <v>625</v>
      </c>
      <c r="HA43">
        <v>8827</v>
      </c>
      <c r="HB43">
        <v>7208000</v>
      </c>
      <c r="HC43">
        <v>125.7</v>
      </c>
      <c r="HD43">
        <v>119.8</v>
      </c>
      <c r="HE43">
        <v>119.6</v>
      </c>
      <c r="HF43">
        <v>115.5</v>
      </c>
      <c r="HG43">
        <v>114.1</v>
      </c>
      <c r="HH43">
        <v>113.6</v>
      </c>
      <c r="HI43">
        <v>130.30000000000001</v>
      </c>
      <c r="HJ43">
        <v>129.71771944216599</v>
      </c>
      <c r="HK43">
        <v>7687.8</v>
      </c>
      <c r="HL43">
        <v>108724</v>
      </c>
      <c r="HM43">
        <v>9237.2000000000007</v>
      </c>
      <c r="HN43">
        <v>8355.7000000000007</v>
      </c>
      <c r="HO43">
        <v>56.470113303011502</v>
      </c>
      <c r="HP43">
        <v>22.670963748418899</v>
      </c>
      <c r="HQ43">
        <v>10667.1</v>
      </c>
      <c r="HR43">
        <v>276000</v>
      </c>
      <c r="HS43">
        <v>5787000</v>
      </c>
      <c r="HT43">
        <v>39588.300000000003</v>
      </c>
      <c r="HU43">
        <v>2603</v>
      </c>
      <c r="HV43">
        <v>2656.9</v>
      </c>
      <c r="HW43">
        <v>359720</v>
      </c>
      <c r="HX43">
        <v>1416.7</v>
      </c>
      <c r="HY43">
        <v>144599</v>
      </c>
      <c r="HZ43">
        <v>7.7</v>
      </c>
      <c r="IA43">
        <v>7</v>
      </c>
      <c r="IB43">
        <v>84622.399999999994</v>
      </c>
      <c r="IC43">
        <v>92384.083799999993</v>
      </c>
      <c r="ID43">
        <v>108.225806451613</v>
      </c>
      <c r="IE43">
        <v>3435</v>
      </c>
      <c r="IF43">
        <v>2525.5</v>
      </c>
      <c r="IG43">
        <v>121.4</v>
      </c>
      <c r="IH43">
        <v>72282.070000000007</v>
      </c>
      <c r="II43">
        <v>512.88660000000004</v>
      </c>
      <c r="IJ43">
        <v>201936.3</v>
      </c>
      <c r="IK43">
        <v>73505.8</v>
      </c>
      <c r="IL43">
        <v>53988.9</v>
      </c>
      <c r="IM43">
        <v>113.537437</v>
      </c>
      <c r="IN43">
        <v>700</v>
      </c>
      <c r="IO43">
        <v>199990738.80000001</v>
      </c>
      <c r="IP43">
        <v>95.387809434843504</v>
      </c>
      <c r="IQ43">
        <v>51.598300000000002</v>
      </c>
      <c r="IR43">
        <v>658.6</v>
      </c>
      <c r="IS43">
        <v>1628.51190170267</v>
      </c>
    </row>
    <row r="44" spans="1:253">
      <c r="A44" t="s">
        <v>335</v>
      </c>
      <c r="B44">
        <v>24570102.5</v>
      </c>
      <c r="C44">
        <v>5228941.5</v>
      </c>
      <c r="D44">
        <v>7182746.9000000004</v>
      </c>
      <c r="E44">
        <v>12158414</v>
      </c>
      <c r="F44">
        <v>29403636.199999999</v>
      </c>
      <c r="G44">
        <v>6889229.0999999996</v>
      </c>
      <c r="H44">
        <v>8209303.4000000004</v>
      </c>
      <c r="I44">
        <v>14305103.699999999</v>
      </c>
      <c r="J44">
        <v>26459471.399999999</v>
      </c>
      <c r="K44">
        <v>15045756.1</v>
      </c>
      <c r="L44">
        <v>2519731.9</v>
      </c>
      <c r="M44">
        <v>7936367.2000000002</v>
      </c>
      <c r="N44">
        <v>6353379.5999999996</v>
      </c>
      <c r="O44">
        <v>6806461.5</v>
      </c>
      <c r="P44">
        <v>31849170.600000001</v>
      </c>
      <c r="Q44">
        <v>18542932.300000001</v>
      </c>
      <c r="R44">
        <v>3135466.4</v>
      </c>
      <c r="S44">
        <v>9094811.5999999996</v>
      </c>
      <c r="T44">
        <v>7326200.4000000004</v>
      </c>
      <c r="U44">
        <v>8364542.5999999996</v>
      </c>
      <c r="V44">
        <v>-38634.699999999997</v>
      </c>
      <c r="W44">
        <v>30926</v>
      </c>
      <c r="X44">
        <v>-7708.8</v>
      </c>
      <c r="Y44">
        <v>22851.1</v>
      </c>
      <c r="Z44">
        <v>13181.7</v>
      </c>
      <c r="AA44">
        <v>118096.5</v>
      </c>
      <c r="AB44">
        <v>136997.4</v>
      </c>
      <c r="AC44">
        <v>-5496.9</v>
      </c>
      <c r="AD44">
        <v>16440.900000000001</v>
      </c>
      <c r="AE44">
        <v>513696.3</v>
      </c>
      <c r="AF44">
        <v>19981.900000000001</v>
      </c>
      <c r="AG44">
        <v>686626.1</v>
      </c>
      <c r="AH44">
        <v>3898328.6</v>
      </c>
      <c r="AI44">
        <v>532208.5</v>
      </c>
      <c r="AJ44">
        <v>2065583.7</v>
      </c>
      <c r="AK44">
        <v>4406577</v>
      </c>
      <c r="AL44">
        <v>4594777</v>
      </c>
      <c r="AM44">
        <v>3157060</v>
      </c>
      <c r="AN44">
        <v>727195.9</v>
      </c>
      <c r="AO44">
        <v>4351946.5999999996</v>
      </c>
      <c r="AP44">
        <v>706907</v>
      </c>
      <c r="AQ44">
        <v>2423253.9</v>
      </c>
      <c r="AR44">
        <v>5146657.9000000004</v>
      </c>
      <c r="AS44">
        <v>5208465.7</v>
      </c>
      <c r="AT44">
        <v>3949980.1</v>
      </c>
      <c r="AU44">
        <v>5996807.7999999998</v>
      </c>
      <c r="AV44">
        <v>940707.9</v>
      </c>
      <c r="AW44">
        <v>259500.3</v>
      </c>
      <c r="AX44">
        <v>89335398.400000006</v>
      </c>
      <c r="AY44">
        <v>1307250.7</v>
      </c>
      <c r="AZ44">
        <v>44583505.299999997</v>
      </c>
      <c r="BA44">
        <v>44751893.100000001</v>
      </c>
      <c r="BB44">
        <v>0.94</v>
      </c>
      <c r="BC44">
        <v>6.56</v>
      </c>
      <c r="BD44">
        <v>-31.99</v>
      </c>
      <c r="BE44">
        <v>71.7</v>
      </c>
      <c r="BF44">
        <v>44075221.799999997</v>
      </c>
      <c r="BG44">
        <v>44758958.700000003</v>
      </c>
      <c r="BH44">
        <v>202</v>
      </c>
      <c r="BI44">
        <v>102108420</v>
      </c>
      <c r="BJ44">
        <v>1705460</v>
      </c>
      <c r="BK44">
        <v>642687</v>
      </c>
      <c r="BL44">
        <v>55841</v>
      </c>
      <c r="BM44">
        <v>2319039</v>
      </c>
      <c r="BN44">
        <v>4.4202898550724603</v>
      </c>
      <c r="BO44">
        <v>363.00280199222902</v>
      </c>
      <c r="BP44">
        <v>422.28842569140102</v>
      </c>
      <c r="BQ44">
        <v>182.060686365842</v>
      </c>
      <c r="BR44">
        <v>257.89170506912399</v>
      </c>
      <c r="BS44">
        <v>57869550</v>
      </c>
      <c r="BT44">
        <v>25686630</v>
      </c>
      <c r="BU44">
        <v>11220670</v>
      </c>
      <c r="BV44">
        <v>13489080</v>
      </c>
      <c r="BW44">
        <v>115.3</v>
      </c>
      <c r="BX44">
        <v>34112.800000000003</v>
      </c>
      <c r="BY44">
        <v>19981.900000000001</v>
      </c>
      <c r="BZ44">
        <v>17843.8</v>
      </c>
      <c r="CA44">
        <v>-5496.9</v>
      </c>
      <c r="CB44">
        <v>16440.900000000001</v>
      </c>
      <c r="CC44">
        <v>15969.8</v>
      </c>
      <c r="CD44">
        <v>6913.5</v>
      </c>
      <c r="CE44">
        <v>6280.3</v>
      </c>
      <c r="CF44">
        <v>-13181.7</v>
      </c>
      <c r="CG44">
        <v>14912.1</v>
      </c>
      <c r="CH44">
        <v>287.30443921492201</v>
      </c>
      <c r="CI44">
        <v>1263</v>
      </c>
      <c r="CJ44">
        <v>10346.1</v>
      </c>
      <c r="CK44">
        <v>0</v>
      </c>
      <c r="CL44">
        <v>88.6933333333333</v>
      </c>
      <c r="CM44">
        <v>0.23618203125000001</v>
      </c>
      <c r="CN44">
        <v>114.3875</v>
      </c>
      <c r="CO44">
        <v>107.580863925373</v>
      </c>
      <c r="CP44">
        <v>0</v>
      </c>
      <c r="CQ44">
        <v>81.432201821368906</v>
      </c>
      <c r="CR44">
        <v>664423</v>
      </c>
      <c r="CS44">
        <v>17823.07</v>
      </c>
      <c r="CT44">
        <v>111.89619771226199</v>
      </c>
      <c r="CU44">
        <v>154.48387019971801</v>
      </c>
      <c r="CV44">
        <v>129.76007709889399</v>
      </c>
      <c r="CW44">
        <v>167.932803463721</v>
      </c>
      <c r="CX44">
        <v>540.06448266616803</v>
      </c>
      <c r="CY44">
        <v>171.092258143577</v>
      </c>
      <c r="CZ44">
        <v>1.85294871794872E-2</v>
      </c>
      <c r="DA44">
        <v>729678</v>
      </c>
      <c r="DB44">
        <v>8.2866666666666706</v>
      </c>
      <c r="DC44">
        <v>178.86320714952501</v>
      </c>
      <c r="DD44">
        <v>59.806600000000003</v>
      </c>
      <c r="DE44">
        <v>7831000</v>
      </c>
      <c r="DF44">
        <v>1649.07735750457</v>
      </c>
      <c r="DG44">
        <v>78448.100000000006</v>
      </c>
      <c r="DH44">
        <v>14912.1</v>
      </c>
      <c r="DI44">
        <v>63536</v>
      </c>
      <c r="DJ44">
        <v>117330.9</v>
      </c>
      <c r="DK44">
        <v>34112.800000000003</v>
      </c>
      <c r="DL44">
        <v>83218.100000000006</v>
      </c>
      <c r="DM44">
        <v>62102018.100000001</v>
      </c>
      <c r="DN44">
        <v>17659790</v>
      </c>
      <c r="DO44">
        <v>102108420</v>
      </c>
      <c r="DP44">
        <v>30760950</v>
      </c>
      <c r="DQ44">
        <v>68122150</v>
      </c>
      <c r="DR44">
        <v>20837150</v>
      </c>
      <c r="DS44">
        <v>188830</v>
      </c>
      <c r="DT44">
        <v>17800660</v>
      </c>
      <c r="DU44">
        <v>13264610</v>
      </c>
      <c r="DV44">
        <v>8621150</v>
      </c>
      <c r="DW44">
        <v>21885760</v>
      </c>
      <c r="DX44">
        <v>454030</v>
      </c>
      <c r="DY44">
        <v>22339790</v>
      </c>
      <c r="DZ44">
        <v>80222660</v>
      </c>
      <c r="EA44">
        <v>103813880</v>
      </c>
      <c r="EB44">
        <v>9</v>
      </c>
      <c r="EC44">
        <v>8</v>
      </c>
      <c r="ED44">
        <v>10.199999999999999</v>
      </c>
      <c r="EE44">
        <v>8.31</v>
      </c>
      <c r="EF44">
        <v>8.51</v>
      </c>
      <c r="EG44">
        <v>62</v>
      </c>
      <c r="EH44">
        <v>98.03</v>
      </c>
      <c r="EI44">
        <v>77.400000000000006</v>
      </c>
      <c r="EJ44">
        <v>1.2483870967741899</v>
      </c>
      <c r="EK44">
        <v>0.54010000000000002</v>
      </c>
      <c r="EL44">
        <v>114.79355674875001</v>
      </c>
      <c r="EM44">
        <v>295399.90000000002</v>
      </c>
      <c r="EN44">
        <v>110.3</v>
      </c>
      <c r="EO44">
        <v>93.6</v>
      </c>
      <c r="EP44">
        <v>111.8</v>
      </c>
      <c r="EQ44">
        <v>125.7</v>
      </c>
      <c r="ER44">
        <v>108.5</v>
      </c>
      <c r="ES44">
        <v>90.1</v>
      </c>
      <c r="ET44">
        <v>114.2</v>
      </c>
      <c r="EU44">
        <v>113.3</v>
      </c>
      <c r="EV44">
        <v>114.2</v>
      </c>
      <c r="EW44">
        <v>112.5</v>
      </c>
      <c r="EX44">
        <v>118.2</v>
      </c>
      <c r="EY44">
        <v>100.5</v>
      </c>
      <c r="EZ44">
        <v>72</v>
      </c>
      <c r="FA44">
        <v>113</v>
      </c>
      <c r="FB44">
        <v>107.4</v>
      </c>
      <c r="FC44">
        <v>122.2</v>
      </c>
      <c r="FD44">
        <v>112</v>
      </c>
      <c r="FE44">
        <v>125.7</v>
      </c>
      <c r="FF44">
        <v>161897</v>
      </c>
      <c r="FG44">
        <v>3968088</v>
      </c>
      <c r="FH44">
        <v>2632537</v>
      </c>
      <c r="FI44">
        <v>1145033</v>
      </c>
      <c r="FJ44">
        <v>3743350</v>
      </c>
      <c r="FK44">
        <v>3743350</v>
      </c>
      <c r="FL44">
        <v>3050680</v>
      </c>
      <c r="FM44">
        <v>1518120</v>
      </c>
      <c r="FN44">
        <v>935550</v>
      </c>
      <c r="FO44">
        <v>895500</v>
      </c>
      <c r="FP44">
        <v>1009049</v>
      </c>
      <c r="FQ44">
        <v>417360</v>
      </c>
      <c r="FR44">
        <v>8.8597000000000001</v>
      </c>
      <c r="FS44">
        <v>6.5114999999999998</v>
      </c>
      <c r="FT44">
        <v>2.3481999999999998</v>
      </c>
      <c r="FU44">
        <v>27499.42</v>
      </c>
      <c r="FV44">
        <v>113.9</v>
      </c>
      <c r="FW44">
        <v>111.3</v>
      </c>
      <c r="FX44">
        <v>106.8</v>
      </c>
      <c r="FY44">
        <v>119.9</v>
      </c>
      <c r="FZ44">
        <v>253</v>
      </c>
      <c r="GA44">
        <v>64.8</v>
      </c>
      <c r="GB44">
        <v>55.5</v>
      </c>
      <c r="GC44">
        <v>1200.4000000000001</v>
      </c>
      <c r="GD44">
        <v>76.400000000000006</v>
      </c>
      <c r="GE44">
        <v>48983</v>
      </c>
      <c r="GF44">
        <v>276140</v>
      </c>
      <c r="GG44">
        <v>41486</v>
      </c>
      <c r="GH44">
        <v>4758</v>
      </c>
      <c r="GI44">
        <v>17610</v>
      </c>
      <c r="GJ44">
        <v>39648.400000000001</v>
      </c>
      <c r="GK44">
        <v>19666.5</v>
      </c>
      <c r="GL44">
        <v>1558648</v>
      </c>
      <c r="GM44">
        <v>1603223</v>
      </c>
      <c r="GN44">
        <v>44320.4</v>
      </c>
      <c r="GO44">
        <v>39175710</v>
      </c>
      <c r="GP44">
        <v>11220670</v>
      </c>
      <c r="GQ44">
        <v>811950</v>
      </c>
      <c r="GR44">
        <v>262697.09999999998</v>
      </c>
      <c r="GS44">
        <v>247.8</v>
      </c>
      <c r="GT44">
        <v>72130.2</v>
      </c>
      <c r="GU44">
        <v>6.6858000000000004</v>
      </c>
      <c r="GV44">
        <v>3583.1</v>
      </c>
      <c r="GW44">
        <v>590246.19999999995</v>
      </c>
      <c r="GX44">
        <v>70799.5</v>
      </c>
      <c r="GY44">
        <v>21272.6</v>
      </c>
      <c r="GZ44">
        <v>1199</v>
      </c>
      <c r="HA44">
        <v>7676</v>
      </c>
      <c r="HB44">
        <v>7473170</v>
      </c>
      <c r="HC44">
        <v>124.7</v>
      </c>
      <c r="HD44">
        <v>122.1</v>
      </c>
      <c r="HE44">
        <v>121.5</v>
      </c>
      <c r="HF44">
        <v>116.8</v>
      </c>
      <c r="HG44">
        <v>115.3</v>
      </c>
      <c r="HH44">
        <v>113.8</v>
      </c>
      <c r="HI44">
        <v>125.6</v>
      </c>
      <c r="HJ44">
        <v>126.629204265792</v>
      </c>
      <c r="HK44">
        <v>11087.9</v>
      </c>
      <c r="HL44">
        <v>110070</v>
      </c>
      <c r="HM44">
        <v>10346.1</v>
      </c>
      <c r="HN44">
        <v>7892.9</v>
      </c>
      <c r="HO44">
        <v>61.164742164526999</v>
      </c>
      <c r="HP44">
        <v>26.7376102703866</v>
      </c>
      <c r="HQ44">
        <v>10327.799999999999</v>
      </c>
      <c r="HR44">
        <v>302640</v>
      </c>
      <c r="HS44">
        <v>6005680</v>
      </c>
      <c r="HT44">
        <v>39955</v>
      </c>
      <c r="HU44">
        <v>1869.9</v>
      </c>
      <c r="HV44">
        <v>1270.8</v>
      </c>
      <c r="HW44">
        <v>438740</v>
      </c>
      <c r="HX44">
        <v>1182.3</v>
      </c>
      <c r="HY44">
        <v>145368</v>
      </c>
      <c r="HZ44">
        <v>7.61</v>
      </c>
      <c r="IA44">
        <v>7</v>
      </c>
      <c r="IB44">
        <v>91325.3</v>
      </c>
      <c r="IC44">
        <v>149547.35209999999</v>
      </c>
      <c r="ID44">
        <v>116.25</v>
      </c>
      <c r="IE44">
        <v>2344.8000000000002</v>
      </c>
      <c r="IF44">
        <v>2647.5</v>
      </c>
      <c r="IG44">
        <v>115</v>
      </c>
      <c r="IH44">
        <v>49052.49</v>
      </c>
      <c r="II44">
        <v>516.35320000000002</v>
      </c>
      <c r="IJ44">
        <v>195522</v>
      </c>
      <c r="IK44">
        <v>73108.5</v>
      </c>
      <c r="IL44">
        <v>53208.2</v>
      </c>
      <c r="IM44">
        <v>110.714775</v>
      </c>
      <c r="IN44">
        <v>98</v>
      </c>
      <c r="IO44">
        <v>196404489</v>
      </c>
      <c r="IP44">
        <v>94.928584773470305</v>
      </c>
      <c r="IQ44">
        <v>51.920079999999999</v>
      </c>
      <c r="IR44">
        <v>634.5</v>
      </c>
      <c r="IS44">
        <v>1649.07735750457</v>
      </c>
    </row>
    <row r="45" spans="1:253">
      <c r="A45" t="s">
        <v>336</v>
      </c>
      <c r="B45">
        <v>24986117.800000001</v>
      </c>
      <c r="C45">
        <v>4206734.0999999996</v>
      </c>
      <c r="D45">
        <v>7969518.0999999996</v>
      </c>
      <c r="E45">
        <v>12809865.4</v>
      </c>
      <c r="F45">
        <v>28854098.399999999</v>
      </c>
      <c r="G45">
        <v>5393742.2000000002</v>
      </c>
      <c r="H45">
        <v>8804567.5</v>
      </c>
      <c r="I45">
        <v>14655788.699999999</v>
      </c>
      <c r="J45">
        <v>27837332.300000001</v>
      </c>
      <c r="K45">
        <v>15781119.5</v>
      </c>
      <c r="L45">
        <v>2160053.4</v>
      </c>
      <c r="M45">
        <v>8603369.1999999993</v>
      </c>
      <c r="N45">
        <v>6277540</v>
      </c>
      <c r="O45">
        <v>6420727.9000000004</v>
      </c>
      <c r="P45">
        <v>33146668</v>
      </c>
      <c r="Q45">
        <v>19189842</v>
      </c>
      <c r="R45">
        <v>2666909.2000000002</v>
      </c>
      <c r="S45">
        <v>9679811.1999999993</v>
      </c>
      <c r="T45">
        <v>6970126.5</v>
      </c>
      <c r="U45">
        <v>7580522.9000000004</v>
      </c>
      <c r="V45">
        <v>-31560.400000000001</v>
      </c>
      <c r="W45">
        <v>30935.8</v>
      </c>
      <c r="X45">
        <v>-624.70000000000005</v>
      </c>
      <c r="Y45">
        <v>30002.6</v>
      </c>
      <c r="Z45">
        <v>30149</v>
      </c>
      <c r="AA45">
        <v>111957.7</v>
      </c>
      <c r="AB45">
        <v>117860.1</v>
      </c>
      <c r="AC45">
        <v>-5625.2</v>
      </c>
      <c r="AD45">
        <v>16444.599999999999</v>
      </c>
      <c r="AE45">
        <v>532476.59437751002</v>
      </c>
      <c r="AF45">
        <v>20116.400000000001</v>
      </c>
      <c r="AG45">
        <v>825474.4</v>
      </c>
      <c r="AH45">
        <v>4481783.8</v>
      </c>
      <c r="AI45">
        <v>520464.8</v>
      </c>
      <c r="AJ45">
        <v>2141795.1</v>
      </c>
      <c r="AK45">
        <v>5019003.9000000004</v>
      </c>
      <c r="AL45">
        <v>4814008.9000000004</v>
      </c>
      <c r="AM45">
        <v>2976852.6</v>
      </c>
      <c r="AN45">
        <v>718220.3</v>
      </c>
      <c r="AO45">
        <v>4955415.2</v>
      </c>
      <c r="AP45">
        <v>702643.1</v>
      </c>
      <c r="AQ45">
        <v>2428288.9</v>
      </c>
      <c r="AR45">
        <v>5671299.2999999998</v>
      </c>
      <c r="AS45">
        <v>5266077.7</v>
      </c>
      <c r="AT45">
        <v>3718411.7</v>
      </c>
      <c r="AU45">
        <v>4608452.8</v>
      </c>
      <c r="AV45">
        <v>1334624.7</v>
      </c>
      <c r="AW45">
        <v>242339.7</v>
      </c>
      <c r="AX45">
        <v>92580723.599999994</v>
      </c>
      <c r="AY45">
        <v>1090780.7</v>
      </c>
      <c r="AZ45">
        <v>47459359.100000001</v>
      </c>
      <c r="BA45">
        <v>45121364.600000001</v>
      </c>
      <c r="BB45">
        <v>-6.68</v>
      </c>
      <c r="BC45">
        <v>13.56</v>
      </c>
      <c r="BD45">
        <v>-16.02</v>
      </c>
      <c r="BE45">
        <v>74</v>
      </c>
      <c r="BF45">
        <v>46909254.799999997</v>
      </c>
      <c r="BG45">
        <v>45171086.5</v>
      </c>
      <c r="BH45">
        <v>212.1</v>
      </c>
      <c r="BI45">
        <v>105501680</v>
      </c>
      <c r="BJ45">
        <v>1737280</v>
      </c>
      <c r="BK45">
        <v>706143</v>
      </c>
      <c r="BL45">
        <v>71778</v>
      </c>
      <c r="BM45">
        <v>2281015</v>
      </c>
      <c r="BN45">
        <v>3.9800995024875698</v>
      </c>
      <c r="BO45">
        <v>333.82283810618702</v>
      </c>
      <c r="BP45">
        <v>425.49743949116998</v>
      </c>
      <c r="BQ45">
        <v>203.41563430278899</v>
      </c>
      <c r="BR45">
        <v>203.77520377520401</v>
      </c>
      <c r="BS45">
        <v>60029520</v>
      </c>
      <c r="BT45">
        <v>26576270</v>
      </c>
      <c r="BU45">
        <v>11663480</v>
      </c>
      <c r="BV45">
        <v>14130970</v>
      </c>
      <c r="BW45">
        <v>113.7</v>
      </c>
      <c r="BX45">
        <v>21765.8</v>
      </c>
      <c r="BY45">
        <v>20116.400000000001</v>
      </c>
      <c r="BZ45">
        <v>18625.099999999999</v>
      </c>
      <c r="CA45">
        <v>-5625.2</v>
      </c>
      <c r="CB45">
        <v>16444.599999999999</v>
      </c>
      <c r="CC45">
        <v>16159.3</v>
      </c>
      <c r="CD45">
        <v>9270.7999999999993</v>
      </c>
      <c r="CE45">
        <v>12451.8</v>
      </c>
      <c r="CF45">
        <v>-30149</v>
      </c>
      <c r="CG45">
        <v>8223.2000000000007</v>
      </c>
      <c r="CH45">
        <v>218.06360033145199</v>
      </c>
      <c r="CI45">
        <v>1267</v>
      </c>
      <c r="CJ45">
        <v>9089.9</v>
      </c>
      <c r="CK45">
        <v>1</v>
      </c>
      <c r="CL45">
        <v>96.326666666666696</v>
      </c>
      <c r="CM45">
        <v>0.26050238095238099</v>
      </c>
      <c r="CN45">
        <v>114.7902</v>
      </c>
      <c r="CO45">
        <v>98.258204560914606</v>
      </c>
      <c r="CP45">
        <v>0</v>
      </c>
      <c r="CQ45">
        <v>72.666947938102595</v>
      </c>
      <c r="CR45">
        <v>656482</v>
      </c>
      <c r="CS45">
        <v>17776.12</v>
      </c>
      <c r="CT45">
        <v>113.605763082433</v>
      </c>
      <c r="CU45">
        <v>155.950161556285</v>
      </c>
      <c r="CV45">
        <v>130.617444749112</v>
      </c>
      <c r="CW45">
        <v>166.649211800958</v>
      </c>
      <c r="CX45">
        <v>550.32570783682502</v>
      </c>
      <c r="CY45">
        <v>171.81981220689201</v>
      </c>
      <c r="CZ45">
        <v>2.03426666666667E-2</v>
      </c>
      <c r="DA45">
        <v>664293</v>
      </c>
      <c r="DB45">
        <v>8.1933333333333298</v>
      </c>
      <c r="DC45">
        <v>180.58047280136699</v>
      </c>
      <c r="DD45">
        <v>60.325479999999999</v>
      </c>
      <c r="DE45">
        <v>8164650</v>
      </c>
      <c r="DF45">
        <v>1678.4913871307799</v>
      </c>
      <c r="DG45">
        <v>70403.899999999994</v>
      </c>
      <c r="DH45">
        <v>8223.2000000000007</v>
      </c>
      <c r="DI45">
        <v>62180.7</v>
      </c>
      <c r="DJ45">
        <v>96422.7</v>
      </c>
      <c r="DK45">
        <v>21765.8</v>
      </c>
      <c r="DL45">
        <v>74656.899999999994</v>
      </c>
      <c r="DM45">
        <v>64420024.899999999</v>
      </c>
      <c r="DN45">
        <v>19284630</v>
      </c>
      <c r="DO45">
        <v>105501680</v>
      </c>
      <c r="DP45">
        <v>30073940</v>
      </c>
      <c r="DQ45">
        <v>70497240</v>
      </c>
      <c r="DR45">
        <v>22506490</v>
      </c>
      <c r="DS45">
        <v>194290</v>
      </c>
      <c r="DT45">
        <v>17770290</v>
      </c>
      <c r="DU45">
        <v>13861820</v>
      </c>
      <c r="DV45">
        <v>9062220</v>
      </c>
      <c r="DW45">
        <v>22924040</v>
      </c>
      <c r="DX45">
        <v>474280</v>
      </c>
      <c r="DY45">
        <v>23398320</v>
      </c>
      <c r="DZ45">
        <v>82577640</v>
      </c>
      <c r="EA45">
        <v>107238960</v>
      </c>
      <c r="EB45">
        <v>8.75</v>
      </c>
      <c r="EC45">
        <v>7.5</v>
      </c>
      <c r="ED45">
        <v>10.19</v>
      </c>
      <c r="EE45">
        <v>8.2200000000000006</v>
      </c>
      <c r="EF45">
        <v>7.92</v>
      </c>
      <c r="EG45">
        <v>62.25</v>
      </c>
      <c r="EH45">
        <v>94.31</v>
      </c>
      <c r="EI45">
        <v>70.25</v>
      </c>
      <c r="EJ45">
        <v>1.1285140562249001</v>
      </c>
      <c r="EK45">
        <v>0.52239999999999998</v>
      </c>
      <c r="EL45">
        <v>119.16156202144001</v>
      </c>
      <c r="EM45">
        <v>316238.3</v>
      </c>
      <c r="EN45">
        <v>115.3</v>
      </c>
      <c r="EO45">
        <v>102.9</v>
      </c>
      <c r="EP45">
        <v>116.9</v>
      </c>
      <c r="EQ45">
        <v>122.1</v>
      </c>
      <c r="ER45">
        <v>110</v>
      </c>
      <c r="ES45">
        <v>103.4</v>
      </c>
      <c r="ET45">
        <v>117.6</v>
      </c>
      <c r="EU45">
        <v>121.9</v>
      </c>
      <c r="EV45">
        <v>118.4</v>
      </c>
      <c r="EW45">
        <v>124.9</v>
      </c>
      <c r="EX45">
        <v>135.5</v>
      </c>
      <c r="EY45">
        <v>97.6</v>
      </c>
      <c r="EZ45">
        <v>69.099999999999994</v>
      </c>
      <c r="FA45">
        <v>109.7</v>
      </c>
      <c r="FB45">
        <v>97.5</v>
      </c>
      <c r="FC45">
        <v>122.4</v>
      </c>
      <c r="FD45">
        <v>122.3</v>
      </c>
      <c r="FE45">
        <v>122.1</v>
      </c>
      <c r="FF45">
        <v>116908</v>
      </c>
      <c r="FG45">
        <v>3859223</v>
      </c>
      <c r="FH45">
        <v>2502148</v>
      </c>
      <c r="FI45">
        <v>1171347</v>
      </c>
      <c r="FJ45">
        <v>4272850</v>
      </c>
      <c r="FK45">
        <v>4272858</v>
      </c>
      <c r="FL45">
        <v>4491980</v>
      </c>
      <c r="FM45">
        <v>693848</v>
      </c>
      <c r="FN45">
        <v>-215640</v>
      </c>
      <c r="FO45">
        <v>1272240</v>
      </c>
      <c r="FP45">
        <v>854358</v>
      </c>
      <c r="FQ45">
        <v>558410</v>
      </c>
      <c r="FR45">
        <v>12.6579</v>
      </c>
      <c r="FS45">
        <v>6.8413000000000004</v>
      </c>
      <c r="FT45">
        <v>5.8166000000000002</v>
      </c>
      <c r="FU45">
        <v>27957.49</v>
      </c>
      <c r="FV45">
        <v>110.1</v>
      </c>
      <c r="FW45">
        <v>110.2</v>
      </c>
      <c r="FX45">
        <v>91.7</v>
      </c>
      <c r="FY45">
        <v>119.8</v>
      </c>
      <c r="FZ45">
        <v>253.7</v>
      </c>
      <c r="GA45">
        <v>59.2</v>
      </c>
      <c r="GB45">
        <v>48.5</v>
      </c>
      <c r="GC45">
        <v>1219.2</v>
      </c>
      <c r="GD45">
        <v>53.9</v>
      </c>
      <c r="GE45">
        <v>49984.2</v>
      </c>
      <c r="GF45">
        <v>289000</v>
      </c>
      <c r="GG45">
        <v>42863</v>
      </c>
      <c r="GH45">
        <v>4943</v>
      </c>
      <c r="GI45">
        <v>17497</v>
      </c>
      <c r="GJ45">
        <v>41553.800000000003</v>
      </c>
      <c r="GK45">
        <v>21437.4</v>
      </c>
      <c r="GL45">
        <v>1657103</v>
      </c>
      <c r="GM45">
        <v>1705627</v>
      </c>
      <c r="GN45">
        <v>43013.2</v>
      </c>
      <c r="GO45">
        <v>40707240</v>
      </c>
      <c r="GP45">
        <v>11663480</v>
      </c>
      <c r="GQ45">
        <v>911980</v>
      </c>
      <c r="GR45">
        <v>254021.8</v>
      </c>
      <c r="GS45">
        <v>249.1</v>
      </c>
      <c r="GT45">
        <v>66109.399999999994</v>
      </c>
      <c r="GU45">
        <v>7.5183999999999997</v>
      </c>
      <c r="GV45">
        <v>4000.3</v>
      </c>
      <c r="GW45">
        <v>819760</v>
      </c>
      <c r="GX45">
        <v>180426.7</v>
      </c>
      <c r="GY45">
        <v>19946</v>
      </c>
      <c r="GZ45">
        <v>1606</v>
      </c>
      <c r="HA45">
        <v>10488</v>
      </c>
      <c r="HB45">
        <v>7658800</v>
      </c>
      <c r="HC45">
        <v>123.2</v>
      </c>
      <c r="HD45">
        <v>125</v>
      </c>
      <c r="HE45">
        <v>123.2</v>
      </c>
      <c r="HF45">
        <v>118</v>
      </c>
      <c r="HG45">
        <v>117.5</v>
      </c>
      <c r="HH45">
        <v>114.3</v>
      </c>
      <c r="HI45">
        <v>120.5</v>
      </c>
      <c r="HJ45">
        <v>123.46439704676</v>
      </c>
      <c r="HK45">
        <v>8547.5</v>
      </c>
      <c r="HL45">
        <v>115163</v>
      </c>
      <c r="HM45">
        <v>9089.9</v>
      </c>
      <c r="HN45">
        <v>8017.8</v>
      </c>
      <c r="HO45">
        <v>55.317559153175601</v>
      </c>
      <c r="HP45">
        <v>20.899179098787702</v>
      </c>
      <c r="HQ45">
        <v>10005.700000000001</v>
      </c>
      <c r="HR45">
        <v>304620</v>
      </c>
      <c r="HS45">
        <v>6285350</v>
      </c>
      <c r="HT45">
        <v>39766.699999999997</v>
      </c>
      <c r="HU45">
        <v>3648.9</v>
      </c>
      <c r="HV45">
        <v>1298.2</v>
      </c>
      <c r="HW45">
        <v>1535970</v>
      </c>
      <c r="HX45">
        <v>1100.9000000000001</v>
      </c>
      <c r="HY45">
        <v>148338</v>
      </c>
      <c r="HZ45">
        <v>7.43</v>
      </c>
      <c r="IA45">
        <v>6.5</v>
      </c>
      <c r="IB45">
        <v>69594.600000000006</v>
      </c>
      <c r="IC45">
        <v>168398.9725</v>
      </c>
      <c r="ID45">
        <v>115.333333333333</v>
      </c>
      <c r="IE45">
        <v>5150.1000000000004</v>
      </c>
      <c r="IF45">
        <v>3171</v>
      </c>
      <c r="IG45">
        <v>119.3</v>
      </c>
      <c r="IH45">
        <v>100209.3</v>
      </c>
      <c r="II45">
        <v>517.74530000000004</v>
      </c>
      <c r="IJ45">
        <v>195362.7</v>
      </c>
      <c r="IK45">
        <v>77489.899999999994</v>
      </c>
      <c r="IL45">
        <v>52175</v>
      </c>
      <c r="IM45">
        <v>106.99329299999999</v>
      </c>
      <c r="IN45">
        <v>86.6</v>
      </c>
      <c r="IO45">
        <v>223179025.30000001</v>
      </c>
      <c r="IP45">
        <v>94.055768332554905</v>
      </c>
      <c r="IQ45">
        <v>52.28848</v>
      </c>
      <c r="IR45">
        <v>617.1</v>
      </c>
      <c r="IS45">
        <v>1678.4913871307799</v>
      </c>
    </row>
    <row r="46" spans="1:253">
      <c r="A46" t="s">
        <v>337</v>
      </c>
      <c r="B46">
        <v>25630127.300000001</v>
      </c>
      <c r="C46">
        <v>3711953.4</v>
      </c>
      <c r="D46">
        <v>8282455.4000000004</v>
      </c>
      <c r="E46">
        <v>13635718.5</v>
      </c>
      <c r="F46">
        <v>30710137.399999999</v>
      </c>
      <c r="G46">
        <v>4989846.5999999996</v>
      </c>
      <c r="H46">
        <v>9529059.3000000007</v>
      </c>
      <c r="I46">
        <v>16191231.300000001</v>
      </c>
      <c r="J46">
        <v>27321247.699999999</v>
      </c>
      <c r="K46">
        <v>14734015.4</v>
      </c>
      <c r="L46">
        <v>2899147.6</v>
      </c>
      <c r="M46">
        <v>8284404.4000000004</v>
      </c>
      <c r="N46">
        <v>5827775.7000000002</v>
      </c>
      <c r="O46">
        <v>6247063.7999999998</v>
      </c>
      <c r="P46">
        <v>32416920.199999999</v>
      </c>
      <c r="Q46">
        <v>18593580</v>
      </c>
      <c r="R46">
        <v>3614956.9</v>
      </c>
      <c r="S46">
        <v>9522319</v>
      </c>
      <c r="T46">
        <v>6712923.7000000002</v>
      </c>
      <c r="U46">
        <v>7579755.0999999996</v>
      </c>
      <c r="V46">
        <v>-34175.300000000003</v>
      </c>
      <c r="W46">
        <v>28055.8</v>
      </c>
      <c r="X46">
        <v>-6119.5</v>
      </c>
      <c r="Y46">
        <v>18624.099999999999</v>
      </c>
      <c r="Z46">
        <v>11429.9</v>
      </c>
      <c r="AA46">
        <v>105229.3</v>
      </c>
      <c r="AB46">
        <v>120347.3</v>
      </c>
      <c r="AC46">
        <v>-5861.3</v>
      </c>
      <c r="AD46">
        <v>16165.9</v>
      </c>
      <c r="AE46">
        <v>510502.68031496101</v>
      </c>
      <c r="AF46">
        <v>17751.2</v>
      </c>
      <c r="AG46">
        <v>897283</v>
      </c>
      <c r="AH46">
        <v>4647772.9000000004</v>
      </c>
      <c r="AI46">
        <v>552418.4</v>
      </c>
      <c r="AJ46">
        <v>2184981.1</v>
      </c>
      <c r="AK46">
        <v>4754230.3</v>
      </c>
      <c r="AL46">
        <v>5963645.5999999996</v>
      </c>
      <c r="AM46">
        <v>2917842.6</v>
      </c>
      <c r="AN46">
        <v>921552.7</v>
      </c>
      <c r="AO46">
        <v>5230832.2</v>
      </c>
      <c r="AP46">
        <v>841428.9</v>
      </c>
      <c r="AQ46">
        <v>2535245.5</v>
      </c>
      <c r="AR46">
        <v>5558540</v>
      </c>
      <c r="AS46">
        <v>6920812.7000000002</v>
      </c>
      <c r="AT46">
        <v>3711878.6</v>
      </c>
      <c r="AU46">
        <v>3390429.9</v>
      </c>
      <c r="AV46">
        <v>1572506.7</v>
      </c>
      <c r="AW46">
        <v>209662</v>
      </c>
      <c r="AX46">
        <v>94064746.200000003</v>
      </c>
      <c r="AY46">
        <v>874183.1</v>
      </c>
      <c r="AZ46">
        <v>48664456.600000001</v>
      </c>
      <c r="BA46">
        <v>45400289.600000001</v>
      </c>
      <c r="BB46">
        <v>-4.37</v>
      </c>
      <c r="BC46">
        <v>11.95</v>
      </c>
      <c r="BD46">
        <v>0.53</v>
      </c>
      <c r="BE46">
        <v>72</v>
      </c>
      <c r="BF46">
        <v>48112922.299999997</v>
      </c>
      <c r="BG46">
        <v>45436574.700000003</v>
      </c>
      <c r="BH46">
        <v>215.3</v>
      </c>
      <c r="BI46">
        <v>108111670</v>
      </c>
      <c r="BJ46">
        <v>1797860</v>
      </c>
      <c r="BK46">
        <v>653593</v>
      </c>
      <c r="BL46">
        <v>62076</v>
      </c>
      <c r="BM46">
        <v>1563761</v>
      </c>
      <c r="BN46">
        <v>3.9800995024875698</v>
      </c>
      <c r="BO46">
        <v>418.89889136502899</v>
      </c>
      <c r="BP46">
        <v>493.46461730902098</v>
      </c>
      <c r="BQ46">
        <v>350.61437349278998</v>
      </c>
      <c r="BR46">
        <v>271.666917180219</v>
      </c>
      <c r="BS46">
        <v>60713970</v>
      </c>
      <c r="BT46">
        <v>26301470</v>
      </c>
      <c r="BU46">
        <v>12134740</v>
      </c>
      <c r="BV46">
        <v>14331310</v>
      </c>
      <c r="BW46">
        <v>113.1</v>
      </c>
      <c r="BX46">
        <v>24741.5</v>
      </c>
      <c r="BY46">
        <v>17751.2</v>
      </c>
      <c r="BZ46">
        <v>17511.599999999999</v>
      </c>
      <c r="CA46">
        <v>-5861.3</v>
      </c>
      <c r="CB46">
        <v>16165.9</v>
      </c>
      <c r="CC46">
        <v>15738.9</v>
      </c>
      <c r="CD46">
        <v>10002.799999999999</v>
      </c>
      <c r="CE46">
        <v>-50</v>
      </c>
      <c r="CF46">
        <v>-11429.9</v>
      </c>
      <c r="CG46">
        <v>8335.9</v>
      </c>
      <c r="CH46">
        <v>195.738975063444</v>
      </c>
      <c r="CI46">
        <v>1271</v>
      </c>
      <c r="CJ46">
        <v>7754</v>
      </c>
      <c r="CK46">
        <v>1</v>
      </c>
      <c r="CL46">
        <v>95.786666666666704</v>
      </c>
      <c r="CM46">
        <v>0.279509016393443</v>
      </c>
      <c r="CN46">
        <v>115.95756666666701</v>
      </c>
      <c r="CO46">
        <v>94.7591237368366</v>
      </c>
      <c r="CP46">
        <v>0</v>
      </c>
      <c r="CQ46">
        <v>72.3622867583165</v>
      </c>
      <c r="CR46">
        <v>660451</v>
      </c>
      <c r="CS46">
        <v>17619.509999999998</v>
      </c>
      <c r="CT46">
        <v>113.718898571051</v>
      </c>
      <c r="CU46">
        <v>157.00534091296299</v>
      </c>
      <c r="CV46">
        <v>131.19038641493401</v>
      </c>
      <c r="CW46">
        <v>162.68512622159699</v>
      </c>
      <c r="CX46">
        <v>560.23157057788796</v>
      </c>
      <c r="CY46">
        <v>170.80410949347299</v>
      </c>
      <c r="CZ46">
        <v>1.4925641025641E-2</v>
      </c>
      <c r="DA46">
        <v>707777</v>
      </c>
      <c r="DB46">
        <v>7.75</v>
      </c>
      <c r="DC46">
        <v>182.00140636770001</v>
      </c>
      <c r="DD46">
        <v>61.245159999999998</v>
      </c>
      <c r="DE46">
        <v>8467330</v>
      </c>
      <c r="DF46">
        <v>1723.1542561564499</v>
      </c>
      <c r="DG46">
        <v>66963</v>
      </c>
      <c r="DH46">
        <v>8335.9</v>
      </c>
      <c r="DI46">
        <v>58627.199999999997</v>
      </c>
      <c r="DJ46">
        <v>99832.2</v>
      </c>
      <c r="DK46">
        <v>24741.5</v>
      </c>
      <c r="DL46">
        <v>75090.7</v>
      </c>
      <c r="DM46">
        <v>65191889.700000003</v>
      </c>
      <c r="DN46">
        <v>18948510</v>
      </c>
      <c r="DO46">
        <v>108111670</v>
      </c>
      <c r="DP46">
        <v>32046150</v>
      </c>
      <c r="DQ46">
        <v>71492790</v>
      </c>
      <c r="DR46">
        <v>23546840</v>
      </c>
      <c r="DS46">
        <v>199960</v>
      </c>
      <c r="DT46">
        <v>19174070</v>
      </c>
      <c r="DU46">
        <v>14309910</v>
      </c>
      <c r="DV46">
        <v>9138930</v>
      </c>
      <c r="DW46">
        <v>23448830</v>
      </c>
      <c r="DX46">
        <v>497130</v>
      </c>
      <c r="DY46">
        <v>23945960</v>
      </c>
      <c r="DZ46">
        <v>84662840</v>
      </c>
      <c r="EA46">
        <v>109909530</v>
      </c>
      <c r="EB46">
        <v>8.5</v>
      </c>
      <c r="EC46">
        <v>7.25</v>
      </c>
      <c r="ED46">
        <v>9.9499999999999993</v>
      </c>
      <c r="EE46">
        <v>7.77</v>
      </c>
      <c r="EF46">
        <v>8.1199999999999992</v>
      </c>
      <c r="EG46">
        <v>63.5</v>
      </c>
      <c r="EH46">
        <v>97.52</v>
      </c>
      <c r="EI46">
        <v>70.31</v>
      </c>
      <c r="EJ46">
        <v>1.1072440944881901</v>
      </c>
      <c r="EK46">
        <v>0.52300000000000002</v>
      </c>
      <c r="EL46">
        <v>121.414913957935</v>
      </c>
      <c r="EM46">
        <v>330500.8</v>
      </c>
      <c r="EN46">
        <v>110.4</v>
      </c>
      <c r="EO46">
        <v>91.7</v>
      </c>
      <c r="EP46">
        <v>111.7</v>
      </c>
      <c r="EQ46">
        <v>131.30000000000001</v>
      </c>
      <c r="ER46">
        <v>106.9</v>
      </c>
      <c r="ES46">
        <v>88.8</v>
      </c>
      <c r="ET46">
        <v>115.9</v>
      </c>
      <c r="EU46">
        <v>113.1</v>
      </c>
      <c r="EV46">
        <v>113.3</v>
      </c>
      <c r="EW46">
        <v>112.8</v>
      </c>
      <c r="EX46">
        <v>106.8</v>
      </c>
      <c r="EY46">
        <v>97.8</v>
      </c>
      <c r="EZ46">
        <v>68.7</v>
      </c>
      <c r="FA46">
        <v>108.5</v>
      </c>
      <c r="FB46">
        <v>96.3</v>
      </c>
      <c r="FC46">
        <v>119.5</v>
      </c>
      <c r="FD46">
        <v>124.7</v>
      </c>
      <c r="FE46">
        <v>131.30000000000001</v>
      </c>
      <c r="FF46">
        <v>162415</v>
      </c>
      <c r="FG46">
        <v>3975699</v>
      </c>
      <c r="FH46">
        <v>2712744</v>
      </c>
      <c r="FI46">
        <v>1079535</v>
      </c>
      <c r="FJ46">
        <v>4309930</v>
      </c>
      <c r="FK46">
        <v>4309930</v>
      </c>
      <c r="FL46">
        <v>2151130</v>
      </c>
      <c r="FM46">
        <v>3293080</v>
      </c>
      <c r="FN46">
        <v>2866950</v>
      </c>
      <c r="FO46">
        <v>954930</v>
      </c>
      <c r="FP46">
        <v>1841270</v>
      </c>
      <c r="FQ46">
        <v>586090</v>
      </c>
      <c r="FR46">
        <v>-3.1699999999999999E-2</v>
      </c>
      <c r="FS46">
        <v>-0.3992</v>
      </c>
      <c r="FT46">
        <v>0.36749999999999999</v>
      </c>
      <c r="FU46">
        <v>27780.83</v>
      </c>
      <c r="FV46">
        <v>111.1</v>
      </c>
      <c r="FW46">
        <v>110.3</v>
      </c>
      <c r="FX46">
        <v>94.4</v>
      </c>
      <c r="FY46">
        <v>121.8</v>
      </c>
      <c r="FZ46">
        <v>258.3</v>
      </c>
      <c r="GA46">
        <v>63.7</v>
      </c>
      <c r="GB46">
        <v>50.3</v>
      </c>
      <c r="GC46">
        <v>1192.8</v>
      </c>
      <c r="GD46">
        <v>61.6</v>
      </c>
      <c r="GE46">
        <v>53623.4</v>
      </c>
      <c r="GF46">
        <v>272290</v>
      </c>
      <c r="GG46">
        <v>45000</v>
      </c>
      <c r="GH46">
        <v>5385</v>
      </c>
      <c r="GI46">
        <v>19211</v>
      </c>
      <c r="GJ46">
        <v>38266.300000000003</v>
      </c>
      <c r="GK46">
        <v>20515.099999999999</v>
      </c>
      <c r="GL46">
        <v>1636569</v>
      </c>
      <c r="GM46">
        <v>1718485</v>
      </c>
      <c r="GN46">
        <v>39438.9</v>
      </c>
      <c r="GO46">
        <v>40632780</v>
      </c>
      <c r="GP46">
        <v>12134740</v>
      </c>
      <c r="GQ46">
        <v>1122730</v>
      </c>
      <c r="GR46">
        <v>272004.40000000002</v>
      </c>
      <c r="GS46">
        <v>250.2</v>
      </c>
      <c r="GT46">
        <v>67584.399999999994</v>
      </c>
      <c r="GU46">
        <v>6.2815000000000003</v>
      </c>
      <c r="GV46">
        <v>5886.2</v>
      </c>
      <c r="GW46">
        <v>708712.3</v>
      </c>
      <c r="GX46">
        <v>193387.2</v>
      </c>
      <c r="GY46">
        <v>18495.5</v>
      </c>
      <c r="GZ46">
        <v>1618</v>
      </c>
      <c r="HA46">
        <v>11448</v>
      </c>
      <c r="HB46">
        <v>7946450</v>
      </c>
      <c r="HC46">
        <v>125.4</v>
      </c>
      <c r="HD46">
        <v>128</v>
      </c>
      <c r="HE46">
        <v>124.8</v>
      </c>
      <c r="HF46">
        <v>119.3</v>
      </c>
      <c r="HG46">
        <v>119.2</v>
      </c>
      <c r="HH46">
        <v>116.1</v>
      </c>
      <c r="HI46">
        <v>123.3</v>
      </c>
      <c r="HJ46">
        <v>124.99253486464301</v>
      </c>
      <c r="HK46">
        <v>7506.3</v>
      </c>
      <c r="HL46">
        <v>119892</v>
      </c>
      <c r="HM46">
        <v>7754</v>
      </c>
      <c r="HN46">
        <v>8180.8</v>
      </c>
      <c r="HO46">
        <v>55.020236612702398</v>
      </c>
      <c r="HP46">
        <v>18.537404376445501</v>
      </c>
      <c r="HQ46">
        <v>9556.7999999999993</v>
      </c>
      <c r="HR46">
        <v>328650</v>
      </c>
      <c r="HS46">
        <v>6533550</v>
      </c>
      <c r="HT46">
        <v>39010</v>
      </c>
      <c r="HU46">
        <v>3806.7</v>
      </c>
      <c r="HV46">
        <v>1661.3</v>
      </c>
      <c r="HW46">
        <v>1156070</v>
      </c>
      <c r="HX46">
        <v>1220.7</v>
      </c>
      <c r="HY46">
        <v>149737</v>
      </c>
      <c r="HZ46">
        <v>6.25</v>
      </c>
      <c r="IA46">
        <v>6.25</v>
      </c>
      <c r="IB46">
        <v>75878.600000000006</v>
      </c>
      <c r="IC46">
        <v>117133.1493</v>
      </c>
      <c r="ID46">
        <v>117.586206896552</v>
      </c>
      <c r="IE46">
        <v>3818.2</v>
      </c>
      <c r="IF46">
        <v>2213.5</v>
      </c>
      <c r="IG46">
        <v>117.3</v>
      </c>
      <c r="IH46">
        <v>112882.81</v>
      </c>
      <c r="II46">
        <v>512.25670000000002</v>
      </c>
      <c r="IJ46">
        <v>209479.6</v>
      </c>
      <c r="IK46">
        <v>90119.6</v>
      </c>
      <c r="IL46">
        <v>49070.3</v>
      </c>
      <c r="IM46">
        <v>107.956547</v>
      </c>
      <c r="IN46">
        <v>277.3</v>
      </c>
      <c r="IO46">
        <v>218631927.69999999</v>
      </c>
      <c r="IP46">
        <v>94.240962167211606</v>
      </c>
      <c r="IQ46">
        <v>53.091880000000003</v>
      </c>
      <c r="IR46">
        <v>669.9</v>
      </c>
      <c r="IS46">
        <v>1723.1542561564499</v>
      </c>
    </row>
    <row r="47" spans="1:253">
      <c r="A47" t="s">
        <v>338</v>
      </c>
      <c r="B47">
        <v>25812389.699999999</v>
      </c>
      <c r="C47">
        <v>3077222.5</v>
      </c>
      <c r="D47">
        <v>8010909.5</v>
      </c>
      <c r="E47">
        <v>14724257.699999999</v>
      </c>
      <c r="F47">
        <v>30901477.300000001</v>
      </c>
      <c r="G47">
        <v>4235760.5999999996</v>
      </c>
      <c r="H47">
        <v>9142201.5</v>
      </c>
      <c r="I47">
        <v>17523515.100000001</v>
      </c>
      <c r="J47">
        <v>27722681</v>
      </c>
      <c r="K47">
        <v>15071623.5</v>
      </c>
      <c r="L47">
        <v>3331132.5</v>
      </c>
      <c r="M47">
        <v>8334303.2000000002</v>
      </c>
      <c r="N47">
        <v>5974087.0999999996</v>
      </c>
      <c r="O47">
        <v>6570239.4000000004</v>
      </c>
      <c r="P47">
        <v>33540934.100000001</v>
      </c>
      <c r="Q47">
        <v>19234214.899999999</v>
      </c>
      <c r="R47">
        <v>4231960.7</v>
      </c>
      <c r="S47">
        <v>9506515.4000000004</v>
      </c>
      <c r="T47">
        <v>6870991</v>
      </c>
      <c r="U47">
        <v>7952746.9000000004</v>
      </c>
      <c r="V47">
        <v>-37173.199999999997</v>
      </c>
      <c r="W47">
        <v>28634.2</v>
      </c>
      <c r="X47">
        <v>-8539</v>
      </c>
      <c r="Y47">
        <v>8101.5</v>
      </c>
      <c r="Z47">
        <v>-856.2</v>
      </c>
      <c r="AA47">
        <v>105498.8</v>
      </c>
      <c r="AB47">
        <v>123298</v>
      </c>
      <c r="AC47">
        <v>-5484.2</v>
      </c>
      <c r="AD47">
        <v>16283</v>
      </c>
      <c r="AE47">
        <v>516729.84285934397</v>
      </c>
      <c r="AF47">
        <v>17835.400000000001</v>
      </c>
      <c r="AG47">
        <v>657726.4</v>
      </c>
      <c r="AH47">
        <v>4714256.8</v>
      </c>
      <c r="AI47">
        <v>578581.4</v>
      </c>
      <c r="AJ47">
        <v>2060344.9</v>
      </c>
      <c r="AK47">
        <v>4678872.2</v>
      </c>
      <c r="AL47">
        <v>6717325.4000000004</v>
      </c>
      <c r="AM47">
        <v>3328060.1</v>
      </c>
      <c r="AN47">
        <v>628467.6</v>
      </c>
      <c r="AO47">
        <v>5263949.9000000004</v>
      </c>
      <c r="AP47">
        <v>876347.9</v>
      </c>
      <c r="AQ47">
        <v>2373436.1</v>
      </c>
      <c r="AR47">
        <v>5440613.7000000002</v>
      </c>
      <c r="AS47">
        <v>7751788.2999999998</v>
      </c>
      <c r="AT47">
        <v>4331113.0999999996</v>
      </c>
      <c r="AU47">
        <v>4657828</v>
      </c>
      <c r="AV47">
        <v>898659.4</v>
      </c>
      <c r="AW47">
        <v>136654.9</v>
      </c>
      <c r="AX47">
        <v>93804736.099999994</v>
      </c>
      <c r="AY47">
        <v>1231620.8</v>
      </c>
      <c r="AZ47">
        <v>49308077.600000001</v>
      </c>
      <c r="BA47">
        <v>44496658.5</v>
      </c>
      <c r="BB47">
        <v>-5.25</v>
      </c>
      <c r="BC47">
        <v>10.51</v>
      </c>
      <c r="BD47">
        <v>-5.99</v>
      </c>
      <c r="BE47">
        <v>71.099999999999994</v>
      </c>
      <c r="BF47">
        <v>48776449.100000001</v>
      </c>
      <c r="BG47">
        <v>44479582</v>
      </c>
      <c r="BH47">
        <v>218.2</v>
      </c>
      <c r="BI47">
        <v>109902930</v>
      </c>
      <c r="BJ47">
        <v>1873970</v>
      </c>
      <c r="BK47">
        <v>676281</v>
      </c>
      <c r="BL47">
        <v>77249</v>
      </c>
      <c r="BM47">
        <v>1770401</v>
      </c>
      <c r="BN47">
        <v>1.7349063150589901</v>
      </c>
      <c r="BO47">
        <v>388.20586799815698</v>
      </c>
      <c r="BP47">
        <v>475.46109104175599</v>
      </c>
      <c r="BQ47">
        <v>259.40434291833401</v>
      </c>
      <c r="BR47">
        <v>288.83589854758299</v>
      </c>
      <c r="BS47">
        <v>62189490</v>
      </c>
      <c r="BT47">
        <v>27465910</v>
      </c>
      <c r="BU47">
        <v>12106290</v>
      </c>
      <c r="BV47">
        <v>14772860</v>
      </c>
      <c r="BW47">
        <v>113.7</v>
      </c>
      <c r="BX47">
        <v>23498.1</v>
      </c>
      <c r="BY47">
        <v>17835.400000000001</v>
      </c>
      <c r="BZ47">
        <v>18058</v>
      </c>
      <c r="CA47">
        <v>-5484.2</v>
      </c>
      <c r="CB47">
        <v>15940.6</v>
      </c>
      <c r="CC47">
        <v>15940.6</v>
      </c>
      <c r="CD47">
        <v>6519.4</v>
      </c>
      <c r="CE47">
        <v>-3469</v>
      </c>
      <c r="CF47">
        <v>856.2</v>
      </c>
      <c r="CG47">
        <v>8612.9</v>
      </c>
      <c r="CH47">
        <v>274.68273163496298</v>
      </c>
      <c r="CI47">
        <v>1275</v>
      </c>
      <c r="CJ47">
        <v>7874.6</v>
      </c>
      <c r="CK47">
        <v>0</v>
      </c>
      <c r="CL47">
        <v>96.59</v>
      </c>
      <c r="CM47">
        <v>0.313627692307692</v>
      </c>
      <c r="CN47">
        <v>116.464833333333</v>
      </c>
      <c r="CO47">
        <v>90.801478205015499</v>
      </c>
      <c r="CP47">
        <v>0</v>
      </c>
      <c r="CQ47">
        <v>63.934415469682399</v>
      </c>
      <c r="CR47">
        <v>684210</v>
      </c>
      <c r="CS47">
        <v>16834</v>
      </c>
      <c r="CT47">
        <v>113.854162372397</v>
      </c>
      <c r="CU47">
        <v>157.574649163798</v>
      </c>
      <c r="CV47">
        <v>131.72903839870699</v>
      </c>
      <c r="CW47">
        <v>160.010583872295</v>
      </c>
      <c r="CX47">
        <v>569.75550727771201</v>
      </c>
      <c r="CY47">
        <v>170.78697863211301</v>
      </c>
      <c r="CZ47">
        <v>3.6031168831168803E-2</v>
      </c>
      <c r="DA47">
        <v>710557</v>
      </c>
      <c r="DB47">
        <v>7.36</v>
      </c>
      <c r="DC47">
        <v>183.46311426266001</v>
      </c>
      <c r="DD47">
        <v>61.905299999999997</v>
      </c>
      <c r="DE47">
        <v>8831390</v>
      </c>
      <c r="DF47">
        <v>1741.3740534702199</v>
      </c>
      <c r="DG47">
        <v>66770.5</v>
      </c>
      <c r="DH47">
        <v>8612.9</v>
      </c>
      <c r="DI47">
        <v>58157.599999999999</v>
      </c>
      <c r="DJ47">
        <v>102405.1</v>
      </c>
      <c r="DK47">
        <v>23498.1</v>
      </c>
      <c r="DL47">
        <v>78907</v>
      </c>
      <c r="DM47">
        <v>66007579.5</v>
      </c>
      <c r="DN47">
        <v>19193250</v>
      </c>
      <c r="DO47">
        <v>109902930</v>
      </c>
      <c r="DP47">
        <v>32260570</v>
      </c>
      <c r="DQ47">
        <v>72135680</v>
      </c>
      <c r="DR47">
        <v>24343810</v>
      </c>
      <c r="DS47">
        <v>206490</v>
      </c>
      <c r="DT47">
        <v>19043620</v>
      </c>
      <c r="DU47">
        <v>14340450</v>
      </c>
      <c r="DV47">
        <v>9150220</v>
      </c>
      <c r="DW47">
        <v>23490660</v>
      </c>
      <c r="DX47">
        <v>523510</v>
      </c>
      <c r="DY47">
        <v>24014170</v>
      </c>
      <c r="DZ47">
        <v>86412260</v>
      </c>
      <c r="EA47">
        <v>111776900</v>
      </c>
      <c r="EB47">
        <v>8</v>
      </c>
      <c r="EC47">
        <v>6.75</v>
      </c>
      <c r="ED47">
        <v>9.9</v>
      </c>
      <c r="EE47">
        <v>7.4</v>
      </c>
      <c r="EF47">
        <v>7.91</v>
      </c>
      <c r="EG47">
        <v>64.91</v>
      </c>
      <c r="EH47">
        <v>100.64</v>
      </c>
      <c r="EI47">
        <v>72.2</v>
      </c>
      <c r="EJ47">
        <v>1.11230935140964</v>
      </c>
      <c r="EK47">
        <v>0.53129999999999999</v>
      </c>
      <c r="EL47">
        <v>122.17203086768301</v>
      </c>
      <c r="EM47">
        <v>326578</v>
      </c>
      <c r="EN47">
        <v>112.1</v>
      </c>
      <c r="EO47">
        <v>88.3</v>
      </c>
      <c r="EP47">
        <v>113.7</v>
      </c>
      <c r="EQ47">
        <v>139.5</v>
      </c>
      <c r="ER47">
        <v>109</v>
      </c>
      <c r="ES47">
        <v>97</v>
      </c>
      <c r="ET47">
        <v>119.1</v>
      </c>
      <c r="EU47">
        <v>113.7</v>
      </c>
      <c r="EV47">
        <v>119</v>
      </c>
      <c r="EW47">
        <v>109.3</v>
      </c>
      <c r="EX47">
        <v>97.1</v>
      </c>
      <c r="EY47">
        <v>98.4</v>
      </c>
      <c r="EZ47">
        <v>68.2</v>
      </c>
      <c r="FA47">
        <v>111.9</v>
      </c>
      <c r="FB47">
        <v>113</v>
      </c>
      <c r="FC47">
        <v>117.3</v>
      </c>
      <c r="FD47">
        <v>115.1</v>
      </c>
      <c r="FE47">
        <v>139.5</v>
      </c>
      <c r="FF47">
        <v>126088</v>
      </c>
      <c r="FG47">
        <v>4142909</v>
      </c>
      <c r="FH47">
        <v>2651587</v>
      </c>
      <c r="FI47">
        <v>1321768</v>
      </c>
      <c r="FJ47">
        <v>4795520</v>
      </c>
      <c r="FK47">
        <v>4795520</v>
      </c>
      <c r="FL47">
        <v>3817710</v>
      </c>
      <c r="FM47">
        <v>2115010</v>
      </c>
      <c r="FN47">
        <v>918680</v>
      </c>
      <c r="FO47">
        <v>1021600</v>
      </c>
      <c r="FP47">
        <v>1049555.8</v>
      </c>
      <c r="FQ47">
        <v>695590</v>
      </c>
      <c r="FR47">
        <v>-2.6863000000000001</v>
      </c>
      <c r="FS47">
        <v>-0.1104</v>
      </c>
      <c r="FT47">
        <v>-2.5758000000000001</v>
      </c>
      <c r="FU47">
        <v>26154.83</v>
      </c>
      <c r="FV47">
        <v>110.3</v>
      </c>
      <c r="FW47">
        <v>109.4</v>
      </c>
      <c r="FX47">
        <v>89</v>
      </c>
      <c r="FY47">
        <v>124.6</v>
      </c>
      <c r="FZ47">
        <v>264.3</v>
      </c>
      <c r="GA47">
        <v>63.9</v>
      </c>
      <c r="GB47">
        <v>46.7</v>
      </c>
      <c r="GC47">
        <v>1124</v>
      </c>
      <c r="GD47">
        <v>50.3</v>
      </c>
      <c r="GE47">
        <v>52834.3</v>
      </c>
      <c r="GF47">
        <v>268650</v>
      </c>
      <c r="GG47">
        <v>43471</v>
      </c>
      <c r="GH47">
        <v>5315</v>
      </c>
      <c r="GI47">
        <v>17016</v>
      </c>
      <c r="GJ47">
        <v>38728.300000000003</v>
      </c>
      <c r="GK47">
        <v>20892.900000000001</v>
      </c>
      <c r="GL47">
        <v>1529772</v>
      </c>
      <c r="GM47">
        <v>1610399</v>
      </c>
      <c r="GN47">
        <v>39838.9</v>
      </c>
      <c r="GO47">
        <v>40306750</v>
      </c>
      <c r="GP47">
        <v>12546710</v>
      </c>
      <c r="GQ47">
        <v>1122780</v>
      </c>
      <c r="GR47">
        <v>284003.09999999998</v>
      </c>
      <c r="GS47">
        <v>253.4</v>
      </c>
      <c r="GT47">
        <v>68980.899999999994</v>
      </c>
      <c r="GU47">
        <v>5.5090000000000003</v>
      </c>
      <c r="GV47">
        <v>4227.5</v>
      </c>
      <c r="GW47">
        <v>689204.9</v>
      </c>
      <c r="GX47">
        <v>241016.5</v>
      </c>
      <c r="GY47">
        <v>18509</v>
      </c>
      <c r="GZ47">
        <v>826</v>
      </c>
      <c r="HA47">
        <v>8157</v>
      </c>
      <c r="HB47">
        <v>7844430</v>
      </c>
      <c r="HC47">
        <v>129.9</v>
      </c>
      <c r="HD47">
        <v>131.19999999999999</v>
      </c>
      <c r="HE47">
        <v>126.6</v>
      </c>
      <c r="HF47">
        <v>120.8</v>
      </c>
      <c r="HG47">
        <v>120.4</v>
      </c>
      <c r="HH47">
        <v>117.3</v>
      </c>
      <c r="HI47">
        <v>125.2</v>
      </c>
      <c r="HJ47">
        <v>127.219934372436</v>
      </c>
      <c r="HK47">
        <v>9926.1</v>
      </c>
      <c r="HL47">
        <v>121840</v>
      </c>
      <c r="HM47">
        <v>7874.6</v>
      </c>
      <c r="HN47">
        <v>8256.7999999999993</v>
      </c>
      <c r="HO47">
        <v>63.994389825431</v>
      </c>
      <c r="HP47">
        <v>23.456248808518701</v>
      </c>
      <c r="HQ47">
        <v>10064.299999999999</v>
      </c>
      <c r="HR47">
        <v>337370</v>
      </c>
      <c r="HS47">
        <v>6828820</v>
      </c>
      <c r="HT47">
        <v>39047.199999999997</v>
      </c>
      <c r="HU47">
        <v>2052.3000000000002</v>
      </c>
      <c r="HV47">
        <v>1868.8</v>
      </c>
      <c r="HW47">
        <v>251730</v>
      </c>
      <c r="HX47">
        <v>1535.5</v>
      </c>
      <c r="HY47">
        <v>150212</v>
      </c>
      <c r="HZ47">
        <v>5.75</v>
      </c>
      <c r="IA47">
        <v>5.75</v>
      </c>
      <c r="IB47">
        <v>79993.7</v>
      </c>
      <c r="IC47">
        <v>96765.239700000006</v>
      </c>
      <c r="ID47">
        <v>125.015873015873</v>
      </c>
      <c r="IE47">
        <v>3495.3</v>
      </c>
      <c r="IF47">
        <v>2633</v>
      </c>
      <c r="IG47">
        <v>122.4</v>
      </c>
      <c r="IH47">
        <v>52270.92</v>
      </c>
      <c r="II47">
        <v>500.10919999999999</v>
      </c>
      <c r="IJ47">
        <v>218380.6</v>
      </c>
      <c r="IK47">
        <v>81789</v>
      </c>
      <c r="IL47">
        <v>48093.3</v>
      </c>
      <c r="IM47">
        <v>107.101733</v>
      </c>
      <c r="IN47">
        <v>611.4</v>
      </c>
      <c r="IO47">
        <v>222956180.30000001</v>
      </c>
      <c r="IP47">
        <v>93.255768332554894</v>
      </c>
      <c r="IQ47">
        <v>53.669939999999997</v>
      </c>
      <c r="IR47">
        <v>678.3</v>
      </c>
      <c r="IS47">
        <v>1741.3740534702199</v>
      </c>
    </row>
    <row r="48" spans="1:253">
      <c r="A48" t="s">
        <v>339</v>
      </c>
      <c r="B48">
        <v>26395256.899999999</v>
      </c>
      <c r="C48">
        <v>5111192</v>
      </c>
      <c r="D48">
        <v>7996305.7000000002</v>
      </c>
      <c r="E48">
        <v>13287759.199999999</v>
      </c>
      <c r="F48">
        <v>32029619.600000001</v>
      </c>
      <c r="G48">
        <v>7206317.4000000004</v>
      </c>
      <c r="H48">
        <v>9003328.8000000007</v>
      </c>
      <c r="I48">
        <v>15819973.4</v>
      </c>
      <c r="J48">
        <v>28400025.899999999</v>
      </c>
      <c r="K48">
        <v>16628163.4</v>
      </c>
      <c r="L48">
        <v>2709965.6</v>
      </c>
      <c r="M48">
        <v>8637240.5</v>
      </c>
      <c r="N48">
        <v>5790000.2999999998</v>
      </c>
      <c r="O48">
        <v>6137480.9000000004</v>
      </c>
      <c r="P48">
        <v>34749284.600000001</v>
      </c>
      <c r="Q48">
        <v>21347701</v>
      </c>
      <c r="R48">
        <v>3478340.4</v>
      </c>
      <c r="S48">
        <v>9820843</v>
      </c>
      <c r="T48">
        <v>6773758.7000000002</v>
      </c>
      <c r="U48">
        <v>7585699.7999999998</v>
      </c>
      <c r="V48">
        <v>-33975.5</v>
      </c>
      <c r="W48">
        <v>26864</v>
      </c>
      <c r="X48">
        <v>-7111.5</v>
      </c>
      <c r="Y48">
        <v>10905.5</v>
      </c>
      <c r="Z48">
        <v>4056.4</v>
      </c>
      <c r="AA48">
        <v>101514.1</v>
      </c>
      <c r="AB48">
        <v>115049.3</v>
      </c>
      <c r="AC48">
        <v>-6408.2</v>
      </c>
      <c r="AD48">
        <v>15259.3</v>
      </c>
      <c r="AE48">
        <v>527063.318671318</v>
      </c>
      <c r="AF48">
        <v>18012.900000000001</v>
      </c>
      <c r="AG48">
        <v>785360.6</v>
      </c>
      <c r="AH48">
        <v>4491986</v>
      </c>
      <c r="AI48">
        <v>552100.6</v>
      </c>
      <c r="AJ48">
        <v>2166858.5</v>
      </c>
      <c r="AK48">
        <v>4845907.2</v>
      </c>
      <c r="AL48">
        <v>5072591.0999999996</v>
      </c>
      <c r="AM48">
        <v>3369260.9</v>
      </c>
      <c r="AN48">
        <v>708216.7</v>
      </c>
      <c r="AO48">
        <v>4989776.3</v>
      </c>
      <c r="AP48">
        <v>821244.9</v>
      </c>
      <c r="AQ48">
        <v>2484090.9</v>
      </c>
      <c r="AR48">
        <v>5608325.7999999998</v>
      </c>
      <c r="AS48">
        <v>5785005.4000000004</v>
      </c>
      <c r="AT48">
        <v>4426642.2</v>
      </c>
      <c r="AU48">
        <v>3799283.9</v>
      </c>
      <c r="AV48">
        <v>910520.4</v>
      </c>
      <c r="AW48">
        <v>403229.2</v>
      </c>
      <c r="AX48">
        <v>96104167.799999997</v>
      </c>
      <c r="AY48">
        <v>1492769.6</v>
      </c>
      <c r="AZ48">
        <v>50810725</v>
      </c>
      <c r="BA48">
        <v>45293442.899999999</v>
      </c>
      <c r="BB48">
        <v>-5.5</v>
      </c>
      <c r="BC48">
        <v>12.64</v>
      </c>
      <c r="BD48">
        <v>-7.77</v>
      </c>
      <c r="BE48">
        <v>72.2</v>
      </c>
      <c r="BF48">
        <v>50128973</v>
      </c>
      <c r="BG48">
        <v>45907389.100000001</v>
      </c>
      <c r="BH48">
        <v>221.7</v>
      </c>
      <c r="BI48">
        <v>113044860</v>
      </c>
      <c r="BJ48">
        <v>1978730</v>
      </c>
      <c r="BK48">
        <v>736253</v>
      </c>
      <c r="BL48">
        <v>68342</v>
      </c>
      <c r="BM48">
        <v>2411956</v>
      </c>
      <c r="BN48">
        <v>1.7349063150589901</v>
      </c>
      <c r="BO48">
        <v>343.03764788265698</v>
      </c>
      <c r="BP48">
        <v>475.665682698794</v>
      </c>
      <c r="BQ48">
        <v>167.914571035216</v>
      </c>
      <c r="BR48">
        <v>261.93836405529902</v>
      </c>
      <c r="BS48">
        <v>64349460</v>
      </c>
      <c r="BT48">
        <v>28355550</v>
      </c>
      <c r="BU48">
        <v>12549100</v>
      </c>
      <c r="BV48">
        <v>15414750</v>
      </c>
      <c r="BW48">
        <v>115</v>
      </c>
      <c r="BX48">
        <v>19991.099999999999</v>
      </c>
      <c r="BY48">
        <v>18012.900000000001</v>
      </c>
      <c r="BZ48">
        <v>18556.400000000001</v>
      </c>
      <c r="CA48">
        <v>-6408.2</v>
      </c>
      <c r="CB48">
        <v>14869.5</v>
      </c>
      <c r="CC48">
        <v>14869.5</v>
      </c>
      <c r="CD48">
        <v>10702.3</v>
      </c>
      <c r="CE48">
        <v>553.9</v>
      </c>
      <c r="CF48">
        <v>-4056.4</v>
      </c>
      <c r="CG48">
        <v>7417</v>
      </c>
      <c r="CH48">
        <v>254.990218681333</v>
      </c>
      <c r="CI48">
        <v>1279</v>
      </c>
      <c r="CJ48">
        <v>8730.4</v>
      </c>
      <c r="CK48">
        <v>1</v>
      </c>
      <c r="CL48">
        <v>98.66</v>
      </c>
      <c r="CM48">
        <v>0.40716015625000002</v>
      </c>
      <c r="CN48">
        <v>116.791266666667</v>
      </c>
      <c r="CO48">
        <v>88.384220397387494</v>
      </c>
      <c r="CP48">
        <v>0</v>
      </c>
      <c r="CQ48">
        <v>58.787626501951699</v>
      </c>
      <c r="CR48">
        <v>686266</v>
      </c>
      <c r="CS48">
        <v>17452</v>
      </c>
      <c r="CT48">
        <v>113.739885594759</v>
      </c>
      <c r="CU48">
        <v>157.8273396262</v>
      </c>
      <c r="CV48">
        <v>132.36215055118799</v>
      </c>
      <c r="CW48">
        <v>158.776104897897</v>
      </c>
      <c r="CX48">
        <v>578.87159539415495</v>
      </c>
      <c r="CY48">
        <v>170.963015675907</v>
      </c>
      <c r="CZ48">
        <v>0.11742948717948699</v>
      </c>
      <c r="DA48">
        <v>688927</v>
      </c>
      <c r="DB48">
        <v>6.9966666666666697</v>
      </c>
      <c r="DC48">
        <v>184.70275617942201</v>
      </c>
      <c r="DD48">
        <v>62.541640000000001</v>
      </c>
      <c r="DE48">
        <v>9228600</v>
      </c>
      <c r="DF48">
        <v>1765.8650417219901</v>
      </c>
      <c r="DG48">
        <v>63610.2</v>
      </c>
      <c r="DH48">
        <v>7417</v>
      </c>
      <c r="DI48">
        <v>56193.1</v>
      </c>
      <c r="DJ48">
        <v>95158.3</v>
      </c>
      <c r="DK48">
        <v>19991.099999999999</v>
      </c>
      <c r="DL48">
        <v>75167.199999999997</v>
      </c>
      <c r="DM48">
        <v>68772435.400000006</v>
      </c>
      <c r="DN48">
        <v>20182320</v>
      </c>
      <c r="DO48">
        <v>113044860</v>
      </c>
      <c r="DP48">
        <v>32549220</v>
      </c>
      <c r="DQ48">
        <v>75279550</v>
      </c>
      <c r="DR48">
        <v>24250090</v>
      </c>
      <c r="DS48">
        <v>213060</v>
      </c>
      <c r="DT48">
        <v>19247060</v>
      </c>
      <c r="DU48">
        <v>14997480</v>
      </c>
      <c r="DV48">
        <v>9584060</v>
      </c>
      <c r="DW48">
        <v>24581540</v>
      </c>
      <c r="DX48">
        <v>567510</v>
      </c>
      <c r="DY48">
        <v>25149050</v>
      </c>
      <c r="DZ48">
        <v>88463320</v>
      </c>
      <c r="EA48">
        <v>115023590</v>
      </c>
      <c r="EB48">
        <v>7.9</v>
      </c>
      <c r="EC48">
        <v>6.75</v>
      </c>
      <c r="ED48">
        <v>9.6</v>
      </c>
      <c r="EE48">
        <v>7.12</v>
      </c>
      <c r="EF48">
        <v>7.82</v>
      </c>
      <c r="EG48">
        <v>65.930000000000007</v>
      </c>
      <c r="EH48">
        <v>100.08</v>
      </c>
      <c r="EI48">
        <v>72.25</v>
      </c>
      <c r="EJ48">
        <v>1.0958592446534201</v>
      </c>
      <c r="EK48">
        <v>0.54310000000000003</v>
      </c>
      <c r="EL48">
        <v>121.395691401215</v>
      </c>
      <c r="EM48">
        <v>329191.59999999998</v>
      </c>
      <c r="EN48">
        <v>114.9</v>
      </c>
      <c r="EO48">
        <v>100.4</v>
      </c>
      <c r="EP48">
        <v>115.9</v>
      </c>
      <c r="EQ48">
        <v>131.19999999999999</v>
      </c>
      <c r="ER48">
        <v>113</v>
      </c>
      <c r="ES48">
        <v>98.8</v>
      </c>
      <c r="ET48">
        <v>115.9</v>
      </c>
      <c r="EU48">
        <v>121.1</v>
      </c>
      <c r="EV48">
        <v>120.9</v>
      </c>
      <c r="EW48">
        <v>121.3</v>
      </c>
      <c r="EX48">
        <v>126.3</v>
      </c>
      <c r="EY48">
        <v>97.4</v>
      </c>
      <c r="EZ48">
        <v>69</v>
      </c>
      <c r="FA48">
        <v>114.9</v>
      </c>
      <c r="FB48">
        <v>110.5</v>
      </c>
      <c r="FC48">
        <v>115.9</v>
      </c>
      <c r="FD48">
        <v>117.4</v>
      </c>
      <c r="FE48">
        <v>131.19999999999999</v>
      </c>
      <c r="FF48">
        <v>159174</v>
      </c>
      <c r="FG48">
        <v>4144477</v>
      </c>
      <c r="FH48">
        <v>2657416</v>
      </c>
      <c r="FI48">
        <v>1307467</v>
      </c>
      <c r="FJ48">
        <v>4034520</v>
      </c>
      <c r="FK48">
        <v>4034520</v>
      </c>
      <c r="FL48">
        <v>3663450</v>
      </c>
      <c r="FM48">
        <v>1509410</v>
      </c>
      <c r="FN48">
        <v>1096220</v>
      </c>
      <c r="FO48">
        <v>1046450</v>
      </c>
      <c r="FP48">
        <v>1767300.5</v>
      </c>
      <c r="FQ48">
        <v>597870</v>
      </c>
      <c r="FR48">
        <v>0.89470000000000005</v>
      </c>
      <c r="FS48">
        <v>1.2287999999999999</v>
      </c>
      <c r="FT48">
        <v>-0.33410000000000001</v>
      </c>
      <c r="FU48">
        <v>26117.54</v>
      </c>
      <c r="FV48">
        <v>109.8</v>
      </c>
      <c r="FW48">
        <v>108.9</v>
      </c>
      <c r="FX48">
        <v>85.3</v>
      </c>
      <c r="FY48">
        <v>126.3</v>
      </c>
      <c r="FZ48">
        <v>269.3</v>
      </c>
      <c r="GA48">
        <v>60.8</v>
      </c>
      <c r="GB48">
        <v>46</v>
      </c>
      <c r="GC48">
        <v>1104.4000000000001</v>
      </c>
      <c r="GD48">
        <v>43.6</v>
      </c>
      <c r="GE48">
        <v>57548.6</v>
      </c>
      <c r="GF48">
        <v>275570</v>
      </c>
      <c r="GG48">
        <v>46153</v>
      </c>
      <c r="GH48">
        <v>5445</v>
      </c>
      <c r="GI48">
        <v>18941</v>
      </c>
      <c r="GJ48">
        <v>37903.9</v>
      </c>
      <c r="GK48">
        <v>19891</v>
      </c>
      <c r="GL48">
        <v>1365448</v>
      </c>
      <c r="GM48">
        <v>1395433</v>
      </c>
      <c r="GN48">
        <v>41453.300000000003</v>
      </c>
      <c r="GO48">
        <v>41534180</v>
      </c>
      <c r="GP48">
        <v>13293020</v>
      </c>
      <c r="GQ48">
        <v>1122790</v>
      </c>
      <c r="GR48">
        <v>274163.40000000002</v>
      </c>
      <c r="GS48">
        <v>255.4</v>
      </c>
      <c r="GT48">
        <v>66113.399999999994</v>
      </c>
      <c r="GU48">
        <v>7.9006999999999996</v>
      </c>
      <c r="GV48">
        <v>1550</v>
      </c>
      <c r="GW48">
        <v>563028.4</v>
      </c>
      <c r="GX48">
        <v>130406.7</v>
      </c>
      <c r="GY48">
        <v>19083.2</v>
      </c>
      <c r="GZ48">
        <v>1522</v>
      </c>
      <c r="HA48">
        <v>13917</v>
      </c>
      <c r="HB48">
        <v>8030060</v>
      </c>
      <c r="HC48">
        <v>132.1</v>
      </c>
      <c r="HD48">
        <v>133.5</v>
      </c>
      <c r="HE48">
        <v>128.5</v>
      </c>
      <c r="HF48">
        <v>122.6</v>
      </c>
      <c r="HG48">
        <v>121.5</v>
      </c>
      <c r="HH48">
        <v>118.1</v>
      </c>
      <c r="HI48">
        <v>126.7</v>
      </c>
      <c r="HJ48">
        <v>129.39622641509399</v>
      </c>
      <c r="HK48">
        <v>9053.7999999999993</v>
      </c>
      <c r="HL48">
        <v>122636</v>
      </c>
      <c r="HM48">
        <v>8730.4</v>
      </c>
      <c r="HN48">
        <v>7967</v>
      </c>
      <c r="HO48">
        <v>62.809790121905202</v>
      </c>
      <c r="HP48">
        <v>23.303380671107199</v>
      </c>
      <c r="HQ48">
        <v>8952.9</v>
      </c>
      <c r="HR48">
        <v>373230</v>
      </c>
      <c r="HS48">
        <v>7140120</v>
      </c>
      <c r="HT48">
        <v>38883.300000000003</v>
      </c>
      <c r="HU48">
        <v>2139.9</v>
      </c>
      <c r="HV48">
        <v>1422.1</v>
      </c>
      <c r="HW48">
        <v>428140</v>
      </c>
      <c r="HX48">
        <v>1302.5999999999999</v>
      </c>
      <c r="HY48">
        <v>147454</v>
      </c>
      <c r="HZ48">
        <v>5.75</v>
      </c>
      <c r="IA48">
        <v>5.75</v>
      </c>
      <c r="IB48">
        <v>94879.3</v>
      </c>
      <c r="IC48">
        <v>158502.85500000001</v>
      </c>
      <c r="ID48">
        <v>112.384615384615</v>
      </c>
      <c r="IE48">
        <v>2510.4</v>
      </c>
      <c r="IF48">
        <v>2817.3</v>
      </c>
      <c r="IG48">
        <v>118.3</v>
      </c>
      <c r="IH48">
        <v>51483.9</v>
      </c>
      <c r="II48">
        <v>490.65690000000001</v>
      </c>
      <c r="IJ48">
        <v>204079.9</v>
      </c>
      <c r="IK48">
        <v>81924.7</v>
      </c>
      <c r="IL48">
        <v>47240.3</v>
      </c>
      <c r="IM48">
        <v>106.54756999999999</v>
      </c>
      <c r="IN48">
        <v>97.6</v>
      </c>
      <c r="IO48">
        <v>210208708.09999999</v>
      </c>
      <c r="IP48">
        <v>92.571181690798696</v>
      </c>
      <c r="IQ48">
        <v>54.23104</v>
      </c>
      <c r="IR48">
        <v>676.5</v>
      </c>
      <c r="IS48">
        <v>1765.8650417219901</v>
      </c>
    </row>
    <row r="49" spans="1:253">
      <c r="A49" t="s">
        <v>340</v>
      </c>
      <c r="B49">
        <v>27195707.699999999</v>
      </c>
      <c r="C49">
        <v>4251799.5999999996</v>
      </c>
      <c r="D49">
        <v>8889137.8000000007</v>
      </c>
      <c r="E49">
        <v>14054770.300000001</v>
      </c>
      <c r="F49">
        <v>32025225.600000001</v>
      </c>
      <c r="G49">
        <v>5821752.7999999998</v>
      </c>
      <c r="H49">
        <v>9791654.3000000007</v>
      </c>
      <c r="I49">
        <v>16411818.5</v>
      </c>
      <c r="J49">
        <v>30417497.699999999</v>
      </c>
      <c r="K49">
        <v>17077571</v>
      </c>
      <c r="L49">
        <v>2312935.6</v>
      </c>
      <c r="M49">
        <v>9225981.5999999996</v>
      </c>
      <c r="N49">
        <v>6124514.0999999996</v>
      </c>
      <c r="O49">
        <v>6153700.9000000004</v>
      </c>
      <c r="P49">
        <v>36933237.799999997</v>
      </c>
      <c r="Q49">
        <v>21736986.800000001</v>
      </c>
      <c r="R49">
        <v>2953094.9</v>
      </c>
      <c r="S49">
        <v>10332691.5</v>
      </c>
      <c r="T49">
        <v>6928740.7999999998</v>
      </c>
      <c r="U49">
        <v>7330950.5</v>
      </c>
      <c r="V49">
        <v>-24754.799999999999</v>
      </c>
      <c r="W49">
        <v>24437.1</v>
      </c>
      <c r="X49">
        <v>-317.8</v>
      </c>
      <c r="Y49">
        <v>3434.4</v>
      </c>
      <c r="Z49">
        <v>3274.5</v>
      </c>
      <c r="AA49">
        <v>104357</v>
      </c>
      <c r="AB49">
        <v>106931.9</v>
      </c>
      <c r="AC49">
        <v>-6621.5</v>
      </c>
      <c r="AD49">
        <v>14981.6</v>
      </c>
      <c r="AE49">
        <v>547159.07851851801</v>
      </c>
      <c r="AF49">
        <v>16077</v>
      </c>
      <c r="AG49">
        <v>944159.3</v>
      </c>
      <c r="AH49">
        <v>5133880.7</v>
      </c>
      <c r="AI49">
        <v>558879.69999999995</v>
      </c>
      <c r="AJ49">
        <v>2252218.1</v>
      </c>
      <c r="AK49">
        <v>5657259.7999999998</v>
      </c>
      <c r="AL49">
        <v>5245570.5</v>
      </c>
      <c r="AM49">
        <v>3151940</v>
      </c>
      <c r="AN49">
        <v>754064.2</v>
      </c>
      <c r="AO49">
        <v>5676626.5999999996</v>
      </c>
      <c r="AP49">
        <v>830755.4</v>
      </c>
      <c r="AQ49">
        <v>2530208.1</v>
      </c>
      <c r="AR49">
        <v>6425012</v>
      </c>
      <c r="AS49">
        <v>5855236.5999999996</v>
      </c>
      <c r="AT49">
        <v>4131569.9</v>
      </c>
      <c r="AU49">
        <v>5337529.9000000004</v>
      </c>
      <c r="AV49">
        <v>2442859.2999999998</v>
      </c>
      <c r="AW49">
        <v>814838.6</v>
      </c>
      <c r="AX49">
        <v>96985171.400000006</v>
      </c>
      <c r="AY49">
        <v>1508554</v>
      </c>
      <c r="AZ49">
        <v>53042962.899999999</v>
      </c>
      <c r="BA49">
        <v>43942208.5</v>
      </c>
      <c r="BB49">
        <v>-1.35</v>
      </c>
      <c r="BC49">
        <v>8.1300000000000008</v>
      </c>
      <c r="BD49">
        <v>-38.22</v>
      </c>
      <c r="BE49">
        <v>74.400000000000006</v>
      </c>
      <c r="BF49">
        <v>52333943.700000003</v>
      </c>
      <c r="BG49">
        <v>44560359</v>
      </c>
      <c r="BH49">
        <v>219.1</v>
      </c>
      <c r="BI49">
        <v>116176150</v>
      </c>
      <c r="BJ49">
        <v>2084110</v>
      </c>
      <c r="BK49">
        <v>723081</v>
      </c>
      <c r="BL49">
        <v>94730</v>
      </c>
      <c r="BM49">
        <v>2502422</v>
      </c>
      <c r="BN49">
        <v>2.8708133971291798</v>
      </c>
      <c r="BO49">
        <v>329.31622979175398</v>
      </c>
      <c r="BP49">
        <v>460.090381321802</v>
      </c>
      <c r="BQ49">
        <v>125.67017887226299</v>
      </c>
      <c r="BR49">
        <v>208.708708708709</v>
      </c>
      <c r="BS49">
        <v>65469030</v>
      </c>
      <c r="BT49">
        <v>27306770</v>
      </c>
      <c r="BU49">
        <v>13922160</v>
      </c>
      <c r="BV49">
        <v>15410670</v>
      </c>
      <c r="BW49">
        <v>116.3</v>
      </c>
      <c r="BX49">
        <v>14676.8</v>
      </c>
      <c r="BY49">
        <v>16077</v>
      </c>
      <c r="BZ49">
        <v>17328</v>
      </c>
      <c r="CA49">
        <v>-6621.5</v>
      </c>
      <c r="CB49">
        <v>14692.1</v>
      </c>
      <c r="CC49">
        <v>14692.1</v>
      </c>
      <c r="CD49">
        <v>8796.5</v>
      </c>
      <c r="CE49">
        <v>-1538</v>
      </c>
      <c r="CF49">
        <v>-3274.5</v>
      </c>
      <c r="CG49">
        <v>6207.2</v>
      </c>
      <c r="CH49">
        <v>139.2737122119</v>
      </c>
      <c r="CI49">
        <v>1283</v>
      </c>
      <c r="CJ49">
        <v>8098.7</v>
      </c>
      <c r="CK49">
        <v>1</v>
      </c>
      <c r="CL49">
        <v>97.483333333333306</v>
      </c>
      <c r="CM49">
        <v>0.62484112903225797</v>
      </c>
      <c r="CN49">
        <v>117.351733333333</v>
      </c>
      <c r="CO49">
        <v>86.113154337654393</v>
      </c>
      <c r="CP49">
        <v>0</v>
      </c>
      <c r="CQ49">
        <v>58.028656601698003</v>
      </c>
      <c r="CR49">
        <v>713940</v>
      </c>
      <c r="CS49">
        <v>17685.09</v>
      </c>
      <c r="CT49">
        <v>114.543479384462</v>
      </c>
      <c r="CU49">
        <v>158.72129488036799</v>
      </c>
      <c r="CV49">
        <v>133.07910337586301</v>
      </c>
      <c r="CW49">
        <v>156.431241114698</v>
      </c>
      <c r="CX49">
        <v>588.133540920462</v>
      </c>
      <c r="CY49">
        <v>170.543439265194</v>
      </c>
      <c r="CZ49">
        <v>0.28446533333333301</v>
      </c>
      <c r="DA49">
        <v>637029</v>
      </c>
      <c r="DB49">
        <v>6.9433333333333298</v>
      </c>
      <c r="DC49">
        <v>186.33213001333399</v>
      </c>
      <c r="DD49">
        <v>63.11</v>
      </c>
      <c r="DE49">
        <v>9679120</v>
      </c>
      <c r="DF49">
        <v>1841.67095662018</v>
      </c>
      <c r="DG49">
        <v>64944.2</v>
      </c>
      <c r="DH49">
        <v>6207.2</v>
      </c>
      <c r="DI49">
        <v>58737.1</v>
      </c>
      <c r="DJ49">
        <v>83596.100000000006</v>
      </c>
      <c r="DK49">
        <v>14676.8</v>
      </c>
      <c r="DL49">
        <v>68919.199999999997</v>
      </c>
      <c r="DM49">
        <v>71443619.400000006</v>
      </c>
      <c r="DN49">
        <v>21807400</v>
      </c>
      <c r="DO49">
        <v>116176150</v>
      </c>
      <c r="DP49">
        <v>32384840</v>
      </c>
      <c r="DQ49">
        <v>78030690</v>
      </c>
      <c r="DR49">
        <v>25337220</v>
      </c>
      <c r="DS49">
        <v>219050</v>
      </c>
      <c r="DT49">
        <v>19795650</v>
      </c>
      <c r="DU49">
        <v>15972540</v>
      </c>
      <c r="DV49">
        <v>10052840</v>
      </c>
      <c r="DW49">
        <v>26025380</v>
      </c>
      <c r="DX49">
        <v>615670</v>
      </c>
      <c r="DY49">
        <v>26641050</v>
      </c>
      <c r="DZ49">
        <v>90150770</v>
      </c>
      <c r="EA49">
        <v>118260260</v>
      </c>
      <c r="EB49">
        <v>7.9</v>
      </c>
      <c r="EC49">
        <v>6.75</v>
      </c>
      <c r="ED49">
        <v>9.59</v>
      </c>
      <c r="EE49">
        <v>7.23</v>
      </c>
      <c r="EF49">
        <v>7.88</v>
      </c>
      <c r="EG49">
        <v>67.5</v>
      </c>
      <c r="EH49">
        <v>96.71</v>
      </c>
      <c r="EI49">
        <v>74.44</v>
      </c>
      <c r="EJ49">
        <v>1.10281481481481</v>
      </c>
      <c r="EK49">
        <v>0.58540000000000003</v>
      </c>
      <c r="EL49">
        <v>115.30577382986</v>
      </c>
      <c r="EM49">
        <v>332146.7</v>
      </c>
      <c r="EN49">
        <v>121.4</v>
      </c>
      <c r="EO49">
        <v>109</v>
      </c>
      <c r="EP49">
        <v>122.5</v>
      </c>
      <c r="EQ49">
        <v>133.30000000000001</v>
      </c>
      <c r="ER49">
        <v>119</v>
      </c>
      <c r="ES49">
        <v>109</v>
      </c>
      <c r="ET49">
        <v>122.7</v>
      </c>
      <c r="EU49">
        <v>124.3</v>
      </c>
      <c r="EV49">
        <v>123</v>
      </c>
      <c r="EW49">
        <v>125.3</v>
      </c>
      <c r="EX49">
        <v>141.69999999999999</v>
      </c>
      <c r="EY49">
        <v>94.5</v>
      </c>
      <c r="EZ49">
        <v>63</v>
      </c>
      <c r="FA49">
        <v>121.2</v>
      </c>
      <c r="FB49">
        <v>105.5</v>
      </c>
      <c r="FC49">
        <v>128</v>
      </c>
      <c r="FD49">
        <v>136.80000000000001</v>
      </c>
      <c r="FE49">
        <v>133.30000000000001</v>
      </c>
      <c r="FF49">
        <v>123572</v>
      </c>
      <c r="FG49">
        <v>4192766</v>
      </c>
      <c r="FH49">
        <v>2678659</v>
      </c>
      <c r="FI49">
        <v>1322908</v>
      </c>
      <c r="FJ49">
        <v>4767860</v>
      </c>
      <c r="FK49">
        <v>4034520</v>
      </c>
      <c r="FL49">
        <v>4924190</v>
      </c>
      <c r="FM49">
        <v>819340</v>
      </c>
      <c r="FN49">
        <v>445980</v>
      </c>
      <c r="FO49">
        <v>1393610</v>
      </c>
      <c r="FP49">
        <v>133509.79999999999</v>
      </c>
      <c r="FQ49">
        <v>650670</v>
      </c>
      <c r="FR49">
        <v>-0.69950000000000001</v>
      </c>
      <c r="FS49">
        <v>-1.2336</v>
      </c>
      <c r="FT49">
        <v>0.53410000000000002</v>
      </c>
      <c r="FU49">
        <v>25341.86</v>
      </c>
      <c r="FV49">
        <v>107.6</v>
      </c>
      <c r="FW49">
        <v>108.4</v>
      </c>
      <c r="FX49">
        <v>77.3</v>
      </c>
      <c r="FY49">
        <v>126.1</v>
      </c>
      <c r="FZ49">
        <v>268</v>
      </c>
      <c r="GA49">
        <v>58.8</v>
      </c>
      <c r="GB49">
        <v>45.5</v>
      </c>
      <c r="GC49">
        <v>1181.2</v>
      </c>
      <c r="GD49">
        <v>33.700000000000003</v>
      </c>
      <c r="GE49">
        <v>59854.1</v>
      </c>
      <c r="GF49">
        <v>287460</v>
      </c>
      <c r="GG49">
        <v>50048</v>
      </c>
      <c r="GH49">
        <v>5701</v>
      </c>
      <c r="GI49">
        <v>19480</v>
      </c>
      <c r="GJ49">
        <v>39412.800000000003</v>
      </c>
      <c r="GK49">
        <v>23335.8</v>
      </c>
      <c r="GL49">
        <v>1561906</v>
      </c>
      <c r="GM49">
        <v>1650039</v>
      </c>
      <c r="GN49">
        <v>41606.699999999997</v>
      </c>
      <c r="GO49">
        <v>42717440</v>
      </c>
      <c r="GP49">
        <v>13922160</v>
      </c>
      <c r="GQ49">
        <v>1693630</v>
      </c>
      <c r="GR49">
        <v>277651.40000000002</v>
      </c>
      <c r="GS49">
        <v>259</v>
      </c>
      <c r="GT49">
        <v>63630.3</v>
      </c>
      <c r="GU49">
        <v>4.2591000000000001</v>
      </c>
      <c r="GV49">
        <v>4387.8999999999996</v>
      </c>
      <c r="GW49">
        <v>559029</v>
      </c>
      <c r="GX49">
        <v>62661.599999999999</v>
      </c>
      <c r="GY49">
        <v>19490.400000000001</v>
      </c>
      <c r="GZ49">
        <v>1973</v>
      </c>
      <c r="HA49">
        <v>11385</v>
      </c>
      <c r="HB49">
        <v>8829420</v>
      </c>
      <c r="HC49">
        <v>130.30000000000001</v>
      </c>
      <c r="HD49">
        <v>135.9</v>
      </c>
      <c r="HE49">
        <v>130.1</v>
      </c>
      <c r="HF49">
        <v>124.2</v>
      </c>
      <c r="HG49">
        <v>122.7</v>
      </c>
      <c r="HH49">
        <v>119</v>
      </c>
      <c r="HI49">
        <v>123.1</v>
      </c>
      <c r="HJ49">
        <v>127.504019688269</v>
      </c>
      <c r="HK49">
        <v>5289</v>
      </c>
      <c r="HL49">
        <v>126929</v>
      </c>
      <c r="HM49">
        <v>8098.7</v>
      </c>
      <c r="HN49">
        <v>8361.2999999999993</v>
      </c>
      <c r="HO49">
        <v>59.659363440510504</v>
      </c>
      <c r="HP49">
        <v>25.231494654688799</v>
      </c>
      <c r="HQ49">
        <v>10722.4</v>
      </c>
      <c r="HR49">
        <v>376790</v>
      </c>
      <c r="HS49">
        <v>7467800</v>
      </c>
      <c r="HT49">
        <v>39076.699999999997</v>
      </c>
      <c r="HU49">
        <v>3860.5</v>
      </c>
      <c r="HV49">
        <v>1328.7</v>
      </c>
      <c r="HW49">
        <v>1518220</v>
      </c>
      <c r="HX49">
        <v>1179.4000000000001</v>
      </c>
      <c r="HY49">
        <v>159089</v>
      </c>
      <c r="HZ49">
        <v>5.75</v>
      </c>
      <c r="IA49">
        <v>5.75</v>
      </c>
      <c r="IB49">
        <v>68941.100000000006</v>
      </c>
      <c r="IC49">
        <v>174152.55609999999</v>
      </c>
      <c r="ID49">
        <v>99.231884057971001</v>
      </c>
      <c r="IE49">
        <v>4769.3</v>
      </c>
      <c r="IF49">
        <v>3646.3</v>
      </c>
      <c r="IG49">
        <v>119.6</v>
      </c>
      <c r="IH49">
        <v>95508.89</v>
      </c>
      <c r="II49">
        <v>522.92129999999997</v>
      </c>
      <c r="IJ49">
        <v>198806.9</v>
      </c>
      <c r="IK49">
        <v>85300.9</v>
      </c>
      <c r="IL49">
        <v>48014.6</v>
      </c>
      <c r="IM49">
        <v>104.39259699999999</v>
      </c>
      <c r="IN49">
        <v>48.7</v>
      </c>
      <c r="IO49">
        <v>256298076.5</v>
      </c>
      <c r="IP49">
        <v>91.886595049042498</v>
      </c>
      <c r="IQ49">
        <v>54.717320000000001</v>
      </c>
      <c r="IR49">
        <v>679.9</v>
      </c>
      <c r="IS49">
        <v>1841.67095662018</v>
      </c>
    </row>
    <row r="50" spans="1:253">
      <c r="A50" t="s">
        <v>341</v>
      </c>
      <c r="B50">
        <v>27987263.699999999</v>
      </c>
      <c r="C50">
        <v>3896096.5</v>
      </c>
      <c r="D50">
        <v>9024970.4000000004</v>
      </c>
      <c r="E50">
        <v>15066196.800000001</v>
      </c>
      <c r="F50">
        <v>34002024.799999997</v>
      </c>
      <c r="G50">
        <v>5730916.5999999996</v>
      </c>
      <c r="H50">
        <v>10198912</v>
      </c>
      <c r="I50">
        <v>18072196.100000001</v>
      </c>
      <c r="J50">
        <v>29650877.800000001</v>
      </c>
      <c r="K50">
        <v>16236328.1</v>
      </c>
      <c r="L50">
        <v>2989329.6</v>
      </c>
      <c r="M50">
        <v>9535274</v>
      </c>
      <c r="N50">
        <v>6031178.0999999996</v>
      </c>
      <c r="O50">
        <v>6274528.5</v>
      </c>
      <c r="P50">
        <v>36397746.100000001</v>
      </c>
      <c r="Q50">
        <v>21208712.5</v>
      </c>
      <c r="R50">
        <v>3890458</v>
      </c>
      <c r="S50">
        <v>10859146</v>
      </c>
      <c r="T50">
        <v>7047949</v>
      </c>
      <c r="U50">
        <v>7602919.5</v>
      </c>
      <c r="V50">
        <v>-23835.4</v>
      </c>
      <c r="W50">
        <v>23452.9</v>
      </c>
      <c r="X50">
        <v>-382.5</v>
      </c>
      <c r="Y50">
        <v>7163</v>
      </c>
      <c r="Z50">
        <v>6969.2</v>
      </c>
      <c r="AA50">
        <v>105296.4</v>
      </c>
      <c r="AB50">
        <v>108629.5</v>
      </c>
      <c r="AC50">
        <v>-6312.3</v>
      </c>
      <c r="AD50">
        <v>14020.2</v>
      </c>
      <c r="AE50">
        <v>543818.10996563605</v>
      </c>
      <c r="AF50">
        <v>15745</v>
      </c>
      <c r="AG50">
        <v>933818.1</v>
      </c>
      <c r="AH50">
        <v>5120447.9000000004</v>
      </c>
      <c r="AI50">
        <v>625290.69999999995</v>
      </c>
      <c r="AJ50">
        <v>2345413.7000000002</v>
      </c>
      <c r="AK50">
        <v>5200525.5</v>
      </c>
      <c r="AL50">
        <v>6751487.4000000004</v>
      </c>
      <c r="AM50">
        <v>3114183.9</v>
      </c>
      <c r="AN50">
        <v>819344.6</v>
      </c>
      <c r="AO50">
        <v>5759969.5999999996</v>
      </c>
      <c r="AP50">
        <v>884218.1</v>
      </c>
      <c r="AQ50">
        <v>2735379.7</v>
      </c>
      <c r="AR50">
        <v>6071155</v>
      </c>
      <c r="AS50">
        <v>7830033.2999999998</v>
      </c>
      <c r="AT50">
        <v>4171007.8</v>
      </c>
      <c r="AU50">
        <v>6130510.4000000004</v>
      </c>
      <c r="AV50">
        <v>1181727</v>
      </c>
      <c r="AW50">
        <v>446287</v>
      </c>
      <c r="AX50">
        <v>107196298</v>
      </c>
      <c r="AY50">
        <v>1371912.3</v>
      </c>
      <c r="AZ50">
        <v>63409235.899999999</v>
      </c>
      <c r="BA50">
        <v>43787062.200000003</v>
      </c>
      <c r="BB50">
        <v>-1.81</v>
      </c>
      <c r="BC50">
        <v>8.44</v>
      </c>
      <c r="BD50">
        <v>-4.13</v>
      </c>
      <c r="BE50">
        <v>71.7</v>
      </c>
      <c r="BF50">
        <v>63409235.899999999</v>
      </c>
      <c r="BG50">
        <v>43787062.200000003</v>
      </c>
      <c r="BH50">
        <v>231.1</v>
      </c>
      <c r="BI50">
        <v>119240410</v>
      </c>
      <c r="BJ50">
        <v>2181620</v>
      </c>
      <c r="BK50">
        <v>697266</v>
      </c>
      <c r="BL50">
        <v>71122</v>
      </c>
      <c r="BM50">
        <v>1666442</v>
      </c>
      <c r="BN50">
        <v>2.8708133971291798</v>
      </c>
      <c r="BO50">
        <v>411.31682143132201</v>
      </c>
      <c r="BP50">
        <v>535.11303100990199</v>
      </c>
      <c r="BQ50">
        <v>336.133999867537</v>
      </c>
      <c r="BR50">
        <v>279.46596743419701</v>
      </c>
      <c r="BS50">
        <v>66509430</v>
      </c>
      <c r="BT50">
        <v>29245190</v>
      </c>
      <c r="BU50">
        <v>12991910</v>
      </c>
      <c r="BV50">
        <v>16056640</v>
      </c>
      <c r="BW50">
        <v>121.4</v>
      </c>
      <c r="BX50">
        <v>19001.7</v>
      </c>
      <c r="BY50">
        <v>15745</v>
      </c>
      <c r="BZ50">
        <v>17571</v>
      </c>
      <c r="CA50">
        <v>-6312.3</v>
      </c>
      <c r="CB50">
        <v>13819.8</v>
      </c>
      <c r="CC50">
        <v>13819.8</v>
      </c>
      <c r="CD50">
        <v>3881.4</v>
      </c>
      <c r="CE50">
        <v>2103.4</v>
      </c>
      <c r="CF50">
        <v>-6969.2</v>
      </c>
      <c r="CG50">
        <v>6807</v>
      </c>
      <c r="CH50">
        <v>96.797433224392094</v>
      </c>
      <c r="CI50">
        <v>1287</v>
      </c>
      <c r="CJ50">
        <v>7706.9</v>
      </c>
      <c r="CK50">
        <v>1</v>
      </c>
      <c r="CL50">
        <v>95.043333333333294</v>
      </c>
      <c r="CM50">
        <v>0.64337500000000003</v>
      </c>
      <c r="CN50">
        <v>118.426233333333</v>
      </c>
      <c r="CO50">
        <v>91.199253309610498</v>
      </c>
      <c r="CP50">
        <v>0</v>
      </c>
      <c r="CQ50">
        <v>60.745038638593499</v>
      </c>
      <c r="CR50">
        <v>700895</v>
      </c>
      <c r="CS50">
        <v>17929.990000000002</v>
      </c>
      <c r="CT50">
        <v>114.29421356094301</v>
      </c>
      <c r="CU50">
        <v>159.216375702237</v>
      </c>
      <c r="CV50">
        <v>133.40819335981001</v>
      </c>
      <c r="CW50">
        <v>157.02433364468101</v>
      </c>
      <c r="CX50">
        <v>598.71994465703006</v>
      </c>
      <c r="CY50">
        <v>171.88882231135</v>
      </c>
      <c r="CZ50">
        <v>0.25612077922077903</v>
      </c>
      <c r="DA50">
        <v>682207</v>
      </c>
      <c r="DB50">
        <v>6.5133333333333301</v>
      </c>
      <c r="DC50">
        <v>187.67929268011801</v>
      </c>
      <c r="DD50">
        <v>63.876240000000003</v>
      </c>
      <c r="DE50">
        <v>9980850</v>
      </c>
      <c r="DF50">
        <v>1861.4013801224</v>
      </c>
      <c r="DG50">
        <v>65915.7</v>
      </c>
      <c r="DH50">
        <v>6807</v>
      </c>
      <c r="DI50">
        <v>59108.7</v>
      </c>
      <c r="DJ50">
        <v>84993.8</v>
      </c>
      <c r="DK50">
        <v>19001.7</v>
      </c>
      <c r="DL50">
        <v>65992</v>
      </c>
      <c r="DM50">
        <v>71275783.599999994</v>
      </c>
      <c r="DN50">
        <v>21663910</v>
      </c>
      <c r="DO50">
        <v>119240410</v>
      </c>
      <c r="DP50">
        <v>36016030</v>
      </c>
      <c r="DQ50">
        <v>77914470</v>
      </c>
      <c r="DR50">
        <v>25892560</v>
      </c>
      <c r="DS50">
        <v>226050</v>
      </c>
      <c r="DT50">
        <v>20808700</v>
      </c>
      <c r="DU50">
        <v>16618920</v>
      </c>
      <c r="DV50">
        <v>10034050</v>
      </c>
      <c r="DW50">
        <v>26652970</v>
      </c>
      <c r="DX50">
        <v>678350</v>
      </c>
      <c r="DY50">
        <v>27331320</v>
      </c>
      <c r="DZ50">
        <v>92587450</v>
      </c>
      <c r="EA50">
        <v>121422030</v>
      </c>
      <c r="EB50">
        <v>7.6</v>
      </c>
      <c r="EC50">
        <v>6.5</v>
      </c>
      <c r="ED50">
        <v>9.59</v>
      </c>
      <c r="EE50">
        <v>6.77</v>
      </c>
      <c r="EF50">
        <v>7.55</v>
      </c>
      <c r="EG50">
        <v>66.930000000000007</v>
      </c>
      <c r="EH50">
        <v>96.1</v>
      </c>
      <c r="EI50">
        <v>75.569999999999993</v>
      </c>
      <c r="EJ50">
        <v>1.1290900941281901</v>
      </c>
      <c r="EK50">
        <v>0.62150000000000005</v>
      </c>
      <c r="EL50">
        <v>107.691069991955</v>
      </c>
      <c r="EM50">
        <v>336580.2</v>
      </c>
      <c r="EN50">
        <v>118.2</v>
      </c>
      <c r="EO50">
        <v>98.6</v>
      </c>
      <c r="EP50">
        <v>119.2</v>
      </c>
      <c r="EQ50">
        <v>144.4</v>
      </c>
      <c r="ER50">
        <v>115.8</v>
      </c>
      <c r="ES50">
        <v>100.3</v>
      </c>
      <c r="ET50">
        <v>119.8</v>
      </c>
      <c r="EU50">
        <v>121.8</v>
      </c>
      <c r="EV50">
        <v>122.3</v>
      </c>
      <c r="EW50">
        <v>121.4</v>
      </c>
      <c r="EX50">
        <v>112.5</v>
      </c>
      <c r="EY50">
        <v>94.5</v>
      </c>
      <c r="EZ50">
        <v>64.7</v>
      </c>
      <c r="FA50">
        <v>118.1</v>
      </c>
      <c r="FB50">
        <v>99.5</v>
      </c>
      <c r="FC50">
        <v>130.30000000000001</v>
      </c>
      <c r="FD50">
        <v>132</v>
      </c>
      <c r="FE50">
        <v>144.5</v>
      </c>
      <c r="FF50">
        <v>182018</v>
      </c>
      <c r="FG50">
        <v>4542905</v>
      </c>
      <c r="FH50">
        <v>2953316</v>
      </c>
      <c r="FI50">
        <v>1372388</v>
      </c>
      <c r="FJ50">
        <v>5118320</v>
      </c>
      <c r="FK50">
        <v>5118320</v>
      </c>
      <c r="FL50">
        <v>2808530</v>
      </c>
      <c r="FM50">
        <v>2309790</v>
      </c>
      <c r="FN50">
        <v>3263230</v>
      </c>
      <c r="FO50">
        <v>1088020</v>
      </c>
      <c r="FP50">
        <v>1502750.6</v>
      </c>
      <c r="FQ50">
        <v>489960</v>
      </c>
      <c r="FR50">
        <v>1.7307999999999999</v>
      </c>
      <c r="FS50">
        <v>-0.69069999999999998</v>
      </c>
      <c r="FT50">
        <v>2.4215</v>
      </c>
      <c r="FU50">
        <v>26999.72</v>
      </c>
      <c r="FV50">
        <v>110.4</v>
      </c>
      <c r="FW50">
        <v>109.7</v>
      </c>
      <c r="FX50">
        <v>81.599999999999994</v>
      </c>
      <c r="FY50">
        <v>128.69999999999999</v>
      </c>
      <c r="FZ50">
        <v>274.3</v>
      </c>
      <c r="GA50">
        <v>63.1</v>
      </c>
      <c r="GB50">
        <v>51.5</v>
      </c>
      <c r="GC50">
        <v>1259.4000000000001</v>
      </c>
      <c r="GD50">
        <v>45.5</v>
      </c>
      <c r="GE50">
        <v>62878.5</v>
      </c>
      <c r="GF50">
        <v>271110</v>
      </c>
      <c r="GG50">
        <v>49940.3</v>
      </c>
      <c r="GH50">
        <v>5924.2</v>
      </c>
      <c r="GI50">
        <v>20111.8</v>
      </c>
      <c r="GJ50">
        <v>39380.699999999997</v>
      </c>
      <c r="GK50">
        <v>23635.7</v>
      </c>
      <c r="GL50">
        <v>1671122</v>
      </c>
      <c r="GM50">
        <v>1841522</v>
      </c>
      <c r="GN50">
        <v>42000</v>
      </c>
      <c r="GO50">
        <v>42120130</v>
      </c>
      <c r="GP50">
        <v>14373690</v>
      </c>
      <c r="GQ50">
        <v>1222110</v>
      </c>
      <c r="GR50">
        <v>296574</v>
      </c>
      <c r="GS50">
        <v>261.2</v>
      </c>
      <c r="GT50">
        <v>62072.800000000003</v>
      </c>
      <c r="GU50">
        <v>2.3854000000000002</v>
      </c>
      <c r="GV50">
        <v>1377.5</v>
      </c>
      <c r="GW50">
        <v>977808</v>
      </c>
      <c r="GX50">
        <v>85600.3</v>
      </c>
      <c r="GY50">
        <v>16961.099999999999</v>
      </c>
      <c r="GZ50">
        <v>1871.4</v>
      </c>
      <c r="HA50">
        <v>5897</v>
      </c>
      <c r="HB50">
        <v>8215690</v>
      </c>
      <c r="HC50">
        <v>134.19999999999999</v>
      </c>
      <c r="HD50">
        <v>137.80000000000001</v>
      </c>
      <c r="HE50">
        <v>131.5</v>
      </c>
      <c r="HF50">
        <v>125.7</v>
      </c>
      <c r="HG50">
        <v>122.8</v>
      </c>
      <c r="HH50">
        <v>120.7</v>
      </c>
      <c r="HI50">
        <v>129</v>
      </c>
      <c r="HJ50">
        <v>133.60549630845</v>
      </c>
      <c r="HK50">
        <v>3919.3</v>
      </c>
      <c r="HL50">
        <v>126265.9</v>
      </c>
      <c r="HM50">
        <v>7706.9</v>
      </c>
      <c r="HN50">
        <v>8089.1</v>
      </c>
      <c r="HO50">
        <v>57.208189071202803</v>
      </c>
      <c r="HP50">
        <v>20.493752822519902</v>
      </c>
      <c r="HQ50">
        <v>10815.8</v>
      </c>
      <c r="HR50">
        <v>424580</v>
      </c>
      <c r="HS50">
        <v>7734000</v>
      </c>
      <c r="HT50">
        <v>39061.699999999997</v>
      </c>
      <c r="HU50">
        <v>4257.8</v>
      </c>
      <c r="HV50">
        <v>1409.2</v>
      </c>
      <c r="HW50">
        <v>1418720</v>
      </c>
      <c r="HX50">
        <v>1385.8</v>
      </c>
      <c r="HY50">
        <v>159275</v>
      </c>
      <c r="HZ50">
        <v>6</v>
      </c>
      <c r="IA50">
        <v>6</v>
      </c>
      <c r="IB50">
        <v>69486.8</v>
      </c>
      <c r="IC50">
        <v>115363.26179999999</v>
      </c>
      <c r="ID50">
        <v>115.955223880597</v>
      </c>
      <c r="IE50">
        <v>3355.8</v>
      </c>
      <c r="IF50">
        <v>2582.4</v>
      </c>
      <c r="IG50">
        <v>118.3</v>
      </c>
      <c r="IH50">
        <v>123709</v>
      </c>
      <c r="II50">
        <v>500.22019999999998</v>
      </c>
      <c r="IJ50">
        <v>223930.5</v>
      </c>
      <c r="IK50">
        <v>98692</v>
      </c>
      <c r="IL50">
        <v>48292.9</v>
      </c>
      <c r="IM50">
        <v>107.039508</v>
      </c>
      <c r="IN50">
        <v>247.1</v>
      </c>
      <c r="IO50">
        <v>249600730.30000001</v>
      </c>
      <c r="IP50">
        <v>92.462447454460502</v>
      </c>
      <c r="IQ50">
        <v>55.47672</v>
      </c>
      <c r="IR50">
        <v>716.5</v>
      </c>
      <c r="IS50">
        <v>1861.4013801224</v>
      </c>
    </row>
    <row r="51" spans="1:253">
      <c r="A51" t="s">
        <v>342</v>
      </c>
      <c r="B51">
        <v>27919937.199999999</v>
      </c>
      <c r="C51">
        <v>3267691.6</v>
      </c>
      <c r="D51">
        <v>8616131.5999999996</v>
      </c>
      <c r="E51">
        <v>16036113.9</v>
      </c>
      <c r="F51">
        <v>34264418.600000001</v>
      </c>
      <c r="G51">
        <v>4855618.7</v>
      </c>
      <c r="H51">
        <v>9880813.5999999996</v>
      </c>
      <c r="I51">
        <v>19527986.399999999</v>
      </c>
      <c r="J51">
        <v>30357558.300000001</v>
      </c>
      <c r="K51">
        <v>16584573.4</v>
      </c>
      <c r="L51">
        <v>3431793.5</v>
      </c>
      <c r="M51">
        <v>9139347.9000000004</v>
      </c>
      <c r="N51">
        <v>6115242.7000000002</v>
      </c>
      <c r="O51">
        <v>6562414</v>
      </c>
      <c r="P51">
        <v>37541170.299999997</v>
      </c>
      <c r="Q51">
        <v>21990491.699999999</v>
      </c>
      <c r="R51">
        <v>4551224.0999999996</v>
      </c>
      <c r="S51">
        <v>10450643.699999999</v>
      </c>
      <c r="T51">
        <v>7208861.7000000002</v>
      </c>
      <c r="U51">
        <v>8009742.2999999998</v>
      </c>
      <c r="V51">
        <v>-25612.2</v>
      </c>
      <c r="W51">
        <v>22162.7</v>
      </c>
      <c r="X51">
        <v>-3449.6</v>
      </c>
      <c r="Y51">
        <v>12817.8</v>
      </c>
      <c r="Z51">
        <v>8511.5</v>
      </c>
      <c r="AA51">
        <v>106925.9</v>
      </c>
      <c r="AB51">
        <v>115055</v>
      </c>
      <c r="AC51">
        <v>-8050.6</v>
      </c>
      <c r="AD51">
        <v>13918.8</v>
      </c>
      <c r="AE51">
        <v>560650.69145758695</v>
      </c>
      <c r="AF51">
        <v>16294.5</v>
      </c>
      <c r="AG51">
        <v>674407</v>
      </c>
      <c r="AH51">
        <v>5089738.9000000004</v>
      </c>
      <c r="AI51">
        <v>623546.5</v>
      </c>
      <c r="AJ51">
        <v>2228439.2000000002</v>
      </c>
      <c r="AK51">
        <v>5038232.5999999996</v>
      </c>
      <c r="AL51">
        <v>7450192.4000000004</v>
      </c>
      <c r="AM51">
        <v>3547688.9</v>
      </c>
      <c r="AN51">
        <v>605179.1</v>
      </c>
      <c r="AO51">
        <v>5758516.0999999996</v>
      </c>
      <c r="AP51">
        <v>892134.6</v>
      </c>
      <c r="AQ51">
        <v>2624983.7999999998</v>
      </c>
      <c r="AR51">
        <v>5946238.5</v>
      </c>
      <c r="AS51">
        <v>8740525.3000000007</v>
      </c>
      <c r="AT51">
        <v>4841222.5999999996</v>
      </c>
      <c r="AU51">
        <v>4332783.2</v>
      </c>
      <c r="AV51">
        <v>2267058.2000000002</v>
      </c>
      <c r="AW51">
        <v>1022320</v>
      </c>
      <c r="AX51">
        <v>108421628.7</v>
      </c>
      <c r="AY51">
        <v>625652.6</v>
      </c>
      <c r="AZ51">
        <v>65174332.399999999</v>
      </c>
      <c r="BA51">
        <v>43247296.299999997</v>
      </c>
      <c r="BB51">
        <v>-0.13</v>
      </c>
      <c r="BC51">
        <v>9.26</v>
      </c>
      <c r="BD51">
        <v>11.75</v>
      </c>
      <c r="BE51">
        <v>72</v>
      </c>
      <c r="BF51">
        <v>65174332.399999999</v>
      </c>
      <c r="BG51">
        <v>43247296.299999997</v>
      </c>
      <c r="BH51">
        <v>235.8</v>
      </c>
      <c r="BI51">
        <v>124899935.09999999</v>
      </c>
      <c r="BJ51">
        <v>2256670</v>
      </c>
      <c r="BK51">
        <v>797049</v>
      </c>
      <c r="BL51">
        <v>66592</v>
      </c>
      <c r="BM51">
        <v>1994122</v>
      </c>
      <c r="BN51">
        <v>5.7980900409276801</v>
      </c>
      <c r="BO51">
        <v>387.70120036975902</v>
      </c>
      <c r="BP51">
        <v>519.48878807222195</v>
      </c>
      <c r="BQ51">
        <v>289.88435321123802</v>
      </c>
      <c r="BR51">
        <v>305.58286401589402</v>
      </c>
      <c r="BS51">
        <v>68669400</v>
      </c>
      <c r="BT51">
        <v>30134830</v>
      </c>
      <c r="BU51">
        <v>13434720</v>
      </c>
      <c r="BV51">
        <v>16698530</v>
      </c>
      <c r="BW51">
        <v>125.1</v>
      </c>
      <c r="BX51">
        <v>20518.3</v>
      </c>
      <c r="BY51">
        <v>16294.5</v>
      </c>
      <c r="BZ51">
        <v>17648.8</v>
      </c>
      <c r="CA51">
        <v>-8050.6</v>
      </c>
      <c r="CB51">
        <v>13777</v>
      </c>
      <c r="CC51">
        <v>13777</v>
      </c>
      <c r="CD51">
        <v>16999.599999999999</v>
      </c>
      <c r="CE51">
        <v>6050.2</v>
      </c>
      <c r="CF51">
        <v>-8511.5</v>
      </c>
      <c r="CG51">
        <v>7635.3</v>
      </c>
      <c r="CH51">
        <v>93.133167823325905</v>
      </c>
      <c r="CI51">
        <v>1291</v>
      </c>
      <c r="CJ51">
        <v>7629.3</v>
      </c>
      <c r="CK51">
        <v>1</v>
      </c>
      <c r="CL51">
        <v>95.63</v>
      </c>
      <c r="CM51">
        <v>0.78677507692307702</v>
      </c>
      <c r="CN51">
        <v>119.01536666666701</v>
      </c>
      <c r="CO51">
        <v>94.784460918597603</v>
      </c>
      <c r="CP51">
        <v>0</v>
      </c>
      <c r="CQ51">
        <v>63.367067583693803</v>
      </c>
      <c r="CR51">
        <v>740681</v>
      </c>
      <c r="CS51">
        <v>18372.319062499999</v>
      </c>
      <c r="CT51">
        <v>114.521118587454</v>
      </c>
      <c r="CU51">
        <v>160.083143368881</v>
      </c>
      <c r="CV51">
        <v>133.98172852388299</v>
      </c>
      <c r="CW51">
        <v>156.081388696722</v>
      </c>
      <c r="CX51">
        <v>608.89818371620004</v>
      </c>
      <c r="CY51">
        <v>172.27246299356</v>
      </c>
      <c r="CZ51">
        <v>0.29244444444444401</v>
      </c>
      <c r="DA51">
        <v>700539</v>
      </c>
      <c r="DB51">
        <v>6.2333333333333298</v>
      </c>
      <c r="DC51">
        <v>189.07252990932901</v>
      </c>
      <c r="DD51">
        <v>64.559880000000007</v>
      </c>
      <c r="DE51">
        <v>10404620</v>
      </c>
      <c r="DF51">
        <v>1858.2773296150599</v>
      </c>
      <c r="DG51">
        <v>66045.8</v>
      </c>
      <c r="DH51">
        <v>7635.3</v>
      </c>
      <c r="DI51">
        <v>58410.5</v>
      </c>
      <c r="DJ51">
        <v>90469.4</v>
      </c>
      <c r="DK51">
        <v>20518.3</v>
      </c>
      <c r="DL51">
        <v>69951.199999999997</v>
      </c>
      <c r="DM51">
        <v>74094064.099999994</v>
      </c>
      <c r="DN51">
        <v>21863373.100000001</v>
      </c>
      <c r="DO51">
        <v>124899935.09999999</v>
      </c>
      <c r="DP51">
        <v>37519507.100000001</v>
      </c>
      <c r="DQ51">
        <v>80607956.099999994</v>
      </c>
      <c r="DR51">
        <v>26586414.399999999</v>
      </c>
      <c r="DS51">
        <v>232730</v>
      </c>
      <c r="DT51">
        <v>20046672.5</v>
      </c>
      <c r="DU51">
        <v>16564778.9</v>
      </c>
      <c r="DV51">
        <v>11720725.4</v>
      </c>
      <c r="DW51">
        <v>28285504.300000001</v>
      </c>
      <c r="DX51">
        <v>714210</v>
      </c>
      <c r="DY51">
        <v>28999714.300000001</v>
      </c>
      <c r="DZ51">
        <v>96614430.799999997</v>
      </c>
      <c r="EA51">
        <v>127156605.09999999</v>
      </c>
      <c r="EB51">
        <v>7.3</v>
      </c>
      <c r="EC51">
        <v>6.5</v>
      </c>
      <c r="ED51">
        <v>9.56</v>
      </c>
      <c r="EE51">
        <v>6.53</v>
      </c>
      <c r="EF51">
        <v>7.44</v>
      </c>
      <c r="EG51">
        <v>66.959999999999994</v>
      </c>
      <c r="EH51">
        <v>88.01</v>
      </c>
      <c r="EI51">
        <v>74.73</v>
      </c>
      <c r="EJ51">
        <v>1.1160394265233</v>
      </c>
      <c r="EK51">
        <v>0.65359999999999996</v>
      </c>
      <c r="EL51">
        <v>102.44798041615699</v>
      </c>
      <c r="EM51">
        <v>346710.9</v>
      </c>
      <c r="EN51">
        <v>117.2</v>
      </c>
      <c r="EO51">
        <v>86.9</v>
      </c>
      <c r="EP51">
        <v>120</v>
      </c>
      <c r="EQ51">
        <v>143.9</v>
      </c>
      <c r="ER51">
        <v>111</v>
      </c>
      <c r="ES51">
        <v>97.1</v>
      </c>
      <c r="ET51">
        <v>122.7</v>
      </c>
      <c r="EU51">
        <v>124.5</v>
      </c>
      <c r="EV51">
        <v>126</v>
      </c>
      <c r="EW51">
        <v>123.3</v>
      </c>
      <c r="EX51">
        <v>93</v>
      </c>
      <c r="EY51">
        <v>95.2</v>
      </c>
      <c r="EZ51">
        <v>66.3</v>
      </c>
      <c r="FA51">
        <v>118.3</v>
      </c>
      <c r="FB51">
        <v>112.9</v>
      </c>
      <c r="FC51">
        <v>130</v>
      </c>
      <c r="FD51">
        <v>119.1</v>
      </c>
      <c r="FE51">
        <v>143.9</v>
      </c>
      <c r="FF51">
        <v>156713</v>
      </c>
      <c r="FG51">
        <v>4996824</v>
      </c>
      <c r="FH51">
        <v>3089497</v>
      </c>
      <c r="FI51">
        <v>1678497</v>
      </c>
      <c r="FJ51">
        <v>5158960</v>
      </c>
      <c r="FK51">
        <v>5158960</v>
      </c>
      <c r="FL51">
        <v>4148400</v>
      </c>
      <c r="FM51">
        <v>1010560</v>
      </c>
      <c r="FN51">
        <v>1216650</v>
      </c>
      <c r="FO51">
        <v>1044270</v>
      </c>
      <c r="FP51">
        <v>1565687.9</v>
      </c>
      <c r="FQ51">
        <v>859300</v>
      </c>
      <c r="FR51">
        <v>6.7396000000000003</v>
      </c>
      <c r="FS51">
        <v>2.1852999999999998</v>
      </c>
      <c r="FT51">
        <v>4.5542999999999996</v>
      </c>
      <c r="FU51">
        <v>27865.96</v>
      </c>
      <c r="FV51">
        <v>111.5</v>
      </c>
      <c r="FW51">
        <v>110.3</v>
      </c>
      <c r="FX51">
        <v>83</v>
      </c>
      <c r="FY51">
        <v>131</v>
      </c>
      <c r="FZ51">
        <v>278.3</v>
      </c>
      <c r="GA51">
        <v>62.7</v>
      </c>
      <c r="GB51">
        <v>52.8</v>
      </c>
      <c r="GC51">
        <v>1334.8</v>
      </c>
      <c r="GD51">
        <v>45.8</v>
      </c>
      <c r="GE51">
        <v>63989.9</v>
      </c>
      <c r="GF51">
        <v>261240</v>
      </c>
      <c r="GG51">
        <v>47250.9</v>
      </c>
      <c r="GH51">
        <v>5937.2</v>
      </c>
      <c r="GI51">
        <v>17153.400000000001</v>
      </c>
      <c r="GJ51">
        <v>40880.1</v>
      </c>
      <c r="GK51">
        <v>24585.599999999999</v>
      </c>
      <c r="GL51">
        <v>1488881</v>
      </c>
      <c r="GM51">
        <v>1665956</v>
      </c>
      <c r="GN51">
        <v>42498.400000000001</v>
      </c>
      <c r="GO51">
        <v>43111590</v>
      </c>
      <c r="GP51">
        <v>15016580</v>
      </c>
      <c r="GQ51">
        <v>1222160</v>
      </c>
      <c r="GR51">
        <v>287900.09999999998</v>
      </c>
      <c r="GS51">
        <v>266.89999999999998</v>
      </c>
      <c r="GT51">
        <v>65954.399999999994</v>
      </c>
      <c r="GU51">
        <v>5.7508999999999997</v>
      </c>
      <c r="GV51">
        <v>2087.6999999999998</v>
      </c>
      <c r="GW51">
        <v>1971215.1</v>
      </c>
      <c r="GX51">
        <v>180850</v>
      </c>
      <c r="GY51">
        <v>17718.7</v>
      </c>
      <c r="GZ51">
        <v>705.1</v>
      </c>
      <c r="HA51">
        <v>13983</v>
      </c>
      <c r="HB51">
        <v>8401320</v>
      </c>
      <c r="HC51">
        <v>137.6</v>
      </c>
      <c r="HD51">
        <v>140.19999999999999</v>
      </c>
      <c r="HE51">
        <v>133.19999999999999</v>
      </c>
      <c r="HF51">
        <v>127.2</v>
      </c>
      <c r="HG51">
        <v>123.7</v>
      </c>
      <c r="HH51">
        <v>122.3</v>
      </c>
      <c r="HI51">
        <v>131.30000000000001</v>
      </c>
      <c r="HJ51">
        <v>136.30401968826899</v>
      </c>
      <c r="HK51">
        <v>3996.7</v>
      </c>
      <c r="HL51">
        <v>130020</v>
      </c>
      <c r="HM51">
        <v>7629.3</v>
      </c>
      <c r="HN51">
        <v>8203.7999999999993</v>
      </c>
      <c r="HO51">
        <v>61.369563916970698</v>
      </c>
      <c r="HP51">
        <v>22.836932463958799</v>
      </c>
      <c r="HQ51">
        <v>11393.9</v>
      </c>
      <c r="HR51">
        <v>432000</v>
      </c>
      <c r="HS51">
        <v>8057960</v>
      </c>
      <c r="HT51">
        <v>38490</v>
      </c>
      <c r="HU51">
        <v>2662.1</v>
      </c>
      <c r="HV51">
        <v>2206.1999999999998</v>
      </c>
      <c r="HW51">
        <v>376060</v>
      </c>
      <c r="HX51">
        <v>1828.3</v>
      </c>
      <c r="HY51">
        <v>156877</v>
      </c>
      <c r="HZ51">
        <v>6</v>
      </c>
      <c r="IA51">
        <v>6</v>
      </c>
      <c r="IB51">
        <v>71242.600000000006</v>
      </c>
      <c r="IC51">
        <v>105495.3637</v>
      </c>
      <c r="ID51">
        <v>114.925373134328</v>
      </c>
      <c r="IE51">
        <v>2861.3</v>
      </c>
      <c r="IF51">
        <v>2948.8</v>
      </c>
      <c r="IG51">
        <v>119.4</v>
      </c>
      <c r="IH51">
        <v>56190.400000000001</v>
      </c>
      <c r="II51">
        <v>485.84140000000002</v>
      </c>
      <c r="IJ51">
        <v>198824.5</v>
      </c>
      <c r="IK51">
        <v>82461.2</v>
      </c>
      <c r="IL51">
        <v>47016.6</v>
      </c>
      <c r="IM51">
        <v>108.070573</v>
      </c>
      <c r="IN51">
        <v>716.8</v>
      </c>
      <c r="IO51">
        <v>264742819.90000001</v>
      </c>
      <c r="IP51">
        <v>92.5370854740775</v>
      </c>
      <c r="IQ51">
        <v>56.098799999999997</v>
      </c>
      <c r="IR51">
        <v>735.4</v>
      </c>
      <c r="IS51">
        <v>1858.2773296150599</v>
      </c>
    </row>
    <row r="52" spans="1:253">
      <c r="A52" t="s">
        <v>343</v>
      </c>
      <c r="B52">
        <v>28356140.600000001</v>
      </c>
      <c r="C52">
        <v>5491991</v>
      </c>
      <c r="D52">
        <v>8635812.4000000004</v>
      </c>
      <c r="E52">
        <v>14228337.199999999</v>
      </c>
      <c r="F52">
        <v>35381251.200000003</v>
      </c>
      <c r="G52">
        <v>8013183</v>
      </c>
      <c r="H52">
        <v>9950737</v>
      </c>
      <c r="I52">
        <v>17417331.199999999</v>
      </c>
      <c r="J52">
        <v>30796216.100000001</v>
      </c>
      <c r="K52">
        <v>18165612.699999999</v>
      </c>
      <c r="L52">
        <v>2897754</v>
      </c>
      <c r="M52">
        <v>9331800.1999999993</v>
      </c>
      <c r="N52">
        <v>6187915.5</v>
      </c>
      <c r="O52">
        <v>6795570.0999999996</v>
      </c>
      <c r="P52">
        <v>38750067</v>
      </c>
      <c r="Q52">
        <v>24097478.800000001</v>
      </c>
      <c r="R52">
        <v>3847844.6</v>
      </c>
      <c r="S52">
        <v>10705698.5</v>
      </c>
      <c r="T52">
        <v>7433293.2000000002</v>
      </c>
      <c r="U52">
        <v>8478595.6999999993</v>
      </c>
      <c r="V52">
        <v>-33273.1</v>
      </c>
      <c r="W52">
        <v>25309.1</v>
      </c>
      <c r="X52">
        <v>-7964</v>
      </c>
      <c r="Y52">
        <v>6061.5</v>
      </c>
      <c r="Z52">
        <v>-1241.9000000000001</v>
      </c>
      <c r="AA52">
        <v>109588.2</v>
      </c>
      <c r="AB52">
        <v>126868.7</v>
      </c>
      <c r="AC52">
        <v>-6376.8</v>
      </c>
      <c r="AD52">
        <v>13906</v>
      </c>
      <c r="AE52">
        <v>574415.46101393399</v>
      </c>
      <c r="AF52">
        <v>17779.8</v>
      </c>
      <c r="AG52">
        <v>827511.6</v>
      </c>
      <c r="AH52">
        <v>4875527.5999999996</v>
      </c>
      <c r="AI52">
        <v>608502.5</v>
      </c>
      <c r="AJ52">
        <v>2324270.7000000002</v>
      </c>
      <c r="AK52">
        <v>5228050.9000000004</v>
      </c>
      <c r="AL52">
        <v>5323696.9000000004</v>
      </c>
      <c r="AM52">
        <v>3676589.4</v>
      </c>
      <c r="AN52">
        <v>769350.1</v>
      </c>
      <c r="AO52">
        <v>5549496.2999999998</v>
      </c>
      <c r="AP52">
        <v>888287.2</v>
      </c>
      <c r="AQ52">
        <v>2743603.4</v>
      </c>
      <c r="AR52">
        <v>6192418.7999999998</v>
      </c>
      <c r="AS52">
        <v>6191101.7999999998</v>
      </c>
      <c r="AT52">
        <v>5033810.5999999996</v>
      </c>
      <c r="AU52">
        <v>3457124</v>
      </c>
      <c r="AV52">
        <v>1020779.4</v>
      </c>
      <c r="AW52">
        <v>221484.4</v>
      </c>
      <c r="AX52">
        <v>109448347.7</v>
      </c>
      <c r="AY52">
        <v>1191226.8</v>
      </c>
      <c r="AZ52">
        <v>67012163.899999999</v>
      </c>
      <c r="BA52">
        <v>42436183.799999997</v>
      </c>
      <c r="BB52">
        <v>5.26</v>
      </c>
      <c r="BC52">
        <v>7.54</v>
      </c>
      <c r="BD52">
        <v>44.64</v>
      </c>
      <c r="BE52">
        <v>71</v>
      </c>
      <c r="BF52">
        <v>67012163.899999999</v>
      </c>
      <c r="BG52">
        <v>42436183.799999997</v>
      </c>
      <c r="BH52">
        <v>240.2</v>
      </c>
      <c r="BI52">
        <v>120057795</v>
      </c>
      <c r="BJ52">
        <v>2549610</v>
      </c>
      <c r="BK52">
        <v>749697</v>
      </c>
      <c r="BL52">
        <v>66221</v>
      </c>
      <c r="BM52">
        <v>2641425</v>
      </c>
      <c r="BN52">
        <v>5.7980900409276801</v>
      </c>
      <c r="BO52">
        <v>361.08142816128401</v>
      </c>
      <c r="BP52">
        <v>511.53087517428298</v>
      </c>
      <c r="BQ52">
        <v>242.87163554533601</v>
      </c>
      <c r="BR52">
        <v>277.125786254959</v>
      </c>
      <c r="BS52">
        <v>65789740</v>
      </c>
      <c r="BT52">
        <v>25791240</v>
      </c>
      <c r="BU52">
        <v>15091920</v>
      </c>
      <c r="BV52">
        <v>15793890</v>
      </c>
      <c r="BW52">
        <v>127.2</v>
      </c>
      <c r="BX52">
        <v>21782.7</v>
      </c>
      <c r="BY52">
        <v>17779.8</v>
      </c>
      <c r="BZ52">
        <v>18003.400000000001</v>
      </c>
      <c r="CA52">
        <v>-6376.8</v>
      </c>
      <c r="CB52">
        <v>13620.3</v>
      </c>
      <c r="CC52">
        <v>13620.3</v>
      </c>
      <c r="CD52">
        <v>9733.7999999999993</v>
      </c>
      <c r="CE52">
        <v>-11340.9</v>
      </c>
      <c r="CF52">
        <v>1241.9000000000001</v>
      </c>
      <c r="CG52">
        <v>8090</v>
      </c>
      <c r="CH52">
        <v>252.51725342973899</v>
      </c>
      <c r="CI52">
        <v>1295</v>
      </c>
      <c r="CJ52">
        <v>8571.2999999999993</v>
      </c>
      <c r="CK52">
        <v>0</v>
      </c>
      <c r="CL52">
        <v>100.75</v>
      </c>
      <c r="CM52">
        <v>0.91976380952380998</v>
      </c>
      <c r="CN52">
        <v>119.6558</v>
      </c>
      <c r="CO52">
        <v>95.601670406758601</v>
      </c>
      <c r="CP52">
        <v>0</v>
      </c>
      <c r="CQ52">
        <v>69.731535259127995</v>
      </c>
      <c r="CR52">
        <v>717692</v>
      </c>
      <c r="CS52">
        <v>18864.765714285699</v>
      </c>
      <c r="CT52">
        <v>114.855135636843</v>
      </c>
      <c r="CU52">
        <v>161.090543943927</v>
      </c>
      <c r="CV52">
        <v>135.108017788556</v>
      </c>
      <c r="CW52">
        <v>155.90134405906099</v>
      </c>
      <c r="CX52">
        <v>618.640554655659</v>
      </c>
      <c r="CY52">
        <v>172.40022414202801</v>
      </c>
      <c r="CZ52">
        <v>0.42389473684210499</v>
      </c>
      <c r="DA52">
        <v>700507</v>
      </c>
      <c r="DB52">
        <v>5.76</v>
      </c>
      <c r="DC52">
        <v>191.134951972832</v>
      </c>
      <c r="DD52">
        <v>65.381240000000005</v>
      </c>
      <c r="DE52">
        <v>10585080</v>
      </c>
      <c r="DF52">
        <v>1891.3694493887599</v>
      </c>
      <c r="DG52">
        <v>67443</v>
      </c>
      <c r="DH52">
        <v>8090</v>
      </c>
      <c r="DI52">
        <v>59353</v>
      </c>
      <c r="DJ52">
        <v>102503.3</v>
      </c>
      <c r="DK52">
        <v>21782.7</v>
      </c>
      <c r="DL52">
        <v>80720.600000000006</v>
      </c>
      <c r="DM52">
        <v>73038940.299999997</v>
      </c>
      <c r="DN52">
        <v>14207362</v>
      </c>
      <c r="DO52">
        <v>120057795</v>
      </c>
      <c r="DP52">
        <v>38111854.5</v>
      </c>
      <c r="DQ52">
        <v>78653938.299999997</v>
      </c>
      <c r="DR52">
        <v>25385190</v>
      </c>
      <c r="DS52">
        <v>246150.9</v>
      </c>
      <c r="DT52">
        <v>22339338.600000001</v>
      </c>
      <c r="DU52">
        <v>7858588</v>
      </c>
      <c r="DV52">
        <v>12087139.199999999</v>
      </c>
      <c r="DW52">
        <v>19945727.199999999</v>
      </c>
      <c r="DX52">
        <v>937480</v>
      </c>
      <c r="DY52">
        <v>20883207.199999999</v>
      </c>
      <c r="DZ52">
        <v>100112067.8</v>
      </c>
      <c r="EA52">
        <v>122607405</v>
      </c>
      <c r="EB52">
        <v>7</v>
      </c>
      <c r="EC52">
        <v>6.25</v>
      </c>
      <c r="ED52">
        <v>9.5500000000000007</v>
      </c>
      <c r="EE52">
        <v>6.19</v>
      </c>
      <c r="EF52">
        <v>6.98</v>
      </c>
      <c r="EG52">
        <v>67.459999999999994</v>
      </c>
      <c r="EH52">
        <v>83.81</v>
      </c>
      <c r="EI52">
        <v>72.73</v>
      </c>
      <c r="EJ52">
        <v>1.07812036762526</v>
      </c>
      <c r="EK52">
        <v>0.61699999999999999</v>
      </c>
      <c r="EL52">
        <v>109.335494327391</v>
      </c>
      <c r="EM52">
        <v>336582.5</v>
      </c>
      <c r="EN52">
        <v>119.3</v>
      </c>
      <c r="EO52">
        <v>107.1</v>
      </c>
      <c r="EP52">
        <v>119.5</v>
      </c>
      <c r="EQ52">
        <v>139.30000000000001</v>
      </c>
      <c r="ER52">
        <v>119.8</v>
      </c>
      <c r="ES52">
        <v>96.8</v>
      </c>
      <c r="ET52">
        <v>120.6</v>
      </c>
      <c r="EU52">
        <v>123.4</v>
      </c>
      <c r="EV52">
        <v>121.9</v>
      </c>
      <c r="EW52">
        <v>124.6</v>
      </c>
      <c r="EX52">
        <v>129.80000000000001</v>
      </c>
      <c r="EY52">
        <v>94.3</v>
      </c>
      <c r="EZ52">
        <v>68.099999999999994</v>
      </c>
      <c r="FA52">
        <v>121.4</v>
      </c>
      <c r="FB52">
        <v>111.2</v>
      </c>
      <c r="FC52">
        <v>130.9</v>
      </c>
      <c r="FD52">
        <v>116.4</v>
      </c>
      <c r="FE52">
        <v>139.30000000000001</v>
      </c>
      <c r="FF52">
        <v>184366</v>
      </c>
      <c r="FG52">
        <v>3954190</v>
      </c>
      <c r="FH52">
        <v>2484395</v>
      </c>
      <c r="FI52">
        <v>1241507</v>
      </c>
      <c r="FJ52">
        <v>4420200</v>
      </c>
      <c r="FK52">
        <v>4420200</v>
      </c>
      <c r="FL52">
        <v>4433940</v>
      </c>
      <c r="FM52">
        <v>-13740</v>
      </c>
      <c r="FN52">
        <v>532620</v>
      </c>
      <c r="FO52">
        <v>1124550</v>
      </c>
      <c r="FP52">
        <v>2021281.8</v>
      </c>
      <c r="FQ52">
        <v>459610</v>
      </c>
      <c r="FR52">
        <v>-11.327299999999999</v>
      </c>
      <c r="FS52">
        <v>-6.7202999999999999</v>
      </c>
      <c r="FT52">
        <v>-4.6071</v>
      </c>
      <c r="FU52">
        <v>26626.46</v>
      </c>
      <c r="FV52">
        <v>111.7</v>
      </c>
      <c r="FW52">
        <v>111</v>
      </c>
      <c r="FX52">
        <v>86.8</v>
      </c>
      <c r="FY52">
        <v>131</v>
      </c>
      <c r="FZ52">
        <v>276.7</v>
      </c>
      <c r="GA52">
        <v>66.599999999999994</v>
      </c>
      <c r="GB52">
        <v>55</v>
      </c>
      <c r="GC52">
        <v>1217.5999999999999</v>
      </c>
      <c r="GD52">
        <v>49.2</v>
      </c>
      <c r="GE52">
        <v>68718.100000000006</v>
      </c>
      <c r="GF52">
        <v>277840</v>
      </c>
      <c r="GG52">
        <v>49159.199999999997</v>
      </c>
      <c r="GH52">
        <v>6097.2</v>
      </c>
      <c r="GI52">
        <v>19994.900000000001</v>
      </c>
      <c r="GJ52">
        <v>42145.2</v>
      </c>
      <c r="GK52">
        <v>24365.4</v>
      </c>
      <c r="GL52">
        <v>1590883</v>
      </c>
      <c r="GM52">
        <v>1714896</v>
      </c>
      <c r="GN52">
        <v>45370.3</v>
      </c>
      <c r="GO52">
        <v>41585130</v>
      </c>
      <c r="GP52">
        <v>15091920</v>
      </c>
      <c r="GQ52">
        <v>1376800</v>
      </c>
      <c r="GR52">
        <v>288600.09999999998</v>
      </c>
      <c r="GS52">
        <v>276.10000000000002</v>
      </c>
      <c r="GT52">
        <v>70835.600000000006</v>
      </c>
      <c r="GU52">
        <v>4.2343999999999999</v>
      </c>
      <c r="GV52">
        <v>-18529.7</v>
      </c>
      <c r="GW52">
        <v>1706763.6</v>
      </c>
      <c r="GX52">
        <v>122539.3</v>
      </c>
      <c r="GY52">
        <v>21504.799999999999</v>
      </c>
      <c r="GZ52">
        <v>1558.8</v>
      </c>
      <c r="HA52">
        <v>13196</v>
      </c>
      <c r="HB52">
        <v>9112700</v>
      </c>
      <c r="HC52">
        <v>135.69999999999999</v>
      </c>
      <c r="HD52">
        <v>142.30000000000001</v>
      </c>
      <c r="HE52">
        <v>135</v>
      </c>
      <c r="HF52">
        <v>128.80000000000001</v>
      </c>
      <c r="HG52">
        <v>125.3</v>
      </c>
      <c r="HH52">
        <v>123.7</v>
      </c>
      <c r="HI52">
        <v>128.19999999999999</v>
      </c>
      <c r="HJ52">
        <v>135.52477440525001</v>
      </c>
      <c r="HK52">
        <v>9885</v>
      </c>
      <c r="HL52">
        <v>109831</v>
      </c>
      <c r="HM52">
        <v>8571.2999999999993</v>
      </c>
      <c r="HN52">
        <v>8529.7000000000007</v>
      </c>
      <c r="HO52">
        <v>60.649014366856001</v>
      </c>
      <c r="HP52">
        <v>22.524780042321002</v>
      </c>
      <c r="HQ52">
        <v>10049</v>
      </c>
      <c r="HR52">
        <v>471390</v>
      </c>
      <c r="HS52">
        <v>8197250</v>
      </c>
      <c r="HT52">
        <v>38498.300000000003</v>
      </c>
      <c r="HU52">
        <v>2105.1</v>
      </c>
      <c r="HV52">
        <v>1163.2</v>
      </c>
      <c r="HW52">
        <v>406030</v>
      </c>
      <c r="HX52">
        <v>1403.6</v>
      </c>
      <c r="HY52">
        <v>165827</v>
      </c>
      <c r="HZ52">
        <v>5.75</v>
      </c>
      <c r="IA52">
        <v>5.75</v>
      </c>
      <c r="IB52">
        <v>74658.100000000006</v>
      </c>
      <c r="IC52">
        <v>132376.34830000001</v>
      </c>
      <c r="ID52">
        <v>119.728571428571</v>
      </c>
      <c r="IE52">
        <v>2459.9</v>
      </c>
      <c r="IF52">
        <v>3798.3</v>
      </c>
      <c r="IG52">
        <v>114.8</v>
      </c>
      <c r="IH52">
        <v>43780.4</v>
      </c>
      <c r="II52">
        <v>478.45409999999998</v>
      </c>
      <c r="IJ52">
        <v>166676.29999999999</v>
      </c>
      <c r="IK52">
        <v>71683.199999999997</v>
      </c>
      <c r="IL52">
        <v>49304</v>
      </c>
      <c r="IM52">
        <v>108.287786</v>
      </c>
      <c r="IN52">
        <v>70.599999999999994</v>
      </c>
      <c r="IO52">
        <v>268735358.39999998</v>
      </c>
      <c r="IP52">
        <v>92.938907052779101</v>
      </c>
      <c r="IQ52">
        <v>56.810720000000003</v>
      </c>
      <c r="IR52">
        <v>751.5</v>
      </c>
      <c r="IS52">
        <v>1891.3694493887599</v>
      </c>
    </row>
    <row r="53" spans="1:253">
      <c r="A53" t="s">
        <v>344</v>
      </c>
      <c r="B53">
        <v>29019507.899999999</v>
      </c>
      <c r="C53">
        <v>4604259.3</v>
      </c>
      <c r="D53">
        <v>9392621.5999999996</v>
      </c>
      <c r="E53">
        <v>15022627</v>
      </c>
      <c r="F53">
        <v>36004307.200000003</v>
      </c>
      <c r="G53">
        <v>6586902</v>
      </c>
      <c r="H53">
        <v>10940620.9</v>
      </c>
      <c r="I53">
        <v>18476784.300000001</v>
      </c>
      <c r="J53">
        <v>32277283.100000001</v>
      </c>
      <c r="K53">
        <v>18015845.899999999</v>
      </c>
      <c r="L53">
        <v>2697103.6</v>
      </c>
      <c r="M53">
        <v>9869250.9000000004</v>
      </c>
      <c r="N53">
        <v>6549889.5</v>
      </c>
      <c r="O53">
        <v>6583415.2000000002</v>
      </c>
      <c r="P53">
        <v>41227706.799999997</v>
      </c>
      <c r="Q53">
        <v>23968629.399999999</v>
      </c>
      <c r="R53">
        <v>3577049.3</v>
      </c>
      <c r="S53">
        <v>11371224.1</v>
      </c>
      <c r="T53">
        <v>7797617.2000000002</v>
      </c>
      <c r="U53">
        <v>8114656.7999999998</v>
      </c>
      <c r="V53">
        <v>-29721.7</v>
      </c>
      <c r="W53">
        <v>27167.8</v>
      </c>
      <c r="X53">
        <v>-2554</v>
      </c>
      <c r="Y53">
        <v>10337.9</v>
      </c>
      <c r="Z53">
        <v>7311.5</v>
      </c>
      <c r="AA53">
        <v>118049.5</v>
      </c>
      <c r="AB53">
        <v>129578.9</v>
      </c>
      <c r="AC53">
        <v>-5562.3</v>
      </c>
      <c r="AD53">
        <v>14204.8</v>
      </c>
      <c r="AE53">
        <v>615155.27902118803</v>
      </c>
      <c r="AF53">
        <v>18525.3</v>
      </c>
      <c r="AG53">
        <v>1056740.5</v>
      </c>
      <c r="AH53">
        <v>5461929</v>
      </c>
      <c r="AI53">
        <v>607630.4</v>
      </c>
      <c r="AJ53">
        <v>2266321.7000000002</v>
      </c>
      <c r="AK53">
        <v>5996977.4000000004</v>
      </c>
      <c r="AL53">
        <v>5404288.7999999998</v>
      </c>
      <c r="AM53">
        <v>3621360.8</v>
      </c>
      <c r="AN53">
        <v>1074205.3</v>
      </c>
      <c r="AO53">
        <v>6269231.5999999996</v>
      </c>
      <c r="AP53">
        <v>892450</v>
      </c>
      <c r="AQ53">
        <v>2704734</v>
      </c>
      <c r="AR53">
        <v>7181746.2000000002</v>
      </c>
      <c r="AS53">
        <v>6352706</v>
      </c>
      <c r="AT53">
        <v>4942332.0999999996</v>
      </c>
      <c r="AU53">
        <v>5554680</v>
      </c>
      <c r="AV53">
        <v>2057943.7</v>
      </c>
      <c r="AW53">
        <v>874129.1</v>
      </c>
      <c r="AX53">
        <v>111880082</v>
      </c>
      <c r="AY53">
        <v>957448.3</v>
      </c>
      <c r="AZ53">
        <v>69234957.200000003</v>
      </c>
      <c r="BA53">
        <v>42645124.799999997</v>
      </c>
      <c r="BB53">
        <v>9.92</v>
      </c>
      <c r="BC53">
        <v>8.49</v>
      </c>
      <c r="BD53">
        <v>21.3</v>
      </c>
      <c r="BE53">
        <v>74.599999999999994</v>
      </c>
      <c r="BF53">
        <v>69234957.200000003</v>
      </c>
      <c r="BG53">
        <v>42645124.799999997</v>
      </c>
      <c r="BH53">
        <v>242</v>
      </c>
      <c r="BI53">
        <v>127919400</v>
      </c>
      <c r="BJ53">
        <v>2562050</v>
      </c>
      <c r="BK53">
        <v>803570</v>
      </c>
      <c r="BL53">
        <v>98642</v>
      </c>
      <c r="BM53">
        <v>2781070</v>
      </c>
      <c r="BN53">
        <v>9.0697674418604493</v>
      </c>
      <c r="BO53">
        <v>361.98439978709598</v>
      </c>
      <c r="BP53">
        <v>499.15205469602301</v>
      </c>
      <c r="BQ53">
        <v>152.43792697205501</v>
      </c>
      <c r="BR53">
        <v>227.63810321949899</v>
      </c>
      <c r="BS53">
        <v>70944900</v>
      </c>
      <c r="BT53">
        <v>26798330</v>
      </c>
      <c r="BU53">
        <v>16200340</v>
      </c>
      <c r="BV53">
        <v>18022370</v>
      </c>
      <c r="BW53">
        <v>127.8</v>
      </c>
      <c r="BX53">
        <v>25613.5</v>
      </c>
      <c r="BY53">
        <v>18525.3</v>
      </c>
      <c r="BZ53">
        <v>17540</v>
      </c>
      <c r="CA53">
        <v>-5562.3</v>
      </c>
      <c r="CB53">
        <v>14080.3</v>
      </c>
      <c r="CC53">
        <v>14080.3</v>
      </c>
      <c r="CD53">
        <v>4997.3999999999996</v>
      </c>
      <c r="CE53">
        <v>10798.8</v>
      </c>
      <c r="CF53">
        <v>-7311.5</v>
      </c>
      <c r="CG53">
        <v>9022.6</v>
      </c>
      <c r="CH53">
        <v>246.479223522468</v>
      </c>
      <c r="CI53">
        <v>1299</v>
      </c>
      <c r="CJ53">
        <v>9369.5</v>
      </c>
      <c r="CK53">
        <v>1</v>
      </c>
      <c r="CL53">
        <v>100.276666666667</v>
      </c>
      <c r="CM53">
        <v>1.0707793750000001</v>
      </c>
      <c r="CN53">
        <v>120.63720000000001</v>
      </c>
      <c r="CO53">
        <v>97.351171956893893</v>
      </c>
      <c r="CP53">
        <v>0</v>
      </c>
      <c r="CQ53">
        <v>76.609220631577202</v>
      </c>
      <c r="CR53">
        <v>736483</v>
      </c>
      <c r="CS53">
        <v>20663</v>
      </c>
      <c r="CT53">
        <v>115.70319740195301</v>
      </c>
      <c r="CU53">
        <v>162.00178318556399</v>
      </c>
      <c r="CV53">
        <v>135.991285103769</v>
      </c>
      <c r="CW53">
        <v>157.60718138973499</v>
      </c>
      <c r="CX53">
        <v>629.77608463946103</v>
      </c>
      <c r="CY53">
        <v>172.289335781696</v>
      </c>
      <c r="CZ53">
        <v>0.60235131578947398</v>
      </c>
      <c r="DA53">
        <v>679228</v>
      </c>
      <c r="DB53">
        <v>5.46</v>
      </c>
      <c r="DC53">
        <v>192.764396551896</v>
      </c>
      <c r="DD53">
        <v>66.123620000000003</v>
      </c>
      <c r="DE53">
        <v>11006990</v>
      </c>
      <c r="DF53">
        <v>1940.4431896026199</v>
      </c>
      <c r="DG53">
        <v>76258.899999999994</v>
      </c>
      <c r="DH53">
        <v>9022.6</v>
      </c>
      <c r="DI53">
        <v>67236.3</v>
      </c>
      <c r="DJ53">
        <v>106313.60000000001</v>
      </c>
      <c r="DK53">
        <v>25613.5</v>
      </c>
      <c r="DL53">
        <v>80700.100000000006</v>
      </c>
      <c r="DM53">
        <v>77875390</v>
      </c>
      <c r="DN53">
        <v>19004850</v>
      </c>
      <c r="DO53">
        <v>127919400</v>
      </c>
      <c r="DP53">
        <v>38566070</v>
      </c>
      <c r="DQ53">
        <v>84114920</v>
      </c>
      <c r="DR53">
        <v>25582320</v>
      </c>
      <c r="DS53">
        <v>250850</v>
      </c>
      <c r="DT53">
        <v>20594760</v>
      </c>
      <c r="DU53">
        <v>12641240</v>
      </c>
      <c r="DV53">
        <v>14178330</v>
      </c>
      <c r="DW53">
        <v>26819570</v>
      </c>
      <c r="DX53">
        <v>920640</v>
      </c>
      <c r="DY53">
        <v>27740210</v>
      </c>
      <c r="DZ53">
        <v>101099830</v>
      </c>
      <c r="EA53">
        <v>130481450</v>
      </c>
      <c r="EB53">
        <v>7</v>
      </c>
      <c r="EC53">
        <v>6.25</v>
      </c>
      <c r="ED53">
        <v>9.49</v>
      </c>
      <c r="EE53">
        <v>6.05</v>
      </c>
      <c r="EF53">
        <v>6.95</v>
      </c>
      <c r="EG53">
        <v>67.02</v>
      </c>
      <c r="EH53">
        <v>82.93</v>
      </c>
      <c r="EI53">
        <v>71.37</v>
      </c>
      <c r="EJ53">
        <v>1.0649059982094899</v>
      </c>
      <c r="EK53">
        <v>0.58919999999999995</v>
      </c>
      <c r="EL53">
        <v>113.747454175153</v>
      </c>
      <c r="EM53">
        <v>346318.5</v>
      </c>
      <c r="EN53">
        <v>125.2</v>
      </c>
      <c r="EO53">
        <v>117.5</v>
      </c>
      <c r="EP53">
        <v>125.2</v>
      </c>
      <c r="EQ53">
        <v>139</v>
      </c>
      <c r="ER53">
        <v>123.2</v>
      </c>
      <c r="ES53">
        <v>111.8</v>
      </c>
      <c r="ET53">
        <v>126.2</v>
      </c>
      <c r="EU53">
        <v>129.19999999999999</v>
      </c>
      <c r="EV53">
        <v>120.1</v>
      </c>
      <c r="EW53">
        <v>136.80000000000001</v>
      </c>
      <c r="EX53">
        <v>151.69999999999999</v>
      </c>
      <c r="EY53">
        <v>94.1</v>
      </c>
      <c r="EZ53">
        <v>66.900000000000006</v>
      </c>
      <c r="FA53">
        <v>121</v>
      </c>
      <c r="FB53">
        <v>102.7</v>
      </c>
      <c r="FC53">
        <v>141.19999999999999</v>
      </c>
      <c r="FD53">
        <v>120.5</v>
      </c>
      <c r="FE53">
        <v>139</v>
      </c>
      <c r="FF53">
        <v>138098</v>
      </c>
      <c r="FG53">
        <v>4095819</v>
      </c>
      <c r="FH53">
        <v>2567339</v>
      </c>
      <c r="FI53">
        <v>1312281</v>
      </c>
      <c r="FJ53">
        <v>5095200</v>
      </c>
      <c r="FK53">
        <v>5095198.8</v>
      </c>
      <c r="FL53">
        <v>5767350</v>
      </c>
      <c r="FM53">
        <v>-672151.2</v>
      </c>
      <c r="FN53">
        <v>365490</v>
      </c>
      <c r="FO53">
        <v>1550300</v>
      </c>
      <c r="FP53">
        <v>-339211.2</v>
      </c>
      <c r="FQ53">
        <v>1053960</v>
      </c>
      <c r="FR53">
        <v>11.202199999999999</v>
      </c>
      <c r="FS53">
        <v>4.5034999999999998</v>
      </c>
      <c r="FT53">
        <v>6.6986999999999997</v>
      </c>
      <c r="FU53">
        <v>29620.5</v>
      </c>
      <c r="FV53">
        <v>112.9</v>
      </c>
      <c r="FW53">
        <v>111.9</v>
      </c>
      <c r="FX53">
        <v>93.7</v>
      </c>
      <c r="FY53">
        <v>130.6</v>
      </c>
      <c r="FZ53">
        <v>274.3</v>
      </c>
      <c r="GA53">
        <v>71</v>
      </c>
      <c r="GB53">
        <v>58.8</v>
      </c>
      <c r="GC53">
        <v>1219.4000000000001</v>
      </c>
      <c r="GD53">
        <v>53.7</v>
      </c>
      <c r="GE53">
        <v>69383.3</v>
      </c>
      <c r="GF53">
        <v>298600</v>
      </c>
      <c r="GG53">
        <v>48246.8</v>
      </c>
      <c r="GH53">
        <v>5806.2</v>
      </c>
      <c r="GI53">
        <v>18766.7</v>
      </c>
      <c r="GJ53">
        <v>41790.6</v>
      </c>
      <c r="GK53">
        <v>23265.3</v>
      </c>
      <c r="GL53">
        <v>1607424</v>
      </c>
      <c r="GM53">
        <v>1643058</v>
      </c>
      <c r="GN53">
        <v>45000</v>
      </c>
      <c r="GO53">
        <v>44820700</v>
      </c>
      <c r="GP53">
        <v>16200340</v>
      </c>
      <c r="GQ53">
        <v>2258930</v>
      </c>
      <c r="GR53">
        <v>287066.7</v>
      </c>
      <c r="GS53">
        <v>280.5</v>
      </c>
      <c r="GT53">
        <v>71037.2</v>
      </c>
      <c r="GU53">
        <v>4.51</v>
      </c>
      <c r="GV53">
        <v>2697.6</v>
      </c>
      <c r="GW53">
        <v>972009.5</v>
      </c>
      <c r="GX53">
        <v>193512.1</v>
      </c>
      <c r="GY53">
        <v>19321.099999999999</v>
      </c>
      <c r="GZ53">
        <v>1800.1</v>
      </c>
      <c r="HA53">
        <v>9140</v>
      </c>
      <c r="HB53">
        <v>9923860</v>
      </c>
      <c r="HC53">
        <v>133.1</v>
      </c>
      <c r="HD53">
        <v>144.4</v>
      </c>
      <c r="HE53">
        <v>136</v>
      </c>
      <c r="HF53">
        <v>130.4</v>
      </c>
      <c r="HG53">
        <v>127.9</v>
      </c>
      <c r="HH53">
        <v>124.8</v>
      </c>
      <c r="HI53">
        <v>126.9</v>
      </c>
      <c r="HJ53">
        <v>133.49589827727601</v>
      </c>
      <c r="HK53">
        <v>9662.9</v>
      </c>
      <c r="HL53">
        <v>116867.2</v>
      </c>
      <c r="HM53">
        <v>9369.5</v>
      </c>
      <c r="HN53">
        <v>8636.4</v>
      </c>
      <c r="HO53">
        <v>65.338894415958805</v>
      </c>
      <c r="HP53">
        <v>23.016249585469801</v>
      </c>
      <c r="HQ53">
        <v>11105</v>
      </c>
      <c r="HR53">
        <v>521320</v>
      </c>
      <c r="HS53">
        <v>8600860</v>
      </c>
      <c r="HT53">
        <v>39125</v>
      </c>
      <c r="HU53">
        <v>4027.3</v>
      </c>
      <c r="HV53">
        <v>1070.3</v>
      </c>
      <c r="HW53">
        <v>1520100</v>
      </c>
      <c r="HX53">
        <v>1312.9</v>
      </c>
      <c r="HY53">
        <v>166421</v>
      </c>
      <c r="HZ53">
        <v>5.75</v>
      </c>
      <c r="IA53">
        <v>5.75</v>
      </c>
      <c r="IB53">
        <v>69185.8</v>
      </c>
      <c r="IC53">
        <v>153108.57209999999</v>
      </c>
      <c r="ID53">
        <v>127.125</v>
      </c>
      <c r="IE53">
        <v>3638.7</v>
      </c>
      <c r="IF53">
        <v>3786.5</v>
      </c>
      <c r="IG53">
        <v>117</v>
      </c>
      <c r="IH53">
        <v>81714.5</v>
      </c>
      <c r="II53">
        <v>559.23620000000005</v>
      </c>
      <c r="IJ53">
        <v>184662.39999999999</v>
      </c>
      <c r="IK53">
        <v>86568</v>
      </c>
      <c r="IL53">
        <v>56131.3</v>
      </c>
      <c r="IM53">
        <v>109.64537</v>
      </c>
      <c r="IN53">
        <v>67.599999999999994</v>
      </c>
      <c r="IO53">
        <v>324236645.19999999</v>
      </c>
      <c r="IP53">
        <v>93.7537132181224</v>
      </c>
      <c r="IQ53">
        <v>57.375259999999997</v>
      </c>
      <c r="IR53">
        <v>774.9</v>
      </c>
      <c r="IS53">
        <v>1940.4431896026199</v>
      </c>
    </row>
    <row r="54" spans="1:253">
      <c r="A54" t="s">
        <v>345</v>
      </c>
      <c r="B54">
        <v>29381074.5</v>
      </c>
      <c r="C54">
        <v>4133323.8</v>
      </c>
      <c r="D54">
        <v>9006163</v>
      </c>
      <c r="E54">
        <v>16241587.699999999</v>
      </c>
      <c r="F54">
        <v>37075203.299999997</v>
      </c>
      <c r="G54">
        <v>6207266.2000000002</v>
      </c>
      <c r="H54">
        <v>10657088.9</v>
      </c>
      <c r="I54">
        <v>20210848.100000001</v>
      </c>
      <c r="J54">
        <v>31463362.800000001</v>
      </c>
      <c r="K54">
        <v>17632249.600000001</v>
      </c>
      <c r="L54">
        <v>3633074.3</v>
      </c>
      <c r="M54">
        <v>9637087</v>
      </c>
      <c r="N54">
        <v>6269327</v>
      </c>
      <c r="O54">
        <v>7638283.9000000004</v>
      </c>
      <c r="P54">
        <v>40089159.600000001</v>
      </c>
      <c r="Q54">
        <v>23588553.199999999</v>
      </c>
      <c r="R54">
        <v>4848113.2</v>
      </c>
      <c r="S54">
        <v>11251646.1</v>
      </c>
      <c r="T54">
        <v>7585154.7999999998</v>
      </c>
      <c r="U54">
        <v>9125234.8000000007</v>
      </c>
      <c r="V54">
        <v>-41935.9</v>
      </c>
      <c r="W54">
        <v>26970.3</v>
      </c>
      <c r="X54">
        <v>-14965.6</v>
      </c>
      <c r="Y54">
        <v>26932.7</v>
      </c>
      <c r="Z54">
        <v>11404.6</v>
      </c>
      <c r="AA54">
        <v>117453</v>
      </c>
      <c r="AB54">
        <v>141773.4</v>
      </c>
      <c r="AC54">
        <v>-5842.5</v>
      </c>
      <c r="AD54">
        <v>14504.5</v>
      </c>
      <c r="AE54">
        <v>621923.04685076</v>
      </c>
      <c r="AF54">
        <v>18308.2</v>
      </c>
      <c r="AG54">
        <v>840650.6</v>
      </c>
      <c r="AH54">
        <v>5119886</v>
      </c>
      <c r="AI54">
        <v>691612.7</v>
      </c>
      <c r="AJ54">
        <v>2354013.7000000002</v>
      </c>
      <c r="AK54">
        <v>5791223.9000000004</v>
      </c>
      <c r="AL54">
        <v>6940962.5999999996</v>
      </c>
      <c r="AM54">
        <v>3509401.2</v>
      </c>
      <c r="AN54">
        <v>821572.8</v>
      </c>
      <c r="AO54">
        <v>5884891.2000000002</v>
      </c>
      <c r="AP54">
        <v>1070195.8</v>
      </c>
      <c r="AQ54">
        <v>2880429.1</v>
      </c>
      <c r="AR54">
        <v>6918273.4000000004</v>
      </c>
      <c r="AS54">
        <v>8441818</v>
      </c>
      <c r="AT54">
        <v>4850756.7</v>
      </c>
      <c r="AU54">
        <v>3450605.7</v>
      </c>
      <c r="AV54">
        <v>880532.4</v>
      </c>
      <c r="AW54">
        <v>258219</v>
      </c>
      <c r="AX54">
        <v>111646356.09999999</v>
      </c>
      <c r="AY54">
        <v>2596859.4</v>
      </c>
      <c r="AZ54">
        <v>69563250.5</v>
      </c>
      <c r="BA54">
        <v>42083105.700000003</v>
      </c>
      <c r="BB54">
        <v>9.17</v>
      </c>
      <c r="BC54">
        <v>6.56</v>
      </c>
      <c r="BD54">
        <v>-21.99</v>
      </c>
      <c r="BE54">
        <v>71.2</v>
      </c>
      <c r="BF54">
        <v>69563250.5</v>
      </c>
      <c r="BG54">
        <v>42083105.700000003</v>
      </c>
      <c r="BH54">
        <v>251.2</v>
      </c>
      <c r="BI54">
        <v>127584596.09999999</v>
      </c>
      <c r="BJ54">
        <v>2647140</v>
      </c>
      <c r="BK54">
        <v>728483</v>
      </c>
      <c r="BL54">
        <v>48493</v>
      </c>
      <c r="BM54">
        <v>2003777</v>
      </c>
      <c r="BN54">
        <v>9.0697674418604493</v>
      </c>
      <c r="BO54">
        <v>449.03457395657398</v>
      </c>
      <c r="BP54">
        <v>570.21644584415196</v>
      </c>
      <c r="BQ54">
        <v>262.218133296666</v>
      </c>
      <c r="BR54">
        <v>304.81288075962402</v>
      </c>
      <c r="BS54">
        <v>68697580</v>
      </c>
      <c r="BT54">
        <v>26184840</v>
      </c>
      <c r="BU54">
        <v>16401240</v>
      </c>
      <c r="BV54">
        <v>16392980</v>
      </c>
      <c r="BW54">
        <v>127.1</v>
      </c>
      <c r="BX54">
        <v>22807.3</v>
      </c>
      <c r="BY54">
        <v>18308.2</v>
      </c>
      <c r="BZ54">
        <v>17456.900000000001</v>
      </c>
      <c r="CA54">
        <v>-5842.5</v>
      </c>
      <c r="CB54">
        <v>14382.1</v>
      </c>
      <c r="CC54">
        <v>14382.1</v>
      </c>
      <c r="CD54">
        <v>7143.8</v>
      </c>
      <c r="CE54">
        <v>12451.6</v>
      </c>
      <c r="CF54">
        <v>-11404.6</v>
      </c>
      <c r="CG54">
        <v>7454.1</v>
      </c>
      <c r="CH54">
        <v>278.772312066425</v>
      </c>
      <c r="CI54">
        <v>1303.0269000000001</v>
      </c>
      <c r="CJ54">
        <v>9072</v>
      </c>
      <c r="CK54">
        <v>1</v>
      </c>
      <c r="CL54">
        <v>97.0566666666667</v>
      </c>
      <c r="CM54">
        <v>1.2063788333333301</v>
      </c>
      <c r="CN54">
        <v>121.39700000000001</v>
      </c>
      <c r="CO54">
        <v>96.834449924171096</v>
      </c>
      <c r="CP54">
        <v>0</v>
      </c>
      <c r="CQ54">
        <v>72.662646380966606</v>
      </c>
      <c r="CR54">
        <v>751915</v>
      </c>
      <c r="CS54">
        <v>21497</v>
      </c>
      <c r="CT54">
        <v>116.18713243851499</v>
      </c>
      <c r="CU54">
        <v>162.90861218046999</v>
      </c>
      <c r="CV54">
        <v>137.08285723121401</v>
      </c>
      <c r="CW54">
        <v>158.75744274056001</v>
      </c>
      <c r="CX54">
        <v>640.482278078332</v>
      </c>
      <c r="CY54">
        <v>173.22883306164499</v>
      </c>
      <c r="CZ54">
        <v>0.90376447368420998</v>
      </c>
      <c r="DA54">
        <v>729198</v>
      </c>
      <c r="DB54">
        <v>5.29</v>
      </c>
      <c r="DC54">
        <v>194.75933456825101</v>
      </c>
      <c r="DD54">
        <v>66.526939999999996</v>
      </c>
      <c r="DE54">
        <v>11030260</v>
      </c>
      <c r="DF54">
        <v>1987.9755881439701</v>
      </c>
      <c r="DG54">
        <v>71537.5</v>
      </c>
      <c r="DH54">
        <v>7454.1</v>
      </c>
      <c r="DI54">
        <v>64083.4</v>
      </c>
      <c r="DJ54">
        <v>114166.1</v>
      </c>
      <c r="DK54">
        <v>22807.3</v>
      </c>
      <c r="DL54">
        <v>91358.8</v>
      </c>
      <c r="DM54">
        <v>77689169.700000003</v>
      </c>
      <c r="DN54">
        <v>20128627.800000001</v>
      </c>
      <c r="DO54">
        <v>127584596.09999999</v>
      </c>
      <c r="DP54">
        <v>40936296</v>
      </c>
      <c r="DQ54">
        <v>82049451.799999997</v>
      </c>
      <c r="DR54">
        <v>25808591.199999999</v>
      </c>
      <c r="DS54">
        <v>253140</v>
      </c>
      <c r="DT54">
        <v>21462882.899999999</v>
      </c>
      <c r="DU54">
        <v>14526528.199999999</v>
      </c>
      <c r="DV54">
        <v>12483518.300000001</v>
      </c>
      <c r="DW54">
        <v>27010046.399999999</v>
      </c>
      <c r="DX54">
        <v>946700</v>
      </c>
      <c r="DY54">
        <v>27956746.399999999</v>
      </c>
      <c r="DZ54">
        <v>100574549.7</v>
      </c>
      <c r="EA54">
        <v>130231736.09999999</v>
      </c>
      <c r="EB54">
        <v>6.9</v>
      </c>
      <c r="EC54">
        <v>6.25</v>
      </c>
      <c r="ED54">
        <v>9.43</v>
      </c>
      <c r="EE54">
        <v>6.18</v>
      </c>
      <c r="EF54">
        <v>6.99</v>
      </c>
      <c r="EG54">
        <v>64.459999999999994</v>
      </c>
      <c r="EH54">
        <v>82.47</v>
      </c>
      <c r="EI54">
        <v>71.02</v>
      </c>
      <c r="EJ54">
        <v>1.10176853862861</v>
      </c>
      <c r="EK54">
        <v>0.58030000000000004</v>
      </c>
      <c r="EL54">
        <v>111.08047561606099</v>
      </c>
      <c r="EM54">
        <v>362388.8</v>
      </c>
      <c r="EN54">
        <v>120.5</v>
      </c>
      <c r="EO54">
        <v>99.7</v>
      </c>
      <c r="EP54">
        <v>121.1</v>
      </c>
      <c r="EQ54">
        <v>152</v>
      </c>
      <c r="ER54">
        <v>118.3</v>
      </c>
      <c r="ES54">
        <v>96.1</v>
      </c>
      <c r="ET54">
        <v>121</v>
      </c>
      <c r="EU54">
        <v>126.3</v>
      </c>
      <c r="EV54">
        <v>120.8</v>
      </c>
      <c r="EW54">
        <v>130.9</v>
      </c>
      <c r="EX54">
        <v>107.5</v>
      </c>
      <c r="EY54">
        <v>94.8</v>
      </c>
      <c r="EZ54">
        <v>67.5</v>
      </c>
      <c r="FA54">
        <v>120.3</v>
      </c>
      <c r="FB54">
        <v>98.2</v>
      </c>
      <c r="FC54">
        <v>138.30000000000001</v>
      </c>
      <c r="FD54">
        <v>127.6</v>
      </c>
      <c r="FE54">
        <v>152</v>
      </c>
      <c r="FF54">
        <v>196582</v>
      </c>
      <c r="FG54">
        <v>4897622</v>
      </c>
      <c r="FH54">
        <v>3056439</v>
      </c>
      <c r="FI54">
        <v>1647690</v>
      </c>
      <c r="FJ54">
        <v>6507310</v>
      </c>
      <c r="FK54">
        <v>6507310</v>
      </c>
      <c r="FL54">
        <v>3234200</v>
      </c>
      <c r="FM54">
        <v>3273110</v>
      </c>
      <c r="FN54">
        <v>4416850</v>
      </c>
      <c r="FO54">
        <v>1334100</v>
      </c>
      <c r="FP54">
        <v>3137850</v>
      </c>
      <c r="FQ54">
        <v>683280</v>
      </c>
      <c r="FR54">
        <v>11.9209</v>
      </c>
      <c r="FS54">
        <v>10.113200000000001</v>
      </c>
      <c r="FT54">
        <v>1.8077000000000001</v>
      </c>
      <c r="FU54">
        <v>30921.61</v>
      </c>
      <c r="FV54">
        <v>112.9</v>
      </c>
      <c r="FW54">
        <v>112.6</v>
      </c>
      <c r="FX54">
        <v>90.7</v>
      </c>
      <c r="FY54">
        <v>131.5</v>
      </c>
      <c r="FZ54">
        <v>278.3</v>
      </c>
      <c r="GA54">
        <v>66.5</v>
      </c>
      <c r="GB54">
        <v>55.7</v>
      </c>
      <c r="GC54">
        <v>1257</v>
      </c>
      <c r="GD54">
        <v>49.7</v>
      </c>
      <c r="GE54">
        <v>72645.8</v>
      </c>
      <c r="GF54">
        <v>281270</v>
      </c>
      <c r="GG54">
        <v>51775.4</v>
      </c>
      <c r="GH54">
        <v>6569.6</v>
      </c>
      <c r="GI54">
        <v>21297.1</v>
      </c>
      <c r="GJ54">
        <v>45915.5</v>
      </c>
      <c r="GK54">
        <v>27607.3</v>
      </c>
      <c r="GL54">
        <v>1629818</v>
      </c>
      <c r="GM54">
        <v>1729718</v>
      </c>
      <c r="GN54">
        <v>45160.3</v>
      </c>
      <c r="GO54">
        <v>42577820</v>
      </c>
      <c r="GP54">
        <v>16401240</v>
      </c>
      <c r="GQ54">
        <v>1445450</v>
      </c>
      <c r="GR54">
        <v>307979.59999999998</v>
      </c>
      <c r="GS54">
        <v>282.7</v>
      </c>
      <c r="GT54">
        <v>80092.899999999994</v>
      </c>
      <c r="GU54">
        <v>3.4470999999999998</v>
      </c>
      <c r="GV54">
        <v>1237.5</v>
      </c>
      <c r="GW54">
        <v>1123192.5</v>
      </c>
      <c r="GX54">
        <v>181921</v>
      </c>
      <c r="GY54">
        <v>20568</v>
      </c>
      <c r="GZ54">
        <v>1710.4</v>
      </c>
      <c r="HA54">
        <v>10148</v>
      </c>
      <c r="HB54">
        <v>9718520</v>
      </c>
      <c r="HC54">
        <v>134.1</v>
      </c>
      <c r="HD54">
        <v>146</v>
      </c>
      <c r="HE54">
        <v>137.19999999999999</v>
      </c>
      <c r="HF54">
        <v>131.69999999999999</v>
      </c>
      <c r="HG54">
        <v>129.30000000000001</v>
      </c>
      <c r="HH54">
        <v>125.3</v>
      </c>
      <c r="HI54">
        <v>126.8</v>
      </c>
      <c r="HJ54">
        <v>134.298113207547</v>
      </c>
      <c r="HK54">
        <v>11265.9</v>
      </c>
      <c r="HL54">
        <v>118247</v>
      </c>
      <c r="HM54">
        <v>9072</v>
      </c>
      <c r="HN54">
        <v>8265.2000000000007</v>
      </c>
      <c r="HO54">
        <v>62.862931010721901</v>
      </c>
      <c r="HP54">
        <v>20.545464568231299</v>
      </c>
      <c r="HQ54">
        <v>11324.4</v>
      </c>
      <c r="HR54">
        <v>566550</v>
      </c>
      <c r="HS54">
        <v>8618890</v>
      </c>
      <c r="HT54">
        <v>39675</v>
      </c>
      <c r="HU54">
        <v>3954.5</v>
      </c>
      <c r="HV54">
        <v>1210.8</v>
      </c>
      <c r="HW54">
        <v>1276280</v>
      </c>
      <c r="HX54">
        <v>1311.7</v>
      </c>
      <c r="HY54">
        <v>167476</v>
      </c>
      <c r="HZ54">
        <v>6</v>
      </c>
      <c r="IA54">
        <v>6</v>
      </c>
      <c r="IB54">
        <v>67942.899999999994</v>
      </c>
      <c r="IC54">
        <v>109212.10739999999</v>
      </c>
      <c r="ID54">
        <v>125.704225352113</v>
      </c>
      <c r="IE54">
        <v>2369.4</v>
      </c>
      <c r="IF54">
        <v>3108.5</v>
      </c>
      <c r="IG54">
        <v>116.4</v>
      </c>
      <c r="IH54">
        <v>83699.100000000006</v>
      </c>
      <c r="II54">
        <v>478.14060000000001</v>
      </c>
      <c r="IJ54">
        <v>197744.1</v>
      </c>
      <c r="IK54">
        <v>88368.3</v>
      </c>
      <c r="IL54">
        <v>52759</v>
      </c>
      <c r="IM54">
        <v>109.625812</v>
      </c>
      <c r="IN54">
        <v>270.39999999999998</v>
      </c>
      <c r="IO54">
        <v>314988338.30000001</v>
      </c>
      <c r="IP54">
        <v>94.553106025221894</v>
      </c>
      <c r="IQ54">
        <v>57.68282</v>
      </c>
      <c r="IR54">
        <v>832.1</v>
      </c>
      <c r="IS54">
        <v>1987.9755881439701</v>
      </c>
    </row>
    <row r="55" spans="1:253">
      <c r="A55" t="s">
        <v>346</v>
      </c>
      <c r="B55">
        <v>29466700.5</v>
      </c>
      <c r="C55">
        <v>3489618.9</v>
      </c>
      <c r="D55">
        <v>9191377.8000000007</v>
      </c>
      <c r="E55">
        <v>16785703.800000001</v>
      </c>
      <c r="F55">
        <v>37738002</v>
      </c>
      <c r="G55">
        <v>5511571.9000000004</v>
      </c>
      <c r="H55">
        <v>10946386.6</v>
      </c>
      <c r="I55">
        <v>21280043.5</v>
      </c>
      <c r="J55">
        <v>31971954.899999999</v>
      </c>
      <c r="K55">
        <v>17389533.199999999</v>
      </c>
      <c r="L55">
        <v>3683644.3</v>
      </c>
      <c r="M55">
        <v>9725434.5</v>
      </c>
      <c r="N55">
        <v>6399856.5</v>
      </c>
      <c r="O55">
        <v>7256042.0999999996</v>
      </c>
      <c r="P55">
        <v>41572463.5</v>
      </c>
      <c r="Q55">
        <v>23763071.399999999</v>
      </c>
      <c r="R55">
        <v>5042897.8</v>
      </c>
      <c r="S55">
        <v>11410948.300000001</v>
      </c>
      <c r="T55">
        <v>7847649.5</v>
      </c>
      <c r="U55">
        <v>8775548.4000000004</v>
      </c>
      <c r="V55">
        <v>-32454.7</v>
      </c>
      <c r="W55">
        <v>25510.400000000001</v>
      </c>
      <c r="X55">
        <v>-6944.4</v>
      </c>
      <c r="Y55">
        <v>16878.599999999999</v>
      </c>
      <c r="Z55">
        <v>9498.6</v>
      </c>
      <c r="AA55">
        <v>121631.4</v>
      </c>
      <c r="AB55">
        <v>137277</v>
      </c>
      <c r="AC55">
        <v>-8550.4</v>
      </c>
      <c r="AD55">
        <v>15683.7</v>
      </c>
      <c r="AE55">
        <v>646639.65624513896</v>
      </c>
      <c r="AF55">
        <v>18377.099999999999</v>
      </c>
      <c r="AG55">
        <v>697073</v>
      </c>
      <c r="AH55">
        <v>5534244.7000000002</v>
      </c>
      <c r="AI55">
        <v>693587</v>
      </c>
      <c r="AJ55">
        <v>2266473.1</v>
      </c>
      <c r="AK55">
        <v>5579682.7999999998</v>
      </c>
      <c r="AL55">
        <v>7408325.7000000002</v>
      </c>
      <c r="AM55">
        <v>3797695.3</v>
      </c>
      <c r="AN55">
        <v>673148.3</v>
      </c>
      <c r="AO55">
        <v>6385576.0999999996</v>
      </c>
      <c r="AP55">
        <v>1075081.1000000001</v>
      </c>
      <c r="AQ55">
        <v>2812581.1</v>
      </c>
      <c r="AR55">
        <v>6759480.7000000002</v>
      </c>
      <c r="AS55">
        <v>9148634.8000000007</v>
      </c>
      <c r="AT55">
        <v>5371928</v>
      </c>
      <c r="AU55">
        <v>2790471.2</v>
      </c>
      <c r="AV55">
        <v>1270878.2</v>
      </c>
      <c r="AW55">
        <v>343415</v>
      </c>
      <c r="AX55">
        <v>113553794.8</v>
      </c>
      <c r="AY55">
        <v>719462.5</v>
      </c>
      <c r="AZ55">
        <v>72097065</v>
      </c>
      <c r="BA55">
        <v>41456729.899999999</v>
      </c>
      <c r="BB55">
        <v>8.1999999999999993</v>
      </c>
      <c r="BC55">
        <v>6.24</v>
      </c>
      <c r="BD55">
        <v>-31.77</v>
      </c>
      <c r="BE55">
        <v>71.8</v>
      </c>
      <c r="BF55">
        <v>72097065</v>
      </c>
      <c r="BG55">
        <v>41456729.899999999</v>
      </c>
      <c r="BH55">
        <v>252.4</v>
      </c>
      <c r="BI55">
        <v>131843299.5</v>
      </c>
      <c r="BJ55">
        <v>2752440</v>
      </c>
      <c r="BK55">
        <v>903523</v>
      </c>
      <c r="BL55">
        <v>80361</v>
      </c>
      <c r="BM55">
        <v>2218402</v>
      </c>
      <c r="BN55">
        <v>7.9626047711154104</v>
      </c>
      <c r="BO55">
        <v>419.49269880008001</v>
      </c>
      <c r="BP55">
        <v>551.90488844792901</v>
      </c>
      <c r="BQ55">
        <v>197.788094196028</v>
      </c>
      <c r="BR55">
        <v>329.91521972573503</v>
      </c>
      <c r="BS55">
        <v>71670570</v>
      </c>
      <c r="BT55">
        <v>26404110</v>
      </c>
      <c r="BU55">
        <v>17546820</v>
      </c>
      <c r="BV55">
        <v>17748660</v>
      </c>
      <c r="BW55">
        <v>127.5</v>
      </c>
      <c r="BX55">
        <v>23663.200000000001</v>
      </c>
      <c r="BY55">
        <v>18377.099999999999</v>
      </c>
      <c r="BZ55">
        <v>17969.400000000001</v>
      </c>
      <c r="CA55">
        <v>-8550.4</v>
      </c>
      <c r="CB55">
        <v>15502.2</v>
      </c>
      <c r="CC55">
        <v>15502.2</v>
      </c>
      <c r="CD55">
        <v>12411.4</v>
      </c>
      <c r="CE55">
        <v>2065.9</v>
      </c>
      <c r="CF55">
        <v>-9498.6</v>
      </c>
      <c r="CG55">
        <v>9037</v>
      </c>
      <c r="CH55">
        <v>139.085281443344</v>
      </c>
      <c r="CI55">
        <v>1307.0537999999999</v>
      </c>
      <c r="CJ55">
        <v>9247.6</v>
      </c>
      <c r="CK55">
        <v>1</v>
      </c>
      <c r="CL55">
        <v>92.743333333333297</v>
      </c>
      <c r="CM55">
        <v>1.3149823437499999</v>
      </c>
      <c r="CN55">
        <v>121.959633333333</v>
      </c>
      <c r="CO55">
        <v>99.819333447414195</v>
      </c>
      <c r="CP55">
        <v>0</v>
      </c>
      <c r="CQ55">
        <v>79.873602146095394</v>
      </c>
      <c r="CR55">
        <v>710688</v>
      </c>
      <c r="CS55">
        <v>22405.09</v>
      </c>
      <c r="CT55">
        <v>117.05871017764601</v>
      </c>
      <c r="CU55">
        <v>164.080169450304</v>
      </c>
      <c r="CV55">
        <v>138.04335294531899</v>
      </c>
      <c r="CW55">
        <v>159.22104818868101</v>
      </c>
      <c r="CX55">
        <v>650.72999452758495</v>
      </c>
      <c r="CY55">
        <v>173.54739390798801</v>
      </c>
      <c r="CZ55">
        <v>1.0517782051282101</v>
      </c>
      <c r="DA55">
        <v>735901</v>
      </c>
      <c r="DB55">
        <v>5.0733333333333297</v>
      </c>
      <c r="DC55">
        <v>196.69191196923899</v>
      </c>
      <c r="DD55">
        <v>67.364819999999995</v>
      </c>
      <c r="DE55">
        <v>11736600</v>
      </c>
      <c r="DF55">
        <v>1987.4403458463</v>
      </c>
      <c r="DG55">
        <v>74222.600000000006</v>
      </c>
      <c r="DH55">
        <v>9037</v>
      </c>
      <c r="DI55">
        <v>65185.599999999999</v>
      </c>
      <c r="DJ55">
        <v>108245.3</v>
      </c>
      <c r="DK55">
        <v>23663.200000000001</v>
      </c>
      <c r="DL55">
        <v>84582.1</v>
      </c>
      <c r="DM55">
        <v>79370695.400000006</v>
      </c>
      <c r="DN55">
        <v>20988948.800000001</v>
      </c>
      <c r="DO55">
        <v>131843299.5</v>
      </c>
      <c r="DP55">
        <v>40773036.299999997</v>
      </c>
      <c r="DQ55">
        <v>85519821.799999997</v>
      </c>
      <c r="DR55">
        <v>27354641.899999999</v>
      </c>
      <c r="DS55">
        <v>254810.8</v>
      </c>
      <c r="DT55">
        <v>22059011.300000001</v>
      </c>
      <c r="DU55">
        <v>14970323.300000001</v>
      </c>
      <c r="DV55">
        <v>13760013.199999999</v>
      </c>
      <c r="DW55">
        <v>28730336.399999999</v>
      </c>
      <c r="DX55">
        <v>981110</v>
      </c>
      <c r="DY55">
        <v>29711446.399999999</v>
      </c>
      <c r="DZ55">
        <v>103112963</v>
      </c>
      <c r="EA55">
        <v>134595739.5</v>
      </c>
      <c r="EB55">
        <v>6.75</v>
      </c>
      <c r="EC55">
        <v>6</v>
      </c>
      <c r="ED55">
        <v>9.32</v>
      </c>
      <c r="EE55">
        <v>6.11</v>
      </c>
      <c r="EF55">
        <v>6.7</v>
      </c>
      <c r="EG55">
        <v>64.290000000000006</v>
      </c>
      <c r="EH55">
        <v>84.19</v>
      </c>
      <c r="EI55">
        <v>75.53</v>
      </c>
      <c r="EJ55">
        <v>1.1748327889251799</v>
      </c>
      <c r="EK55">
        <v>0.57920000000000005</v>
      </c>
      <c r="EL55">
        <v>110.99792817679599</v>
      </c>
      <c r="EM55">
        <v>375186.4</v>
      </c>
      <c r="EN55">
        <v>121.1</v>
      </c>
      <c r="EO55">
        <v>93.1</v>
      </c>
      <c r="EP55">
        <v>123</v>
      </c>
      <c r="EQ55">
        <v>152.6</v>
      </c>
      <c r="ER55">
        <v>116.8</v>
      </c>
      <c r="ES55">
        <v>101.9</v>
      </c>
      <c r="ET55">
        <v>122.2</v>
      </c>
      <c r="EU55">
        <v>128.9</v>
      </c>
      <c r="EV55">
        <v>125</v>
      </c>
      <c r="EW55">
        <v>132.19999999999999</v>
      </c>
      <c r="EX55">
        <v>101</v>
      </c>
      <c r="EY55">
        <v>94.5</v>
      </c>
      <c r="EZ55">
        <v>70.2</v>
      </c>
      <c r="FA55">
        <v>121.2</v>
      </c>
      <c r="FB55">
        <v>109.8</v>
      </c>
      <c r="FC55">
        <v>136.30000000000001</v>
      </c>
      <c r="FD55">
        <v>119.8</v>
      </c>
      <c r="FE55">
        <v>152.6</v>
      </c>
      <c r="FF55">
        <v>207106</v>
      </c>
      <c r="FG55">
        <v>5613858</v>
      </c>
      <c r="FH55">
        <v>3456685</v>
      </c>
      <c r="FI55">
        <v>1929731</v>
      </c>
      <c r="FJ55">
        <v>4984560</v>
      </c>
      <c r="FK55">
        <v>4984560</v>
      </c>
      <c r="FL55">
        <v>5104200</v>
      </c>
      <c r="FM55">
        <v>-119640</v>
      </c>
      <c r="FN55">
        <v>572530</v>
      </c>
      <c r="FO55">
        <v>923560</v>
      </c>
      <c r="FP55">
        <v>1160340</v>
      </c>
      <c r="FQ55">
        <v>780610</v>
      </c>
      <c r="FR55">
        <v>2.4378000000000002</v>
      </c>
      <c r="FS55">
        <v>5.4378000000000002</v>
      </c>
      <c r="FT55">
        <v>-3</v>
      </c>
      <c r="FU55">
        <v>31283.72</v>
      </c>
      <c r="FV55">
        <v>114.5</v>
      </c>
      <c r="FW55">
        <v>113</v>
      </c>
      <c r="FX55">
        <v>89.8</v>
      </c>
      <c r="FY55">
        <v>134.9</v>
      </c>
      <c r="FZ55">
        <v>285</v>
      </c>
      <c r="GA55">
        <v>67.3</v>
      </c>
      <c r="GB55">
        <v>56.6</v>
      </c>
      <c r="GC55">
        <v>1277.8</v>
      </c>
      <c r="GD55">
        <v>52.1</v>
      </c>
      <c r="GE55">
        <v>72640.600000000006</v>
      </c>
      <c r="GF55">
        <v>277870</v>
      </c>
      <c r="GG55">
        <v>48939.6</v>
      </c>
      <c r="GH55">
        <v>6480.3</v>
      </c>
      <c r="GI55">
        <v>18297.099999999999</v>
      </c>
      <c r="GJ55">
        <v>47408.800000000003</v>
      </c>
      <c r="GK55">
        <v>29031.7</v>
      </c>
      <c r="GL55">
        <v>1801272</v>
      </c>
      <c r="GM55">
        <v>1847815</v>
      </c>
      <c r="GN55">
        <v>45826.7</v>
      </c>
      <c r="GO55">
        <v>44152770</v>
      </c>
      <c r="GP55">
        <v>17546820</v>
      </c>
      <c r="GQ55">
        <v>1445510</v>
      </c>
      <c r="GR55">
        <v>303275.59999999998</v>
      </c>
      <c r="GS55">
        <v>286.2</v>
      </c>
      <c r="GT55">
        <v>78868.3</v>
      </c>
      <c r="GU55">
        <v>6.2397999999999998</v>
      </c>
      <c r="GV55">
        <v>711</v>
      </c>
      <c r="GW55">
        <v>994172.6</v>
      </c>
      <c r="GX55">
        <v>241082.1</v>
      </c>
      <c r="GY55">
        <v>20554.5</v>
      </c>
      <c r="GZ55">
        <v>693.3</v>
      </c>
      <c r="HA55">
        <v>14692</v>
      </c>
      <c r="HB55">
        <v>9970970</v>
      </c>
      <c r="HC55">
        <v>139.5</v>
      </c>
      <c r="HD55">
        <v>149.6</v>
      </c>
      <c r="HE55">
        <v>139.19999999999999</v>
      </c>
      <c r="HF55">
        <v>134.19999999999999</v>
      </c>
      <c r="HG55">
        <v>130.1</v>
      </c>
      <c r="HH55">
        <v>126.7</v>
      </c>
      <c r="HI55">
        <v>133.1</v>
      </c>
      <c r="HJ55">
        <v>140.26882690730099</v>
      </c>
      <c r="HK55">
        <v>5713.8</v>
      </c>
      <c r="HL55">
        <v>118020.7</v>
      </c>
      <c r="HM55">
        <v>9247.6</v>
      </c>
      <c r="HN55">
        <v>9504.5</v>
      </c>
      <c r="HO55">
        <v>62.217547918912501</v>
      </c>
      <c r="HP55">
        <v>23.7609444429837</v>
      </c>
      <c r="HQ55">
        <v>10031</v>
      </c>
      <c r="HR55">
        <v>599310</v>
      </c>
      <c r="HS55">
        <v>9231020</v>
      </c>
      <c r="HT55">
        <v>38183.300000000003</v>
      </c>
      <c r="HU55">
        <v>3275.6</v>
      </c>
      <c r="HV55">
        <v>2148.5</v>
      </c>
      <c r="HW55">
        <v>385040</v>
      </c>
      <c r="HX55">
        <v>1918.6</v>
      </c>
      <c r="HY55">
        <v>159018</v>
      </c>
      <c r="HZ55">
        <v>5.92</v>
      </c>
      <c r="IA55">
        <v>5.75</v>
      </c>
      <c r="IB55">
        <v>75984.100000000006</v>
      </c>
      <c r="IC55">
        <v>105455.8086</v>
      </c>
      <c r="ID55">
        <v>117.35294117647101</v>
      </c>
      <c r="IE55">
        <v>2838.3</v>
      </c>
      <c r="IF55">
        <v>3339.2</v>
      </c>
      <c r="IG55">
        <v>115.9</v>
      </c>
      <c r="IH55">
        <v>50302.3</v>
      </c>
      <c r="II55">
        <v>452.92500000000001</v>
      </c>
      <c r="IJ55">
        <v>185672.5</v>
      </c>
      <c r="IK55">
        <v>87462.2</v>
      </c>
      <c r="IL55">
        <v>55154.6</v>
      </c>
      <c r="IM55">
        <v>111.080246</v>
      </c>
      <c r="IN55">
        <v>674.2</v>
      </c>
      <c r="IO55">
        <v>322841922.60000002</v>
      </c>
      <c r="IP55">
        <v>94.896310135450705</v>
      </c>
      <c r="IQ55">
        <v>58.465980000000002</v>
      </c>
      <c r="IR55">
        <v>847.8</v>
      </c>
      <c r="IS55">
        <v>1987.4403458463</v>
      </c>
    </row>
    <row r="56" spans="1:253">
      <c r="A56" t="s">
        <v>347</v>
      </c>
      <c r="B56">
        <v>30327950.199999999</v>
      </c>
      <c r="C56">
        <v>5812187</v>
      </c>
      <c r="D56">
        <v>9276332.4000000004</v>
      </c>
      <c r="E56">
        <v>15239430.800000001</v>
      </c>
      <c r="F56">
        <v>39915686.799999997</v>
      </c>
      <c r="G56">
        <v>9149365.8000000007</v>
      </c>
      <c r="H56">
        <v>11184608</v>
      </c>
      <c r="I56">
        <v>19581712.899999999</v>
      </c>
      <c r="J56">
        <v>32849916.600000001</v>
      </c>
      <c r="K56">
        <v>18920420.899999999</v>
      </c>
      <c r="L56">
        <v>3199870.6</v>
      </c>
      <c r="M56">
        <v>10196437.699999999</v>
      </c>
      <c r="N56">
        <v>6466794.4000000004</v>
      </c>
      <c r="O56">
        <v>7753297.9000000004</v>
      </c>
      <c r="P56">
        <v>43391935.200000003</v>
      </c>
      <c r="Q56">
        <v>26207838</v>
      </c>
      <c r="R56">
        <v>4447592.7</v>
      </c>
      <c r="S56">
        <v>12098892.1</v>
      </c>
      <c r="T56">
        <v>8172048.0999999996</v>
      </c>
      <c r="U56">
        <v>9700301.5</v>
      </c>
      <c r="V56">
        <v>-44022.2</v>
      </c>
      <c r="W56">
        <v>30318.5</v>
      </c>
      <c r="X56">
        <v>-13703.7</v>
      </c>
      <c r="Y56">
        <v>22517.7</v>
      </c>
      <c r="Z56">
        <v>9434.5</v>
      </c>
      <c r="AA56">
        <v>127149.5</v>
      </c>
      <c r="AB56">
        <v>150342.20000000001</v>
      </c>
      <c r="AC56">
        <v>-6468</v>
      </c>
      <c r="AD56">
        <v>16074.2</v>
      </c>
      <c r="AE56">
        <v>670249.23076923098</v>
      </c>
      <c r="AF56">
        <v>20712.3</v>
      </c>
      <c r="AG56">
        <v>795463.3</v>
      </c>
      <c r="AH56">
        <v>5375246.0999999996</v>
      </c>
      <c r="AI56">
        <v>665714.5</v>
      </c>
      <c r="AJ56">
        <v>2439908.5</v>
      </c>
      <c r="AK56">
        <v>5786369.5999999996</v>
      </c>
      <c r="AL56">
        <v>5501154.5</v>
      </c>
      <c r="AM56">
        <v>3951906.7</v>
      </c>
      <c r="AN56">
        <v>826915.6</v>
      </c>
      <c r="AO56">
        <v>6253376.7999999998</v>
      </c>
      <c r="AP56">
        <v>1040364.9</v>
      </c>
      <c r="AQ56">
        <v>3063950.7</v>
      </c>
      <c r="AR56">
        <v>7091640.9000000004</v>
      </c>
      <c r="AS56">
        <v>6824924.2000000002</v>
      </c>
      <c r="AT56">
        <v>5665147.7999999998</v>
      </c>
      <c r="AU56">
        <v>3719483.2</v>
      </c>
      <c r="AV56">
        <v>1096251.3999999999</v>
      </c>
      <c r="AW56">
        <v>323766.2</v>
      </c>
      <c r="AX56">
        <v>114370087.8</v>
      </c>
      <c r="AY56">
        <v>886381.5</v>
      </c>
      <c r="AZ56">
        <v>73851764.200000003</v>
      </c>
      <c r="BA56">
        <v>40518323.700000003</v>
      </c>
      <c r="BB56">
        <v>11.43</v>
      </c>
      <c r="BC56">
        <v>7.82</v>
      </c>
      <c r="BD56">
        <v>-2.77</v>
      </c>
      <c r="BE56">
        <v>74.099999999999994</v>
      </c>
      <c r="BF56">
        <v>73851764.200000003</v>
      </c>
      <c r="BG56">
        <v>40518323.700000003</v>
      </c>
      <c r="BH56">
        <v>257.5</v>
      </c>
      <c r="BI56">
        <v>132086814.5</v>
      </c>
      <c r="BJ56">
        <v>2881390</v>
      </c>
      <c r="BK56">
        <v>795040</v>
      </c>
      <c r="BL56">
        <v>94156</v>
      </c>
      <c r="BM56">
        <v>3032554</v>
      </c>
      <c r="BN56">
        <v>7.9626047711154104</v>
      </c>
      <c r="BO56">
        <v>402.35303540011898</v>
      </c>
      <c r="BP56">
        <v>551.53258961291203</v>
      </c>
      <c r="BQ56">
        <v>236.144091240731</v>
      </c>
      <c r="BR56">
        <v>299.19221733328698</v>
      </c>
      <c r="BS56">
        <v>72393000</v>
      </c>
      <c r="BT56">
        <v>26341440</v>
      </c>
      <c r="BU56">
        <v>17951560</v>
      </c>
      <c r="BV56">
        <v>18118850</v>
      </c>
      <c r="BW56">
        <v>127.9</v>
      </c>
      <c r="BX56">
        <v>29190.400000000001</v>
      </c>
      <c r="BY56">
        <v>20712.3</v>
      </c>
      <c r="BZ56">
        <v>18199</v>
      </c>
      <c r="CA56">
        <v>-6468</v>
      </c>
      <c r="CB56">
        <v>15928.3</v>
      </c>
      <c r="CC56">
        <v>15928.3</v>
      </c>
      <c r="CD56">
        <v>4323.3</v>
      </c>
      <c r="CE56">
        <v>5321.5</v>
      </c>
      <c r="CF56">
        <v>-9434.5</v>
      </c>
      <c r="CG56">
        <v>10358.5</v>
      </c>
      <c r="CH56">
        <v>234.49695840765199</v>
      </c>
      <c r="CI56">
        <v>1318.31</v>
      </c>
      <c r="CJ56">
        <v>10148.4</v>
      </c>
      <c r="CK56">
        <v>1</v>
      </c>
      <c r="CL56">
        <v>93.086666666666702</v>
      </c>
      <c r="CM56">
        <v>1.4590988888888901</v>
      </c>
      <c r="CN56">
        <v>122.743433333333</v>
      </c>
      <c r="CO56">
        <v>98.0835633138866</v>
      </c>
      <c r="CP56">
        <v>0</v>
      </c>
      <c r="CQ56">
        <v>83.653382837863404</v>
      </c>
      <c r="CR56">
        <v>709584</v>
      </c>
      <c r="CS56">
        <v>24719</v>
      </c>
      <c r="CT56">
        <v>117.142593378272</v>
      </c>
      <c r="CU56">
        <v>165.62317909800501</v>
      </c>
      <c r="CV56">
        <v>139.22360842823301</v>
      </c>
      <c r="CW56">
        <v>159.92381644145101</v>
      </c>
      <c r="CX56">
        <v>661.14167444002601</v>
      </c>
      <c r="CY56">
        <v>174.23006184395001</v>
      </c>
      <c r="CZ56">
        <v>1.2212311688311701</v>
      </c>
      <c r="DA56">
        <v>760493</v>
      </c>
      <c r="DB56">
        <v>4.9033333333333298</v>
      </c>
      <c r="DC56">
        <v>198.66386640187699</v>
      </c>
      <c r="DD56">
        <v>68.741860000000003</v>
      </c>
      <c r="DE56">
        <v>11896010</v>
      </c>
      <c r="DF56">
        <v>2044.97012253668</v>
      </c>
      <c r="DG56">
        <v>76970.399999999994</v>
      </c>
      <c r="DH56">
        <v>10358.5</v>
      </c>
      <c r="DI56">
        <v>66611.899999999994</v>
      </c>
      <c r="DJ56">
        <v>120875.4</v>
      </c>
      <c r="DK56">
        <v>29190.400000000001</v>
      </c>
      <c r="DL56">
        <v>91684.9</v>
      </c>
      <c r="DM56">
        <v>81210020.200000003</v>
      </c>
      <c r="DN56">
        <v>21993147.399999999</v>
      </c>
      <c r="DO56">
        <v>132086814.5</v>
      </c>
      <c r="DP56">
        <v>39285919.399999999</v>
      </c>
      <c r="DQ56">
        <v>86419278.299999997</v>
      </c>
      <c r="DR56">
        <v>27283951</v>
      </c>
      <c r="DS56">
        <v>255977.9</v>
      </c>
      <c r="DT56">
        <v>21158312.100000001</v>
      </c>
      <c r="DU56">
        <v>16164228.6</v>
      </c>
      <c r="DV56">
        <v>12699020.6</v>
      </c>
      <c r="DW56">
        <v>28863249.199999999</v>
      </c>
      <c r="DX56">
        <v>1027950</v>
      </c>
      <c r="DY56">
        <v>29891199.199999999</v>
      </c>
      <c r="DZ56">
        <v>103223565.3</v>
      </c>
      <c r="EA56">
        <v>134968204.5</v>
      </c>
      <c r="EB56">
        <v>6.75</v>
      </c>
      <c r="EC56">
        <v>6</v>
      </c>
      <c r="ED56">
        <v>9.27</v>
      </c>
      <c r="EE56">
        <v>6.11</v>
      </c>
      <c r="EF56">
        <v>7.42</v>
      </c>
      <c r="EG56">
        <v>64.739999999999995</v>
      </c>
      <c r="EH56">
        <v>85.93</v>
      </c>
      <c r="EI56">
        <v>76.2</v>
      </c>
      <c r="EJ56">
        <v>1.1770157553290099</v>
      </c>
      <c r="EK56">
        <v>0.57350000000000001</v>
      </c>
      <c r="EL56">
        <v>112.885789014821</v>
      </c>
      <c r="EM56">
        <v>385103.9</v>
      </c>
      <c r="EN56">
        <v>126.3</v>
      </c>
      <c r="EO56">
        <v>108</v>
      </c>
      <c r="EP56">
        <v>127.8</v>
      </c>
      <c r="EQ56">
        <v>144.6</v>
      </c>
      <c r="ER56">
        <v>123.7</v>
      </c>
      <c r="ES56">
        <v>104</v>
      </c>
      <c r="ET56">
        <v>126.3</v>
      </c>
      <c r="EU56">
        <v>133.6</v>
      </c>
      <c r="EV56">
        <v>120.1</v>
      </c>
      <c r="EW56">
        <v>144.9</v>
      </c>
      <c r="EX56">
        <v>131.80000000000001</v>
      </c>
      <c r="EY56">
        <v>93.6</v>
      </c>
      <c r="EZ56">
        <v>69.599999999999994</v>
      </c>
      <c r="FA56">
        <v>130.4</v>
      </c>
      <c r="FB56">
        <v>113.6</v>
      </c>
      <c r="FC56">
        <v>140.69999999999999</v>
      </c>
      <c r="FD56">
        <v>128.6</v>
      </c>
      <c r="FE56">
        <v>144.6</v>
      </c>
      <c r="FF56">
        <v>199534</v>
      </c>
      <c r="FG56">
        <v>4575389</v>
      </c>
      <c r="FH56">
        <v>2853334</v>
      </c>
      <c r="FI56">
        <v>1510125</v>
      </c>
      <c r="FJ56">
        <v>5497680</v>
      </c>
      <c r="FK56">
        <v>5497680</v>
      </c>
      <c r="FL56">
        <v>5027260</v>
      </c>
      <c r="FM56">
        <v>470420</v>
      </c>
      <c r="FN56">
        <v>1220110</v>
      </c>
      <c r="FO56">
        <v>1481900</v>
      </c>
      <c r="FP56">
        <v>1809954</v>
      </c>
      <c r="FQ56">
        <v>902070</v>
      </c>
      <c r="FR56">
        <v>5.0468999999999999</v>
      </c>
      <c r="FS56">
        <v>2.76</v>
      </c>
      <c r="FT56">
        <v>2.2873000000000001</v>
      </c>
      <c r="FU56">
        <v>34056.83</v>
      </c>
      <c r="FV56">
        <v>115.9</v>
      </c>
      <c r="FW56">
        <v>114</v>
      </c>
      <c r="FX56">
        <v>94.6</v>
      </c>
      <c r="FY56">
        <v>137</v>
      </c>
      <c r="FZ56">
        <v>287</v>
      </c>
      <c r="GA56">
        <v>69.2</v>
      </c>
      <c r="GB56">
        <v>58.1</v>
      </c>
      <c r="GC56">
        <v>1274.4000000000001</v>
      </c>
      <c r="GD56">
        <v>61.5</v>
      </c>
      <c r="GE56">
        <v>80078.100000000006</v>
      </c>
      <c r="GF56">
        <v>289580</v>
      </c>
      <c r="GG56">
        <v>52816.3</v>
      </c>
      <c r="GH56">
        <v>6536.4</v>
      </c>
      <c r="GI56">
        <v>20937.599999999999</v>
      </c>
      <c r="GJ56">
        <v>50179.1</v>
      </c>
      <c r="GK56">
        <v>29466.799999999999</v>
      </c>
      <c r="GL56">
        <v>1878825</v>
      </c>
      <c r="GM56">
        <v>1901935</v>
      </c>
      <c r="GN56">
        <v>44498.3</v>
      </c>
      <c r="GO56">
        <v>44460290</v>
      </c>
      <c r="GP56">
        <v>17951560</v>
      </c>
      <c r="GQ56">
        <v>1443740</v>
      </c>
      <c r="GR56">
        <v>295383.2</v>
      </c>
      <c r="GS56">
        <v>287.10000000000002</v>
      </c>
      <c r="GT56">
        <v>82077.2</v>
      </c>
      <c r="GU56">
        <v>8.0986999999999991</v>
      </c>
      <c r="GV56">
        <v>3091.4</v>
      </c>
      <c r="GW56">
        <v>938409.4</v>
      </c>
      <c r="GX56">
        <v>415581.2</v>
      </c>
      <c r="GY56">
        <v>22575.1</v>
      </c>
      <c r="GZ56">
        <v>1635</v>
      </c>
      <c r="HA56">
        <v>5986</v>
      </c>
      <c r="HB56">
        <v>9981150</v>
      </c>
      <c r="HC56">
        <v>140.9</v>
      </c>
      <c r="HD56">
        <v>153</v>
      </c>
      <c r="HE56">
        <v>141.5</v>
      </c>
      <c r="HF56">
        <v>138.30000000000001</v>
      </c>
      <c r="HG56">
        <v>134.69999999999999</v>
      </c>
      <c r="HH56">
        <v>128.19999999999999</v>
      </c>
      <c r="HI56">
        <v>133.9</v>
      </c>
      <c r="HJ56">
        <v>140.293273174733</v>
      </c>
      <c r="HK56">
        <v>9607.7999999999993</v>
      </c>
      <c r="HL56">
        <v>123314.9</v>
      </c>
      <c r="HM56">
        <v>10148.4</v>
      </c>
      <c r="HN56">
        <v>10035</v>
      </c>
      <c r="HO56">
        <v>65.019267178973195</v>
      </c>
      <c r="HP56">
        <v>23.072725247800399</v>
      </c>
      <c r="HQ56">
        <v>9905.4</v>
      </c>
      <c r="HR56">
        <v>641830</v>
      </c>
      <c r="HS56">
        <v>9361670</v>
      </c>
      <c r="HT56">
        <v>38836.699999999997</v>
      </c>
      <c r="HU56">
        <v>2370.1</v>
      </c>
      <c r="HV56">
        <v>1010</v>
      </c>
      <c r="HW56">
        <v>585810</v>
      </c>
      <c r="HX56">
        <v>1588.7</v>
      </c>
      <c r="HY56">
        <v>173241</v>
      </c>
      <c r="HZ56">
        <v>5.84</v>
      </c>
      <c r="IA56">
        <v>5.75</v>
      </c>
      <c r="IB56">
        <v>83747.5</v>
      </c>
      <c r="IC56">
        <v>162274.46249999999</v>
      </c>
      <c r="ID56">
        <v>114.92307692307701</v>
      </c>
      <c r="IE56">
        <v>1977</v>
      </c>
      <c r="IF56">
        <v>3768.7</v>
      </c>
      <c r="IG56">
        <v>117.9</v>
      </c>
      <c r="IH56">
        <v>35169.9</v>
      </c>
      <c r="II56">
        <v>462.02019999999999</v>
      </c>
      <c r="IJ56">
        <v>186801.8</v>
      </c>
      <c r="IK56">
        <v>88666.7</v>
      </c>
      <c r="IL56">
        <v>56706.5</v>
      </c>
      <c r="IM56">
        <v>112.47965000000001</v>
      </c>
      <c r="IN56">
        <v>112</v>
      </c>
      <c r="IO56">
        <v>342406860.39999998</v>
      </c>
      <c r="IP56">
        <v>95.839514245679595</v>
      </c>
      <c r="IQ56">
        <v>59.528379999999999</v>
      </c>
      <c r="IR56">
        <v>844.5</v>
      </c>
      <c r="IS56">
        <v>2044.97012253668</v>
      </c>
    </row>
    <row r="57" spans="1:253">
      <c r="A57" t="s">
        <v>348</v>
      </c>
      <c r="B57">
        <v>31165979.899999999</v>
      </c>
      <c r="C57">
        <v>4965099.2</v>
      </c>
      <c r="D57">
        <v>10286081.800000001</v>
      </c>
      <c r="E57">
        <v>15914798.9</v>
      </c>
      <c r="F57">
        <v>40327760.100000001</v>
      </c>
      <c r="G57">
        <v>7430054.5999999996</v>
      </c>
      <c r="H57">
        <v>12500557.1</v>
      </c>
      <c r="I57">
        <v>20397148.300000001</v>
      </c>
      <c r="J57">
        <v>35160583.5</v>
      </c>
      <c r="K57">
        <v>19365081.100000001</v>
      </c>
      <c r="L57">
        <v>2931837.1</v>
      </c>
      <c r="M57">
        <v>11271831.699999999</v>
      </c>
      <c r="N57">
        <v>6884140.0999999996</v>
      </c>
      <c r="O57">
        <v>8135114.0999999996</v>
      </c>
      <c r="P57">
        <v>45846860</v>
      </c>
      <c r="Q57">
        <v>26802046.800000001</v>
      </c>
      <c r="R57">
        <v>4062585</v>
      </c>
      <c r="S57">
        <v>13394531.300000001</v>
      </c>
      <c r="T57">
        <v>8510353.3000000007</v>
      </c>
      <c r="U57">
        <v>9912809.5</v>
      </c>
      <c r="V57">
        <v>-41623.1</v>
      </c>
      <c r="W57">
        <v>28575.7</v>
      </c>
      <c r="X57">
        <v>-13047.4</v>
      </c>
      <c r="Y57">
        <v>25004.799999999999</v>
      </c>
      <c r="Z57">
        <v>13236.8</v>
      </c>
      <c r="AA57">
        <v>132428.20000000001</v>
      </c>
      <c r="AB57">
        <v>153744.6</v>
      </c>
      <c r="AC57">
        <v>-7820.1</v>
      </c>
      <c r="AD57">
        <v>16231.5</v>
      </c>
      <c r="AE57">
        <v>712904.05846680095</v>
      </c>
      <c r="AF57">
        <v>20164.3</v>
      </c>
      <c r="AG57">
        <v>962933.6</v>
      </c>
      <c r="AH57">
        <v>6064900.7999999998</v>
      </c>
      <c r="AI57">
        <v>675586</v>
      </c>
      <c r="AJ57">
        <v>2582661.4</v>
      </c>
      <c r="AK57">
        <v>6526917.7000000002</v>
      </c>
      <c r="AL57">
        <v>5521459.7999999998</v>
      </c>
      <c r="AM57">
        <v>3866421.4</v>
      </c>
      <c r="AN57">
        <v>1039454.6</v>
      </c>
      <c r="AO57">
        <v>7142389.5</v>
      </c>
      <c r="AP57">
        <v>1071535.5</v>
      </c>
      <c r="AQ57">
        <v>3247177.5</v>
      </c>
      <c r="AR57">
        <v>8019826.9000000004</v>
      </c>
      <c r="AS57">
        <v>6856740</v>
      </c>
      <c r="AT57">
        <v>5520581.4000000004</v>
      </c>
      <c r="AU57">
        <v>5729409.0999999996</v>
      </c>
      <c r="AV57">
        <v>1590320.8</v>
      </c>
      <c r="AW57">
        <v>310925.59999999998</v>
      </c>
      <c r="AX57">
        <v>116525442.90000001</v>
      </c>
      <c r="AY57">
        <v>4030109.5</v>
      </c>
      <c r="AZ57">
        <v>76204842.599999994</v>
      </c>
      <c r="BA57">
        <v>40320600.399999999</v>
      </c>
      <c r="BB57">
        <v>10.87</v>
      </c>
      <c r="BC57">
        <v>12.3</v>
      </c>
      <c r="BD57">
        <v>-98.34</v>
      </c>
      <c r="BE57">
        <v>75.2</v>
      </c>
      <c r="BF57">
        <v>76204842.599999994</v>
      </c>
      <c r="BG57">
        <v>40320600.399999999</v>
      </c>
      <c r="BH57">
        <v>258.2</v>
      </c>
      <c r="BI57">
        <v>139625865</v>
      </c>
      <c r="BJ57">
        <v>3008060</v>
      </c>
      <c r="BK57">
        <v>861535</v>
      </c>
      <c r="BL57">
        <v>117603</v>
      </c>
      <c r="BM57">
        <v>3115825</v>
      </c>
      <c r="BN57">
        <v>13.2196162046908</v>
      </c>
      <c r="BO57">
        <v>401.332104043953</v>
      </c>
      <c r="BP57">
        <v>560.54775742363404</v>
      </c>
      <c r="BQ57">
        <v>2.5304695877361101</v>
      </c>
      <c r="BR57">
        <v>257.73098680075401</v>
      </c>
      <c r="BS57">
        <v>76884240</v>
      </c>
      <c r="BT57">
        <v>26992680</v>
      </c>
      <c r="BU57">
        <v>19084690</v>
      </c>
      <c r="BV57">
        <v>20504720</v>
      </c>
      <c r="BW57">
        <v>127.1</v>
      </c>
      <c r="BX57">
        <v>32995.599999999999</v>
      </c>
      <c r="BY57">
        <v>20164.3</v>
      </c>
      <c r="BZ57">
        <v>18561.3</v>
      </c>
      <c r="CA57">
        <v>-7820.1</v>
      </c>
      <c r="CB57">
        <v>16224.4</v>
      </c>
      <c r="CC57">
        <v>16224.4</v>
      </c>
      <c r="CD57">
        <v>6407.6</v>
      </c>
      <c r="CE57">
        <v>2275.9</v>
      </c>
      <c r="CF57">
        <v>-13236.8</v>
      </c>
      <c r="CG57">
        <v>10608.8</v>
      </c>
      <c r="CH57">
        <v>165.612954303409</v>
      </c>
      <c r="CI57">
        <v>1322.3820000000001</v>
      </c>
      <c r="CJ57">
        <v>9979.4</v>
      </c>
      <c r="CK57">
        <v>1</v>
      </c>
      <c r="CL57">
        <v>90</v>
      </c>
      <c r="CM57">
        <v>1.9251001587301599</v>
      </c>
      <c r="CN57">
        <v>123.67019999999999</v>
      </c>
      <c r="CO57">
        <v>97.846892378414594</v>
      </c>
      <c r="CP57">
        <v>0</v>
      </c>
      <c r="CQ57">
        <v>87.215879211286804</v>
      </c>
      <c r="CR57">
        <v>694710</v>
      </c>
      <c r="CS57">
        <v>24719</v>
      </c>
      <c r="CT57">
        <v>117.35847423595401</v>
      </c>
      <c r="CU57">
        <v>166.88664220430499</v>
      </c>
      <c r="CV57">
        <v>139.32211609237601</v>
      </c>
      <c r="CW57">
        <v>160.765714184801</v>
      </c>
      <c r="CX57">
        <v>673.04222457994695</v>
      </c>
      <c r="CY57">
        <v>174.99494257937801</v>
      </c>
      <c r="CZ57">
        <v>1.5768364864864901</v>
      </c>
      <c r="DA57">
        <v>733502</v>
      </c>
      <c r="DB57">
        <v>4.72</v>
      </c>
      <c r="DC57">
        <v>200.61091135732201</v>
      </c>
      <c r="DD57">
        <v>69.617059999999995</v>
      </c>
      <c r="DE57">
        <v>12340630</v>
      </c>
      <c r="DF57">
        <v>2110.60844417003</v>
      </c>
      <c r="DG57">
        <v>80842.8</v>
      </c>
      <c r="DH57">
        <v>10608.8</v>
      </c>
      <c r="DI57">
        <v>70234</v>
      </c>
      <c r="DJ57">
        <v>122323.5</v>
      </c>
      <c r="DK57">
        <v>32995.599999999999</v>
      </c>
      <c r="DL57">
        <v>89327.9</v>
      </c>
      <c r="DM57">
        <v>85834358.5</v>
      </c>
      <c r="DN57">
        <v>24187792.600000001</v>
      </c>
      <c r="DO57">
        <v>139625865</v>
      </c>
      <c r="DP57">
        <v>40013992.700000003</v>
      </c>
      <c r="DQ57">
        <v>92137155</v>
      </c>
      <c r="DR57">
        <v>29222951.800000001</v>
      </c>
      <c r="DS57">
        <v>256516.1</v>
      </c>
      <c r="DT57">
        <v>22004750.600000001</v>
      </c>
      <c r="DU57">
        <v>17597123.199999999</v>
      </c>
      <c r="DV57">
        <v>15076189.9</v>
      </c>
      <c r="DW57">
        <v>32673313</v>
      </c>
      <c r="DX57">
        <v>1092100</v>
      </c>
      <c r="DY57">
        <v>33765413</v>
      </c>
      <c r="DZ57">
        <v>106952552</v>
      </c>
      <c r="EA57">
        <v>142633925</v>
      </c>
      <c r="EB57">
        <v>6.75</v>
      </c>
      <c r="EC57">
        <v>6</v>
      </c>
      <c r="ED57">
        <v>9.17</v>
      </c>
      <c r="EE57">
        <v>6.28</v>
      </c>
      <c r="EF57">
        <v>7.98</v>
      </c>
      <c r="EG57">
        <v>64.31</v>
      </c>
      <c r="EH57">
        <v>89.42</v>
      </c>
      <c r="EI57">
        <v>79</v>
      </c>
      <c r="EJ57">
        <v>1.22842481729125</v>
      </c>
      <c r="EK57">
        <v>0.59289999999999998</v>
      </c>
      <c r="EL57">
        <v>108.46685781750701</v>
      </c>
      <c r="EM57">
        <v>399118.3</v>
      </c>
      <c r="EN57">
        <v>133.30000000000001</v>
      </c>
      <c r="EO57">
        <v>118.8</v>
      </c>
      <c r="EP57">
        <v>134.6</v>
      </c>
      <c r="EQ57">
        <v>147.4</v>
      </c>
      <c r="ER57">
        <v>128.4</v>
      </c>
      <c r="ES57">
        <v>120.1</v>
      </c>
      <c r="ET57">
        <v>130.9</v>
      </c>
      <c r="EU57">
        <v>141</v>
      </c>
      <c r="EV57">
        <v>128.6</v>
      </c>
      <c r="EW57">
        <v>151.5</v>
      </c>
      <c r="EX57">
        <v>159.19999999999999</v>
      </c>
      <c r="EY57">
        <v>91.9</v>
      </c>
      <c r="EZ57">
        <v>66.5</v>
      </c>
      <c r="FA57">
        <v>128.9</v>
      </c>
      <c r="FB57">
        <v>104.9</v>
      </c>
      <c r="FC57">
        <v>146.6</v>
      </c>
      <c r="FD57">
        <v>142.69999999999999</v>
      </c>
      <c r="FE57">
        <v>147.4</v>
      </c>
      <c r="FF57">
        <v>193651</v>
      </c>
      <c r="FG57">
        <v>5113248</v>
      </c>
      <c r="FH57">
        <v>3254232</v>
      </c>
      <c r="FI57">
        <v>1632363</v>
      </c>
      <c r="FJ57">
        <v>4428670</v>
      </c>
      <c r="FK57">
        <v>4428660</v>
      </c>
      <c r="FL57">
        <v>5824430</v>
      </c>
      <c r="FM57">
        <v>-1395770</v>
      </c>
      <c r="FN57">
        <v>-298870</v>
      </c>
      <c r="FO57">
        <v>1549960</v>
      </c>
      <c r="FP57">
        <v>-298870</v>
      </c>
      <c r="FQ57">
        <v>258800</v>
      </c>
      <c r="FR57">
        <v>2.0947</v>
      </c>
      <c r="FS57">
        <v>-7.4099999999999999E-2</v>
      </c>
      <c r="FT57">
        <v>2.1652</v>
      </c>
      <c r="FU57">
        <v>32968.68</v>
      </c>
      <c r="FV57">
        <v>116.1</v>
      </c>
      <c r="FW57">
        <v>115.4</v>
      </c>
      <c r="FX57">
        <v>98.1</v>
      </c>
      <c r="FY57">
        <v>136.6</v>
      </c>
      <c r="FZ57">
        <v>287.3</v>
      </c>
      <c r="GA57">
        <v>72.099999999999994</v>
      </c>
      <c r="GB57">
        <v>62.7</v>
      </c>
      <c r="GC57">
        <v>1329.3</v>
      </c>
      <c r="GD57">
        <v>66.8</v>
      </c>
      <c r="GE57">
        <v>83388.899999999994</v>
      </c>
      <c r="GF57">
        <v>312860</v>
      </c>
      <c r="GG57">
        <v>52634.8</v>
      </c>
      <c r="GH57">
        <v>6588.2</v>
      </c>
      <c r="GI57">
        <v>20541.7</v>
      </c>
      <c r="GJ57">
        <v>51585.4</v>
      </c>
      <c r="GK57">
        <v>31421.1</v>
      </c>
      <c r="GL57">
        <v>2044157</v>
      </c>
      <c r="GM57">
        <v>2083572</v>
      </c>
      <c r="GN57">
        <v>44000</v>
      </c>
      <c r="GO57">
        <v>47497400</v>
      </c>
      <c r="GP57">
        <v>19084690</v>
      </c>
      <c r="GQ57">
        <v>2395350</v>
      </c>
      <c r="GR57">
        <v>299667.90000000002</v>
      </c>
      <c r="GS57">
        <v>286.3</v>
      </c>
      <c r="GT57">
        <v>82250.100000000006</v>
      </c>
      <c r="GU57">
        <v>7.3791000000000002</v>
      </c>
      <c r="GV57">
        <v>4636.3999999999996</v>
      </c>
      <c r="GW57">
        <v>1082905</v>
      </c>
      <c r="GX57">
        <v>685414.40000000002</v>
      </c>
      <c r="GY57">
        <v>23636.7</v>
      </c>
      <c r="GZ57">
        <v>2047.2</v>
      </c>
      <c r="HA57">
        <v>8605</v>
      </c>
      <c r="HB57">
        <v>10302150</v>
      </c>
      <c r="HC57">
        <v>138</v>
      </c>
      <c r="HD57">
        <v>155.30000000000001</v>
      </c>
      <c r="HE57">
        <v>142.69999999999999</v>
      </c>
      <c r="HF57">
        <v>141.19999999999999</v>
      </c>
      <c r="HG57">
        <v>136.6</v>
      </c>
      <c r="HH57">
        <v>129.69999999999999</v>
      </c>
      <c r="HI57">
        <v>128.69999999999999</v>
      </c>
      <c r="HJ57">
        <v>134.36070549630799</v>
      </c>
      <c r="HK57">
        <v>7077.8</v>
      </c>
      <c r="HL57">
        <v>126181.6</v>
      </c>
      <c r="HM57">
        <v>9979.4</v>
      </c>
      <c r="HN57">
        <v>10503.7</v>
      </c>
      <c r="HO57">
        <v>67.663850381428901</v>
      </c>
      <c r="HP57">
        <v>21.755393322943199</v>
      </c>
      <c r="HQ57">
        <v>10296.9</v>
      </c>
      <c r="HR57">
        <v>686280</v>
      </c>
      <c r="HS57">
        <v>9745650</v>
      </c>
      <c r="HT57">
        <v>41700</v>
      </c>
      <c r="HU57">
        <v>3895</v>
      </c>
      <c r="HV57">
        <v>891.1</v>
      </c>
      <c r="HW57">
        <v>1561280</v>
      </c>
      <c r="HX57">
        <v>1426.3</v>
      </c>
      <c r="HY57">
        <v>179584</v>
      </c>
      <c r="HZ57">
        <v>5.87</v>
      </c>
      <c r="IA57">
        <v>5.75</v>
      </c>
      <c r="IB57">
        <v>80324.2</v>
      </c>
      <c r="IC57">
        <v>175912.60829999999</v>
      </c>
      <c r="ID57">
        <v>112.727272727273</v>
      </c>
      <c r="IE57">
        <v>2649.4</v>
      </c>
      <c r="IF57">
        <v>4601.5</v>
      </c>
      <c r="IG57">
        <v>118.1</v>
      </c>
      <c r="IH57">
        <v>88499.3</v>
      </c>
      <c r="II57">
        <v>511.57350000000002</v>
      </c>
      <c r="IJ57">
        <v>189101.9</v>
      </c>
      <c r="IK57">
        <v>92739.199999999997</v>
      </c>
      <c r="IL57">
        <v>59937.1</v>
      </c>
      <c r="IM57">
        <v>112.824286</v>
      </c>
      <c r="IN57">
        <v>31</v>
      </c>
      <c r="IO57">
        <v>384784053.39999998</v>
      </c>
      <c r="IP57">
        <v>97.353106025221905</v>
      </c>
      <c r="IQ57">
        <v>60.273620000000001</v>
      </c>
      <c r="IR57">
        <v>832.7</v>
      </c>
      <c r="IS57">
        <v>2110.60844417003</v>
      </c>
    </row>
    <row r="58" spans="1:253">
      <c r="A58" t="s">
        <v>349</v>
      </c>
      <c r="B58">
        <v>31471430.100000001</v>
      </c>
      <c r="C58">
        <v>4331540.5</v>
      </c>
      <c r="D58">
        <v>9740089.1999999993</v>
      </c>
      <c r="E58">
        <v>17399800.399999999</v>
      </c>
      <c r="F58">
        <v>41742296.5</v>
      </c>
      <c r="G58">
        <v>6867393.2000000002</v>
      </c>
      <c r="H58">
        <v>12092333.199999999</v>
      </c>
      <c r="I58">
        <v>22782570</v>
      </c>
      <c r="J58">
        <v>33823008.299999997</v>
      </c>
      <c r="K58">
        <v>18743976.899999999</v>
      </c>
      <c r="L58">
        <v>3873406.9</v>
      </c>
      <c r="M58">
        <v>11021118.4</v>
      </c>
      <c r="N58">
        <v>6842043.7999999998</v>
      </c>
      <c r="O58">
        <v>8040002.7000000002</v>
      </c>
      <c r="P58">
        <v>45693691.100000001</v>
      </c>
      <c r="Q58">
        <v>26403044.100000001</v>
      </c>
      <c r="R58">
        <v>5441251.2000000002</v>
      </c>
      <c r="S58">
        <v>13366123.800000001</v>
      </c>
      <c r="T58">
        <v>8703738.4000000004</v>
      </c>
      <c r="U58">
        <v>10571216</v>
      </c>
      <c r="V58">
        <v>-45750.7</v>
      </c>
      <c r="W58">
        <v>29968.799999999999</v>
      </c>
      <c r="X58">
        <v>-15781.8</v>
      </c>
      <c r="Y58">
        <v>4765.8</v>
      </c>
      <c r="Z58">
        <v>-11338.4</v>
      </c>
      <c r="AA58">
        <v>130230.3</v>
      </c>
      <c r="AB58">
        <v>158208.70000000001</v>
      </c>
      <c r="AC58">
        <v>-5760.3</v>
      </c>
      <c r="AD58">
        <v>17052.900000000001</v>
      </c>
      <c r="AE58">
        <v>681588.47106205195</v>
      </c>
      <c r="AF58">
        <v>18676.2</v>
      </c>
      <c r="AG58">
        <v>830920.9</v>
      </c>
      <c r="AH58">
        <v>5651386.5</v>
      </c>
      <c r="AI58">
        <v>744246.5</v>
      </c>
      <c r="AJ58">
        <v>2513535.2999999998</v>
      </c>
      <c r="AK58">
        <v>6258536</v>
      </c>
      <c r="AL58">
        <v>7359411.9000000004</v>
      </c>
      <c r="AM58">
        <v>3781852.5</v>
      </c>
      <c r="AN58">
        <v>942496.8</v>
      </c>
      <c r="AO58">
        <v>6761700.9000000004</v>
      </c>
      <c r="AP58">
        <v>1121516.5</v>
      </c>
      <c r="AQ58">
        <v>3266619</v>
      </c>
      <c r="AR58">
        <v>7787772.4000000004</v>
      </c>
      <c r="AS58">
        <v>9467085.3000000007</v>
      </c>
      <c r="AT58">
        <v>5527712.2999999998</v>
      </c>
      <c r="AU58">
        <v>5884790.5</v>
      </c>
      <c r="AV58">
        <v>1413628.8</v>
      </c>
      <c r="AW58">
        <v>383861.6</v>
      </c>
      <c r="AX58">
        <v>119920296</v>
      </c>
      <c r="AY58">
        <v>372113</v>
      </c>
      <c r="AZ58">
        <v>77726866.900000006</v>
      </c>
      <c r="BA58">
        <v>42193429.100000001</v>
      </c>
      <c r="BB58">
        <v>17.02</v>
      </c>
      <c r="BC58">
        <v>10.119999999999999</v>
      </c>
      <c r="BD58">
        <v>22.6</v>
      </c>
      <c r="BE58">
        <v>73.8</v>
      </c>
      <c r="BF58">
        <v>77726866.900000006</v>
      </c>
      <c r="BG58">
        <v>42193429.100000001</v>
      </c>
      <c r="BH58">
        <v>264.60000000000002</v>
      </c>
      <c r="BI58">
        <v>140032266.59999999</v>
      </c>
      <c r="BJ58">
        <v>3161540</v>
      </c>
      <c r="BK58">
        <v>873490</v>
      </c>
      <c r="BL58">
        <v>89171</v>
      </c>
      <c r="BM58">
        <v>2035481</v>
      </c>
      <c r="BN58">
        <v>13.2</v>
      </c>
      <c r="BO58">
        <v>525.46025844398298</v>
      </c>
      <c r="BP58">
        <v>627.92235016357995</v>
      </c>
      <c r="BQ58">
        <v>321.47943142171198</v>
      </c>
      <c r="BR58">
        <v>345.048181019894</v>
      </c>
      <c r="BS58">
        <v>76325440</v>
      </c>
      <c r="BT58">
        <v>26417020</v>
      </c>
      <c r="BU58">
        <v>19335980</v>
      </c>
      <c r="BV58">
        <v>20217820</v>
      </c>
      <c r="BW58">
        <v>127.9</v>
      </c>
      <c r="BX58">
        <v>34812.699999999997</v>
      </c>
      <c r="BY58">
        <v>18676.2</v>
      </c>
      <c r="BZ58">
        <v>18605.3</v>
      </c>
      <c r="CA58">
        <v>-5760.3</v>
      </c>
      <c r="CB58">
        <v>17031</v>
      </c>
      <c r="CC58">
        <v>17031</v>
      </c>
      <c r="CD58">
        <v>9572.5</v>
      </c>
      <c r="CE58">
        <v>-8145.3</v>
      </c>
      <c r="CF58">
        <v>11338.4</v>
      </c>
      <c r="CG58">
        <v>11860.4</v>
      </c>
      <c r="CH58">
        <v>200.99398201365901</v>
      </c>
      <c r="CI58">
        <v>1326.4813842000001</v>
      </c>
      <c r="CJ58">
        <v>9747</v>
      </c>
      <c r="CK58">
        <v>1</v>
      </c>
      <c r="CL58">
        <v>93.3</v>
      </c>
      <c r="CM58">
        <v>2.3382556451612899</v>
      </c>
      <c r="CN58">
        <v>124.644066666667</v>
      </c>
      <c r="CO58">
        <v>97.982014656790398</v>
      </c>
      <c r="CP58">
        <v>0</v>
      </c>
      <c r="CQ58">
        <v>86.736883725435504</v>
      </c>
      <c r="CR58">
        <v>745088</v>
      </c>
      <c r="CS58">
        <v>24271.41</v>
      </c>
      <c r="CT58">
        <v>117.809578977249</v>
      </c>
      <c r="CU58">
        <v>168.278328119311</v>
      </c>
      <c r="CV58">
        <v>140.01061812568099</v>
      </c>
      <c r="CW58">
        <v>161.08223731906801</v>
      </c>
      <c r="CX58">
        <v>683.81090017322595</v>
      </c>
      <c r="CY58">
        <v>174.76019251449401</v>
      </c>
      <c r="CZ58">
        <v>1.86167142857143</v>
      </c>
      <c r="DA58">
        <v>781641</v>
      </c>
      <c r="DB58">
        <v>4.3983285714285696</v>
      </c>
      <c r="DC58">
        <v>202.28498935150799</v>
      </c>
      <c r="DD58">
        <v>70.62236</v>
      </c>
      <c r="DE58">
        <v>12575800</v>
      </c>
      <c r="DF58">
        <v>2162.4991423958099</v>
      </c>
      <c r="DG58">
        <v>82029.899999999994</v>
      </c>
      <c r="DH58">
        <v>11860.4</v>
      </c>
      <c r="DI58">
        <v>70169.399999999994</v>
      </c>
      <c r="DJ58">
        <v>128684.5</v>
      </c>
      <c r="DK58">
        <v>34812.699999999997</v>
      </c>
      <c r="DL58">
        <v>93871.8</v>
      </c>
      <c r="DM58">
        <v>86135071.099999994</v>
      </c>
      <c r="DN58">
        <v>24976054.800000001</v>
      </c>
      <c r="DO58">
        <v>140032266.59999999</v>
      </c>
      <c r="DP58">
        <v>42210021.100000001</v>
      </c>
      <c r="DQ58">
        <v>92026844.700000003</v>
      </c>
      <c r="DR58">
        <v>28834310.399999999</v>
      </c>
      <c r="DS58">
        <v>257137.7</v>
      </c>
      <c r="DT58">
        <v>23296047.300000001</v>
      </c>
      <c r="DU58">
        <v>18767613.899999999</v>
      </c>
      <c r="DV58">
        <v>13123639.5</v>
      </c>
      <c r="DW58">
        <v>31891253.399999999</v>
      </c>
      <c r="DX58">
        <v>1162020</v>
      </c>
      <c r="DY58">
        <v>33053273.399999999</v>
      </c>
      <c r="DZ58">
        <v>108141013.2</v>
      </c>
      <c r="EA58">
        <v>143193806.59999999</v>
      </c>
      <c r="EB58">
        <v>7</v>
      </c>
      <c r="EC58">
        <v>6.25</v>
      </c>
      <c r="ED58">
        <v>9.19</v>
      </c>
      <c r="EE58">
        <v>6.26</v>
      </c>
      <c r="EF58">
        <v>8.1</v>
      </c>
      <c r="EG58">
        <v>67.040000000000006</v>
      </c>
      <c r="EH58">
        <v>91.16</v>
      </c>
      <c r="EI58">
        <v>79.86</v>
      </c>
      <c r="EJ58">
        <v>1.1912291169451099</v>
      </c>
      <c r="EK58">
        <v>0.61409999999999998</v>
      </c>
      <c r="EL58">
        <v>109.167887966129</v>
      </c>
      <c r="EM58">
        <v>380718.3</v>
      </c>
      <c r="EN58">
        <v>126.6</v>
      </c>
      <c r="EO58">
        <v>105</v>
      </c>
      <c r="EP58">
        <v>127.3</v>
      </c>
      <c r="EQ58">
        <v>159.4</v>
      </c>
      <c r="ER58">
        <v>125.3</v>
      </c>
      <c r="ES58">
        <v>104.4</v>
      </c>
      <c r="ET58">
        <v>121.8</v>
      </c>
      <c r="EU58">
        <v>132</v>
      </c>
      <c r="EV58">
        <v>130.5</v>
      </c>
      <c r="EW58">
        <v>133.30000000000001</v>
      </c>
      <c r="EX58">
        <v>121.3</v>
      </c>
      <c r="EY58">
        <v>92.5</v>
      </c>
      <c r="EZ58">
        <v>67.7</v>
      </c>
      <c r="FA58">
        <v>128.19999999999999</v>
      </c>
      <c r="FB58">
        <v>102.7</v>
      </c>
      <c r="FC58">
        <v>141.6</v>
      </c>
      <c r="FD58">
        <v>148.4</v>
      </c>
      <c r="FE58">
        <v>159.4</v>
      </c>
      <c r="FF58">
        <v>247586</v>
      </c>
      <c r="FG58">
        <v>5677343</v>
      </c>
      <c r="FH58">
        <v>3651542</v>
      </c>
      <c r="FI58">
        <v>1818235</v>
      </c>
      <c r="FJ58">
        <v>7076470</v>
      </c>
      <c r="FK58">
        <v>7076470</v>
      </c>
      <c r="FL58">
        <v>3950380</v>
      </c>
      <c r="FM58">
        <v>3126090</v>
      </c>
      <c r="FN58">
        <v>4290330</v>
      </c>
      <c r="FO58">
        <v>1449150</v>
      </c>
      <c r="FP58">
        <v>2110430</v>
      </c>
      <c r="FQ58">
        <v>869880</v>
      </c>
      <c r="FR58">
        <v>-8.8256999999999994</v>
      </c>
      <c r="FS58">
        <v>-6.0349000000000004</v>
      </c>
      <c r="FT58">
        <v>-2.7867000000000002</v>
      </c>
      <c r="FU58">
        <v>35423.480000000003</v>
      </c>
      <c r="FV58">
        <v>118.2</v>
      </c>
      <c r="FW58">
        <v>116.8</v>
      </c>
      <c r="FX58">
        <v>101.9</v>
      </c>
      <c r="FY58">
        <v>137.80000000000001</v>
      </c>
      <c r="FZ58">
        <v>289.3</v>
      </c>
      <c r="GA58">
        <v>75.599999999999994</v>
      </c>
      <c r="GB58">
        <v>66.8</v>
      </c>
      <c r="GC58">
        <v>1306.4000000000001</v>
      </c>
      <c r="GD58">
        <v>74.400000000000006</v>
      </c>
      <c r="GE58">
        <v>85085.6</v>
      </c>
      <c r="GF58">
        <v>299290</v>
      </c>
      <c r="GG58">
        <v>54450.9</v>
      </c>
      <c r="GH58">
        <v>7119.1</v>
      </c>
      <c r="GI58">
        <v>22082.1</v>
      </c>
      <c r="GJ58">
        <v>48200.4</v>
      </c>
      <c r="GK58">
        <v>29524.2</v>
      </c>
      <c r="GL58">
        <v>2053947</v>
      </c>
      <c r="GM58">
        <v>2122857</v>
      </c>
      <c r="GN58">
        <v>44000</v>
      </c>
      <c r="GO58">
        <v>46634840</v>
      </c>
      <c r="GP58">
        <v>19335980</v>
      </c>
      <c r="GQ58">
        <v>1575270</v>
      </c>
      <c r="GR58">
        <v>318985</v>
      </c>
      <c r="GS58">
        <v>289.8</v>
      </c>
      <c r="GT58">
        <v>85429.9</v>
      </c>
      <c r="GU58">
        <v>7.7760999999999996</v>
      </c>
      <c r="GV58">
        <v>3511.5</v>
      </c>
      <c r="GW58">
        <v>777757.4</v>
      </c>
      <c r="GX58">
        <v>162619.5</v>
      </c>
      <c r="GY58">
        <v>24076.9</v>
      </c>
      <c r="GZ58">
        <v>1970.8</v>
      </c>
      <c r="HA58">
        <v>13125</v>
      </c>
      <c r="HB58">
        <v>10354610</v>
      </c>
      <c r="HC58">
        <v>138.30000000000001</v>
      </c>
      <c r="HD58">
        <v>157.69999999999999</v>
      </c>
      <c r="HE58">
        <v>144.6</v>
      </c>
      <c r="HF58">
        <v>142.9</v>
      </c>
      <c r="HG58">
        <v>137.19999999999999</v>
      </c>
      <c r="HH58">
        <v>132</v>
      </c>
      <c r="HI58">
        <v>131.5</v>
      </c>
      <c r="HJ58">
        <v>135.849220672683</v>
      </c>
      <c r="HK58">
        <v>8441.9</v>
      </c>
      <c r="HL58">
        <v>124256.5</v>
      </c>
      <c r="HM58">
        <v>9747</v>
      </c>
      <c r="HN58">
        <v>10494.6</v>
      </c>
      <c r="HO58">
        <v>64.097621151863294</v>
      </c>
      <c r="HP58">
        <v>21.837531300633401</v>
      </c>
      <c r="HQ58">
        <v>10521.3</v>
      </c>
      <c r="HR58">
        <v>743960</v>
      </c>
      <c r="HS58">
        <v>9982900</v>
      </c>
      <c r="HT58">
        <v>44096.7</v>
      </c>
      <c r="HU58">
        <v>4629.8</v>
      </c>
      <c r="HV58">
        <v>1021.7</v>
      </c>
      <c r="HW58">
        <v>1129200</v>
      </c>
      <c r="HX58">
        <v>1595.2</v>
      </c>
      <c r="HY58">
        <v>174166</v>
      </c>
      <c r="HZ58">
        <v>5.91</v>
      </c>
      <c r="IA58">
        <v>6</v>
      </c>
      <c r="IB58">
        <v>81270.5</v>
      </c>
      <c r="IC58">
        <v>124884.0585</v>
      </c>
      <c r="ID58">
        <v>116.029411764706</v>
      </c>
      <c r="IE58">
        <v>3750.2</v>
      </c>
      <c r="IF58">
        <v>3502</v>
      </c>
      <c r="IG58">
        <v>117.4</v>
      </c>
      <c r="IH58">
        <v>86093.4</v>
      </c>
      <c r="II58">
        <v>483.67250000000001</v>
      </c>
      <c r="IJ58">
        <v>199157.1</v>
      </c>
      <c r="IK58">
        <v>98698.2</v>
      </c>
      <c r="IL58">
        <v>59648.2</v>
      </c>
      <c r="IM58">
        <v>114.887996</v>
      </c>
      <c r="IN58">
        <v>256</v>
      </c>
      <c r="IO58">
        <v>374441217.60000002</v>
      </c>
      <c r="IP58">
        <v>98.639514245679607</v>
      </c>
      <c r="IQ58">
        <v>61.237879999999997</v>
      </c>
      <c r="IR58">
        <v>886.8</v>
      </c>
      <c r="IS58">
        <v>2162.4991423958099</v>
      </c>
    </row>
    <row r="59" spans="1:253">
      <c r="A59" t="s">
        <v>350</v>
      </c>
      <c r="B59">
        <v>31275529.899999999</v>
      </c>
      <c r="C59">
        <v>3643983.9</v>
      </c>
      <c r="D59">
        <v>9661086.6999999993</v>
      </c>
      <c r="E59">
        <v>17970459.399999999</v>
      </c>
      <c r="F59">
        <v>42109385.899999999</v>
      </c>
      <c r="G59">
        <v>5917904.7999999998</v>
      </c>
      <c r="H59">
        <v>12176135.199999999</v>
      </c>
      <c r="I59">
        <v>24015345.899999999</v>
      </c>
      <c r="J59">
        <v>34036441.899999999</v>
      </c>
      <c r="K59">
        <v>18882584.899999999</v>
      </c>
      <c r="L59">
        <v>3980778.2</v>
      </c>
      <c r="M59">
        <v>10976846.199999999</v>
      </c>
      <c r="N59">
        <v>7176282.5</v>
      </c>
      <c r="O59">
        <v>8569146.8000000007</v>
      </c>
      <c r="P59">
        <v>46560170.100000001</v>
      </c>
      <c r="Q59">
        <v>27056852.899999999</v>
      </c>
      <c r="R59">
        <v>5702398.2999999998</v>
      </c>
      <c r="S59">
        <v>13449433.5</v>
      </c>
      <c r="T59">
        <v>9246449.5</v>
      </c>
      <c r="U59">
        <v>11391912.4</v>
      </c>
      <c r="V59">
        <v>-50037.1</v>
      </c>
      <c r="W59">
        <v>31004.5</v>
      </c>
      <c r="X59">
        <v>-19032.7</v>
      </c>
      <c r="Y59">
        <v>16582.900000000001</v>
      </c>
      <c r="Z59">
        <v>-1867.8</v>
      </c>
      <c r="AA59">
        <v>131709</v>
      </c>
      <c r="AB59">
        <v>162950.79999999999</v>
      </c>
      <c r="AC59">
        <v>-8603.2000000000007</v>
      </c>
      <c r="AD59">
        <v>19352</v>
      </c>
      <c r="AE59">
        <v>664860.34699414496</v>
      </c>
      <c r="AF59">
        <v>20255.7</v>
      </c>
      <c r="AG59">
        <v>676882.5</v>
      </c>
      <c r="AH59">
        <v>5831539.7000000002</v>
      </c>
      <c r="AI59">
        <v>760475.7</v>
      </c>
      <c r="AJ59">
        <v>2392188.7999999998</v>
      </c>
      <c r="AK59">
        <v>5977859.5</v>
      </c>
      <c r="AL59">
        <v>7911417.7000000002</v>
      </c>
      <c r="AM59">
        <v>4081182.2</v>
      </c>
      <c r="AN59">
        <v>799829.8</v>
      </c>
      <c r="AO59">
        <v>7044950.0999999996</v>
      </c>
      <c r="AP59">
        <v>1168053.3999999999</v>
      </c>
      <c r="AQ59">
        <v>3163301.9</v>
      </c>
      <c r="AR59">
        <v>7573089.7000000002</v>
      </c>
      <c r="AS59">
        <v>10365170.9</v>
      </c>
      <c r="AT59">
        <v>6077085.2999999998</v>
      </c>
      <c r="AU59">
        <v>3709433.8</v>
      </c>
      <c r="AV59">
        <v>1046434.6</v>
      </c>
      <c r="AW59">
        <v>490807.4</v>
      </c>
      <c r="AX59">
        <v>121416713.3</v>
      </c>
      <c r="AY59">
        <v>526061.5</v>
      </c>
      <c r="AZ59">
        <v>78913941.5</v>
      </c>
      <c r="BA59">
        <v>42502771.799999997</v>
      </c>
      <c r="BB59">
        <v>20.73</v>
      </c>
      <c r="BC59">
        <v>11.53</v>
      </c>
      <c r="BD59">
        <v>33.76</v>
      </c>
      <c r="BE59">
        <v>74.8</v>
      </c>
      <c r="BF59">
        <v>78913941.5</v>
      </c>
      <c r="BG59">
        <v>42502771.799999997</v>
      </c>
      <c r="BH59">
        <v>266.7</v>
      </c>
      <c r="BI59">
        <v>144229079.19999999</v>
      </c>
      <c r="BJ59">
        <v>3336200</v>
      </c>
      <c r="BK59">
        <v>870789</v>
      </c>
      <c r="BL59">
        <v>101630</v>
      </c>
      <c r="BM59">
        <v>2312380</v>
      </c>
      <c r="BN59">
        <v>7.3</v>
      </c>
      <c r="BO59">
        <v>506.45353526133698</v>
      </c>
      <c r="BP59">
        <v>615.53952208597502</v>
      </c>
      <c r="BQ59">
        <v>264.56135479660702</v>
      </c>
      <c r="BR59">
        <v>353.999030765714</v>
      </c>
      <c r="BS59">
        <v>79774440</v>
      </c>
      <c r="BT59">
        <v>27016490</v>
      </c>
      <c r="BU59">
        <v>20199630</v>
      </c>
      <c r="BV59">
        <v>22013930</v>
      </c>
      <c r="BW59">
        <v>129.4</v>
      </c>
      <c r="BX59">
        <v>35286.800000000003</v>
      </c>
      <c r="BY59">
        <v>20255.7</v>
      </c>
      <c r="BZ59">
        <v>19285.7</v>
      </c>
      <c r="CA59">
        <v>-8603.2000000000007</v>
      </c>
      <c r="CB59">
        <v>19232.5</v>
      </c>
      <c r="CC59">
        <v>19232.5</v>
      </c>
      <c r="CD59">
        <v>7410.3</v>
      </c>
      <c r="CE59">
        <v>-1617.9</v>
      </c>
      <c r="CF59">
        <v>1867.8</v>
      </c>
      <c r="CG59">
        <v>11820.2</v>
      </c>
      <c r="CH59">
        <v>235.87586072285001</v>
      </c>
      <c r="CI59">
        <v>1330.5807683999999</v>
      </c>
      <c r="CJ59">
        <v>9049.6</v>
      </c>
      <c r="CK59">
        <v>0</v>
      </c>
      <c r="CL59">
        <v>94.7</v>
      </c>
      <c r="CM59">
        <v>2.39</v>
      </c>
      <c r="CN59">
        <v>125.67310000000001</v>
      </c>
      <c r="CO59">
        <v>95.032104723708798</v>
      </c>
      <c r="CP59">
        <v>0</v>
      </c>
      <c r="CQ59">
        <v>78.4452168914015</v>
      </c>
      <c r="CR59">
        <v>721465</v>
      </c>
      <c r="CS59">
        <v>26458.31</v>
      </c>
      <c r="CT59">
        <v>116.92962983013101</v>
      </c>
      <c r="CU59">
        <v>169.089349827924</v>
      </c>
      <c r="CV59">
        <v>140.103966004998</v>
      </c>
      <c r="CW59">
        <v>162.46545843067</v>
      </c>
      <c r="CX59">
        <v>693.38425277565102</v>
      </c>
      <c r="CY59">
        <v>176.67599308596601</v>
      </c>
      <c r="CZ59">
        <v>2.06361923076923</v>
      </c>
      <c r="DA59">
        <v>800944</v>
      </c>
      <c r="DB59">
        <v>4.7363807692307702</v>
      </c>
      <c r="DC59">
        <v>203.58220253122099</v>
      </c>
      <c r="DD59">
        <v>71.580520000000007</v>
      </c>
      <c r="DE59">
        <v>13147240</v>
      </c>
      <c r="DF59">
        <v>2171.6932310265001</v>
      </c>
      <c r="DG59">
        <v>81614.5</v>
      </c>
      <c r="DH59">
        <v>11820.2</v>
      </c>
      <c r="DI59">
        <v>69794.3</v>
      </c>
      <c r="DJ59">
        <v>133112</v>
      </c>
      <c r="DK59">
        <v>35286.800000000003</v>
      </c>
      <c r="DL59">
        <v>97825.3</v>
      </c>
      <c r="DM59">
        <v>89340010.400000006</v>
      </c>
      <c r="DN59">
        <v>24902341.399999999</v>
      </c>
      <c r="DO59">
        <v>144229079.19999999</v>
      </c>
      <c r="DP59">
        <v>43020002</v>
      </c>
      <c r="DQ59">
        <v>95718974</v>
      </c>
      <c r="DR59">
        <v>30310134.600000001</v>
      </c>
      <c r="DS59">
        <v>256967.2</v>
      </c>
      <c r="DT59">
        <v>25076998.800000001</v>
      </c>
      <c r="DU59">
        <v>18429356.800000001</v>
      </c>
      <c r="DV59">
        <v>14487704.699999999</v>
      </c>
      <c r="DW59">
        <v>32917061.5</v>
      </c>
      <c r="DX59">
        <v>1258730</v>
      </c>
      <c r="DY59">
        <v>34175791.5</v>
      </c>
      <c r="DZ59">
        <v>111312017.7</v>
      </c>
      <c r="EA59">
        <v>147565279.19999999</v>
      </c>
      <c r="EB59">
        <v>7.25</v>
      </c>
      <c r="EC59">
        <v>6.5</v>
      </c>
      <c r="ED59">
        <v>9.2899999999999991</v>
      </c>
      <c r="EE59">
        <v>6.8</v>
      </c>
      <c r="EF59">
        <v>8.23</v>
      </c>
      <c r="EG59">
        <v>70.03</v>
      </c>
      <c r="EH59">
        <v>91.34</v>
      </c>
      <c r="EI59">
        <v>81.52</v>
      </c>
      <c r="EJ59">
        <v>1.16407254033985</v>
      </c>
      <c r="EK59">
        <v>0.62819999999999998</v>
      </c>
      <c r="EL59">
        <v>111.47723654887</v>
      </c>
      <c r="EM59">
        <v>376243</v>
      </c>
      <c r="EN59">
        <v>127.5</v>
      </c>
      <c r="EO59">
        <v>94</v>
      </c>
      <c r="EP59">
        <v>129.9</v>
      </c>
      <c r="EQ59">
        <v>164</v>
      </c>
      <c r="ER59">
        <v>121.4</v>
      </c>
      <c r="ES59">
        <v>108.6</v>
      </c>
      <c r="ET59">
        <v>124.5</v>
      </c>
      <c r="EU59">
        <v>137.9</v>
      </c>
      <c r="EV59">
        <v>135.19999999999999</v>
      </c>
      <c r="EW59">
        <v>140.19999999999999</v>
      </c>
      <c r="EX59">
        <v>107.2</v>
      </c>
      <c r="EY59">
        <v>90.3</v>
      </c>
      <c r="EZ59">
        <v>68.8</v>
      </c>
      <c r="FA59">
        <v>129.19999999999999</v>
      </c>
      <c r="FB59">
        <v>109.1</v>
      </c>
      <c r="FC59">
        <v>142.69999999999999</v>
      </c>
      <c r="FD59">
        <v>134.80000000000001</v>
      </c>
      <c r="FE59">
        <v>164.1</v>
      </c>
      <c r="FF59">
        <v>210085</v>
      </c>
      <c r="FG59">
        <v>5891155</v>
      </c>
      <c r="FH59">
        <v>3718744</v>
      </c>
      <c r="FI59">
        <v>1934829</v>
      </c>
      <c r="FJ59">
        <v>5965680</v>
      </c>
      <c r="FK59">
        <v>5965680</v>
      </c>
      <c r="FL59">
        <v>5107610</v>
      </c>
      <c r="FM59">
        <v>858070</v>
      </c>
      <c r="FN59">
        <v>1656990</v>
      </c>
      <c r="FO59">
        <v>1105170</v>
      </c>
      <c r="FP59">
        <v>1977230</v>
      </c>
      <c r="FQ59">
        <v>756410</v>
      </c>
      <c r="FR59">
        <v>-2.3988999999999998</v>
      </c>
      <c r="FS59">
        <v>-1.0006999999999999</v>
      </c>
      <c r="FT59">
        <v>-1.3842000000000001</v>
      </c>
      <c r="FU59">
        <v>36227.14</v>
      </c>
      <c r="FV59">
        <v>120.3</v>
      </c>
      <c r="FW59">
        <v>118</v>
      </c>
      <c r="FX59">
        <v>105.7</v>
      </c>
      <c r="FY59">
        <v>140.1</v>
      </c>
      <c r="FZ59">
        <v>301</v>
      </c>
      <c r="GA59">
        <v>78.3</v>
      </c>
      <c r="GB59">
        <v>70</v>
      </c>
      <c r="GC59">
        <v>1212.7</v>
      </c>
      <c r="GD59">
        <v>75.2</v>
      </c>
      <c r="GE59">
        <v>84369.8</v>
      </c>
      <c r="GF59">
        <v>289960</v>
      </c>
      <c r="GG59">
        <v>49786.400000000001</v>
      </c>
      <c r="GH59">
        <v>6911.2</v>
      </c>
      <c r="GI59">
        <v>18824.400000000001</v>
      </c>
      <c r="GJ59">
        <v>50094.5</v>
      </c>
      <c r="GK59">
        <v>29838.799999999999</v>
      </c>
      <c r="GL59">
        <v>2007602</v>
      </c>
      <c r="GM59">
        <v>1998546</v>
      </c>
      <c r="GN59">
        <v>44000</v>
      </c>
      <c r="GO59">
        <v>49030420</v>
      </c>
      <c r="GP59">
        <v>20199630</v>
      </c>
      <c r="GQ59">
        <v>1646620</v>
      </c>
      <c r="GR59">
        <v>316821.90000000002</v>
      </c>
      <c r="GS59">
        <v>295.5</v>
      </c>
      <c r="GT59">
        <v>88628.800000000003</v>
      </c>
      <c r="GU59">
        <v>8.6928999999999998</v>
      </c>
      <c r="GV59">
        <v>3326.1</v>
      </c>
      <c r="GW59">
        <v>948832.1</v>
      </c>
      <c r="GX59">
        <v>266647.09999999998</v>
      </c>
      <c r="GY59">
        <v>25584.5</v>
      </c>
      <c r="GZ59">
        <v>866.6</v>
      </c>
      <c r="HA59">
        <v>10021</v>
      </c>
      <c r="HB59">
        <v>10544390</v>
      </c>
      <c r="HC59">
        <v>141.19999999999999</v>
      </c>
      <c r="HD59">
        <v>158.19999999999999</v>
      </c>
      <c r="HE59">
        <v>146.1</v>
      </c>
      <c r="HF59">
        <v>144.5</v>
      </c>
      <c r="HG59">
        <v>141</v>
      </c>
      <c r="HH59">
        <v>133.9</v>
      </c>
      <c r="HI59">
        <v>135.30000000000001</v>
      </c>
      <c r="HJ59">
        <v>138.976620180476</v>
      </c>
      <c r="HK59">
        <v>9196.4</v>
      </c>
      <c r="HL59">
        <v>121913.60000000001</v>
      </c>
      <c r="HM59">
        <v>9049.6</v>
      </c>
      <c r="HN59">
        <v>11142.2</v>
      </c>
      <c r="HO59">
        <v>64.279364616729794</v>
      </c>
      <c r="HP59">
        <v>21.531987758670901</v>
      </c>
      <c r="HQ59">
        <v>10359.6</v>
      </c>
      <c r="HR59">
        <v>789210</v>
      </c>
      <c r="HS59">
        <v>10502220</v>
      </c>
      <c r="HT59">
        <v>46005</v>
      </c>
      <c r="HU59">
        <v>3682.7</v>
      </c>
      <c r="HV59">
        <v>1336.5</v>
      </c>
      <c r="HW59">
        <v>393200</v>
      </c>
      <c r="HX59">
        <v>2156.1999999999998</v>
      </c>
      <c r="HY59">
        <v>169220</v>
      </c>
      <c r="HZ59">
        <v>6.29</v>
      </c>
      <c r="IA59">
        <v>6.25</v>
      </c>
      <c r="IB59">
        <v>82074.7</v>
      </c>
      <c r="IC59">
        <v>118178.9615</v>
      </c>
      <c r="ID59">
        <v>113.25757575757601</v>
      </c>
      <c r="IE59">
        <v>3295.9</v>
      </c>
      <c r="IF59">
        <v>4022</v>
      </c>
      <c r="IG59">
        <v>122</v>
      </c>
      <c r="IH59">
        <v>46873</v>
      </c>
      <c r="II59">
        <v>479.71730000000002</v>
      </c>
      <c r="IJ59">
        <v>206969.4</v>
      </c>
      <c r="IK59">
        <v>104293.5</v>
      </c>
      <c r="IL59">
        <v>59434.7</v>
      </c>
      <c r="IM59">
        <v>116.91175</v>
      </c>
      <c r="IN59">
        <v>646</v>
      </c>
      <c r="IO59">
        <v>388215679.89999998</v>
      </c>
      <c r="IP59">
        <v>99.6265296590378</v>
      </c>
      <c r="IQ59">
        <v>61.936120000000003</v>
      </c>
      <c r="IR59">
        <v>908.9</v>
      </c>
      <c r="IS59">
        <v>2171.6932310265001</v>
      </c>
    </row>
    <row r="60" spans="1:253">
      <c r="A60" t="s">
        <v>351</v>
      </c>
      <c r="B60">
        <v>31930972.300000001</v>
      </c>
      <c r="C60">
        <v>5891595.0999999996</v>
      </c>
      <c r="D60">
        <v>9768110.9000000004</v>
      </c>
      <c r="E60">
        <v>16271266.300000001</v>
      </c>
      <c r="F60">
        <v>43895381.600000001</v>
      </c>
      <c r="G60">
        <v>9579221.9000000004</v>
      </c>
      <c r="H60">
        <v>12400458.5</v>
      </c>
      <c r="I60">
        <v>21915701.100000001</v>
      </c>
      <c r="J60">
        <v>34897608.899999999</v>
      </c>
      <c r="K60">
        <v>20334027.199999999</v>
      </c>
      <c r="L60">
        <v>3312827.8</v>
      </c>
      <c r="M60">
        <v>11506603</v>
      </c>
      <c r="N60">
        <v>7448365.7000000002</v>
      </c>
      <c r="O60">
        <v>8692028.0999999996</v>
      </c>
      <c r="P60">
        <v>48729983.399999999</v>
      </c>
      <c r="Q60">
        <v>29258584.199999999</v>
      </c>
      <c r="R60">
        <v>4768098.3</v>
      </c>
      <c r="S60">
        <v>14222431.199999999</v>
      </c>
      <c r="T60">
        <v>9831517.5</v>
      </c>
      <c r="U60">
        <v>11881996.9</v>
      </c>
      <c r="V60">
        <v>-49280.800000000003</v>
      </c>
      <c r="W60">
        <v>31543.3</v>
      </c>
      <c r="X60">
        <v>-17737.599999999999</v>
      </c>
      <c r="Y60">
        <v>13756</v>
      </c>
      <c r="Z60">
        <v>-4295.6000000000004</v>
      </c>
      <c r="AA60">
        <v>135617</v>
      </c>
      <c r="AB60">
        <v>164060.1</v>
      </c>
      <c r="AC60">
        <v>-7573</v>
      </c>
      <c r="AD60">
        <v>17438.5</v>
      </c>
      <c r="AE60">
        <v>675772.89418943296</v>
      </c>
      <c r="AF60">
        <v>21677.8</v>
      </c>
      <c r="AG60">
        <v>793557</v>
      </c>
      <c r="AH60">
        <v>5637593.5</v>
      </c>
      <c r="AI60">
        <v>727076.5</v>
      </c>
      <c r="AJ60">
        <v>2609883.9</v>
      </c>
      <c r="AK60">
        <v>6206251</v>
      </c>
      <c r="AL60">
        <v>5868110.5999999996</v>
      </c>
      <c r="AM60">
        <v>4196904.7</v>
      </c>
      <c r="AN60">
        <v>955247</v>
      </c>
      <c r="AO60">
        <v>6851068.4000000004</v>
      </c>
      <c r="AP60">
        <v>1120128.1000000001</v>
      </c>
      <c r="AQ60">
        <v>3474015</v>
      </c>
      <c r="AR60">
        <v>7913773.5999999996</v>
      </c>
      <c r="AS60">
        <v>7694352</v>
      </c>
      <c r="AT60">
        <v>6307575.5</v>
      </c>
      <c r="AU60">
        <v>3690829.9</v>
      </c>
      <c r="AV60">
        <v>1410634.4</v>
      </c>
      <c r="AW60">
        <v>878388.5</v>
      </c>
      <c r="AX60">
        <v>124108858.5</v>
      </c>
      <c r="AY60">
        <v>3228679.4</v>
      </c>
      <c r="AZ60">
        <v>80726611.700000003</v>
      </c>
      <c r="BA60">
        <v>43382246.799999997</v>
      </c>
      <c r="BB60">
        <v>16.28</v>
      </c>
      <c r="BC60">
        <v>12.19</v>
      </c>
      <c r="BD60">
        <v>10.51</v>
      </c>
      <c r="BE60">
        <v>75.900000000000006</v>
      </c>
      <c r="BF60">
        <v>80726611.700000003</v>
      </c>
      <c r="BG60">
        <v>43382246.799999997</v>
      </c>
      <c r="BH60">
        <v>270.7</v>
      </c>
      <c r="BI60">
        <v>145496947.69999999</v>
      </c>
      <c r="BJ60">
        <v>3486960</v>
      </c>
      <c r="BK60">
        <v>788976</v>
      </c>
      <c r="BL60">
        <v>87438</v>
      </c>
      <c r="BM60">
        <v>3094290</v>
      </c>
      <c r="BN60">
        <v>7.3</v>
      </c>
      <c r="BO60">
        <v>467.85610956325797</v>
      </c>
      <c r="BP60">
        <v>618.76441228672604</v>
      </c>
      <c r="BQ60">
        <v>260.96283523013199</v>
      </c>
      <c r="BR60">
        <v>321.033249198617</v>
      </c>
      <c r="BS60">
        <v>81641720</v>
      </c>
      <c r="BT60">
        <v>27493750</v>
      </c>
      <c r="BU60">
        <v>20996990</v>
      </c>
      <c r="BV60">
        <v>22329870</v>
      </c>
      <c r="BW60">
        <v>128.80000000000001</v>
      </c>
      <c r="BX60">
        <v>38451.599999999999</v>
      </c>
      <c r="BY60">
        <v>21677.8</v>
      </c>
      <c r="BZ60">
        <v>19894.599999999999</v>
      </c>
      <c r="CA60">
        <v>-7573</v>
      </c>
      <c r="CB60">
        <v>17213.2</v>
      </c>
      <c r="CC60">
        <v>17213.2</v>
      </c>
      <c r="CD60">
        <v>7309.3</v>
      </c>
      <c r="CE60">
        <v>-2110.6</v>
      </c>
      <c r="CF60">
        <v>4295.6000000000004</v>
      </c>
      <c r="CG60">
        <v>13014.1</v>
      </c>
      <c r="CH60">
        <v>178.94095533529699</v>
      </c>
      <c r="CI60">
        <v>1342.0395799999999</v>
      </c>
      <c r="CJ60">
        <v>9448.1</v>
      </c>
      <c r="CK60">
        <v>0</v>
      </c>
      <c r="CL60">
        <v>95.75</v>
      </c>
      <c r="CM60">
        <v>2.8</v>
      </c>
      <c r="CN60">
        <v>126.294633333333</v>
      </c>
      <c r="CO60">
        <v>92.546519016710505</v>
      </c>
      <c r="CP60">
        <v>0</v>
      </c>
      <c r="CQ60">
        <v>77.642521918891006</v>
      </c>
      <c r="CR60">
        <v>674228</v>
      </c>
      <c r="CS60">
        <v>24700</v>
      </c>
      <c r="CT60">
        <v>116.638681119279</v>
      </c>
      <c r="CU60">
        <v>169.46665890592001</v>
      </c>
      <c r="CV60">
        <v>140.90427348377</v>
      </c>
      <c r="CW60">
        <v>161.849679161323</v>
      </c>
      <c r="CX60">
        <v>703.78501656728599</v>
      </c>
      <c r="CY60">
        <v>177.178081193293</v>
      </c>
      <c r="CZ60">
        <v>2.3508519480519499</v>
      </c>
      <c r="DA60">
        <v>804970</v>
      </c>
      <c r="DB60">
        <v>4.4991480519480502</v>
      </c>
      <c r="DC60">
        <v>204.77570319356099</v>
      </c>
      <c r="DD60">
        <v>72.759039999999999</v>
      </c>
      <c r="DE60">
        <v>13649640</v>
      </c>
      <c r="DF60">
        <v>2249.09155151716</v>
      </c>
      <c r="DG60">
        <v>80541.7</v>
      </c>
      <c r="DH60">
        <v>13014.1</v>
      </c>
      <c r="DI60">
        <v>67527.600000000006</v>
      </c>
      <c r="DJ60">
        <v>130662.6</v>
      </c>
      <c r="DK60">
        <v>38451.599999999999</v>
      </c>
      <c r="DL60">
        <v>92210.9</v>
      </c>
      <c r="DM60">
        <v>92440799.400000006</v>
      </c>
      <c r="DN60">
        <v>25706047.399999999</v>
      </c>
      <c r="DO60">
        <v>145496947.69999999</v>
      </c>
      <c r="DP60">
        <v>42346578.100000001</v>
      </c>
      <c r="DQ60">
        <v>98770427.400000006</v>
      </c>
      <c r="DR60">
        <v>28796724</v>
      </c>
      <c r="DS60">
        <v>257860.6</v>
      </c>
      <c r="DT60">
        <v>24674642.5</v>
      </c>
      <c r="DU60">
        <v>19509951.199999999</v>
      </c>
      <c r="DV60">
        <v>13276727.300000001</v>
      </c>
      <c r="DW60">
        <v>32786678.5</v>
      </c>
      <c r="DX60">
        <v>1301850</v>
      </c>
      <c r="DY60">
        <v>34088528.5</v>
      </c>
      <c r="DZ60">
        <v>112710269.2</v>
      </c>
      <c r="EA60">
        <v>148983907.69999999</v>
      </c>
      <c r="EB60">
        <v>7.5</v>
      </c>
      <c r="EC60">
        <v>6.5</v>
      </c>
      <c r="ED60">
        <v>9.33</v>
      </c>
      <c r="EE60">
        <v>6.85</v>
      </c>
      <c r="EF60">
        <v>8.2100000000000009</v>
      </c>
      <c r="EG60">
        <v>72.11</v>
      </c>
      <c r="EH60">
        <v>92.75</v>
      </c>
      <c r="EI60">
        <v>82.3</v>
      </c>
      <c r="EJ60">
        <v>1.14131188462072</v>
      </c>
      <c r="EK60">
        <v>0.6391</v>
      </c>
      <c r="EL60">
        <v>112.830542951025</v>
      </c>
      <c r="EM60">
        <v>368077.2</v>
      </c>
      <c r="EN60">
        <v>130.9</v>
      </c>
      <c r="EO60">
        <v>111.1</v>
      </c>
      <c r="EP60">
        <v>132.19999999999999</v>
      </c>
      <c r="EQ60">
        <v>154.6</v>
      </c>
      <c r="ER60">
        <v>127</v>
      </c>
      <c r="ES60">
        <v>109.6</v>
      </c>
      <c r="ET60">
        <v>125.2</v>
      </c>
      <c r="EU60">
        <v>140.69999999999999</v>
      </c>
      <c r="EV60">
        <v>127.4</v>
      </c>
      <c r="EW60">
        <v>151.80000000000001</v>
      </c>
      <c r="EX60">
        <v>138.5</v>
      </c>
      <c r="EY60">
        <v>89.6</v>
      </c>
      <c r="EZ60">
        <v>70.5</v>
      </c>
      <c r="FA60">
        <v>129.80000000000001</v>
      </c>
      <c r="FB60">
        <v>105.1</v>
      </c>
      <c r="FC60">
        <v>149</v>
      </c>
      <c r="FD60">
        <v>145.30000000000001</v>
      </c>
      <c r="FE60">
        <v>154.5</v>
      </c>
      <c r="FF60">
        <v>238350</v>
      </c>
      <c r="FG60">
        <v>4958287</v>
      </c>
      <c r="FH60">
        <v>3170451</v>
      </c>
      <c r="FI60">
        <v>1571061</v>
      </c>
      <c r="FJ60">
        <v>5278180</v>
      </c>
      <c r="FK60">
        <v>5278180</v>
      </c>
      <c r="FL60">
        <v>5186520</v>
      </c>
      <c r="FM60">
        <v>91660</v>
      </c>
      <c r="FN60">
        <v>1067250</v>
      </c>
      <c r="FO60">
        <v>1657610</v>
      </c>
      <c r="FP60">
        <v>1245010</v>
      </c>
      <c r="FQ60">
        <v>491930</v>
      </c>
      <c r="FR60">
        <v>-2.1880000000000002</v>
      </c>
      <c r="FS60">
        <v>0.36499999999999999</v>
      </c>
      <c r="FT60">
        <v>-2.5516999999999999</v>
      </c>
      <c r="FU60">
        <v>36068.33</v>
      </c>
      <c r="FV60">
        <v>121.1</v>
      </c>
      <c r="FW60">
        <v>118.7</v>
      </c>
      <c r="FX60">
        <v>107.8</v>
      </c>
      <c r="FY60">
        <v>140.5</v>
      </c>
      <c r="FZ60">
        <v>301.7</v>
      </c>
      <c r="GA60">
        <v>76.400000000000006</v>
      </c>
      <c r="GB60">
        <v>70.3</v>
      </c>
      <c r="GC60">
        <v>1228.0999999999999</v>
      </c>
      <c r="GD60">
        <v>67.400000000000006</v>
      </c>
      <c r="GE60">
        <v>88607.2</v>
      </c>
      <c r="GF60">
        <v>306690</v>
      </c>
      <c r="GG60">
        <v>53454.6</v>
      </c>
      <c r="GH60">
        <v>7046.1</v>
      </c>
      <c r="GI60">
        <v>21353.200000000001</v>
      </c>
      <c r="GJ60">
        <v>55075.3</v>
      </c>
      <c r="GK60">
        <v>33397.5</v>
      </c>
      <c r="GL60">
        <v>1967250</v>
      </c>
      <c r="GM60">
        <v>2000048</v>
      </c>
      <c r="GN60">
        <v>44789.3</v>
      </c>
      <c r="GO60">
        <v>49823620</v>
      </c>
      <c r="GP60">
        <v>20996990</v>
      </c>
      <c r="GQ60">
        <v>1646620</v>
      </c>
      <c r="GR60">
        <v>314125.7</v>
      </c>
      <c r="GS60">
        <v>299.7</v>
      </c>
      <c r="GT60">
        <v>85145.8</v>
      </c>
      <c r="GU60">
        <v>7.1772</v>
      </c>
      <c r="GV60">
        <v>138.9</v>
      </c>
      <c r="GW60">
        <v>1310625</v>
      </c>
      <c r="GX60">
        <v>94423.9</v>
      </c>
      <c r="GY60">
        <v>26506.2</v>
      </c>
      <c r="GZ60">
        <v>1656.9</v>
      </c>
      <c r="HA60">
        <v>10366</v>
      </c>
      <c r="HB60">
        <v>10821110</v>
      </c>
      <c r="HC60">
        <v>139.30000000000001</v>
      </c>
      <c r="HD60">
        <v>162.1</v>
      </c>
      <c r="HE60">
        <v>146.4</v>
      </c>
      <c r="HF60">
        <v>146.6</v>
      </c>
      <c r="HG60">
        <v>143.80000000000001</v>
      </c>
      <c r="HH60">
        <v>136.5</v>
      </c>
      <c r="HI60">
        <v>135.80000000000001</v>
      </c>
      <c r="HJ60">
        <v>139.06513535684999</v>
      </c>
      <c r="HK60">
        <v>7065.2</v>
      </c>
      <c r="HL60">
        <v>125773.4</v>
      </c>
      <c r="HM60">
        <v>9448.1</v>
      </c>
      <c r="HN60">
        <v>10968.5</v>
      </c>
      <c r="HO60">
        <v>78.150481687736303</v>
      </c>
      <c r="HP60">
        <v>26.450347546847699</v>
      </c>
      <c r="HQ60">
        <v>8956.1</v>
      </c>
      <c r="HR60">
        <v>845190</v>
      </c>
      <c r="HS60">
        <v>10966140</v>
      </c>
      <c r="HT60">
        <v>47110</v>
      </c>
      <c r="HU60">
        <v>2659.4</v>
      </c>
      <c r="HV60">
        <v>553.6</v>
      </c>
      <c r="HW60">
        <v>531600</v>
      </c>
      <c r="HX60">
        <v>1559.9</v>
      </c>
      <c r="HY60">
        <v>175458</v>
      </c>
      <c r="HZ60">
        <v>6.38</v>
      </c>
      <c r="IA60">
        <v>6.25</v>
      </c>
      <c r="IB60">
        <v>77711</v>
      </c>
      <c r="IC60">
        <v>154957.8682</v>
      </c>
      <c r="ID60">
        <v>112.272727272727</v>
      </c>
      <c r="IE60">
        <v>3504.7</v>
      </c>
      <c r="IF60">
        <v>4025</v>
      </c>
      <c r="IG60">
        <v>118.1</v>
      </c>
      <c r="IH60">
        <v>35281.1</v>
      </c>
      <c r="II60">
        <v>471.3295</v>
      </c>
      <c r="IJ60">
        <v>187934.9</v>
      </c>
      <c r="IK60">
        <v>91231.1</v>
      </c>
      <c r="IL60">
        <v>58571.5</v>
      </c>
      <c r="IM60">
        <v>117.709592</v>
      </c>
      <c r="IN60">
        <v>71.3</v>
      </c>
      <c r="IO60">
        <v>396177704.10000002</v>
      </c>
      <c r="IP60">
        <v>100.41172349369501</v>
      </c>
      <c r="IQ60">
        <v>62.923119999999997</v>
      </c>
      <c r="IR60">
        <v>906.5</v>
      </c>
      <c r="IS60">
        <v>2249.09155151716</v>
      </c>
    </row>
    <row r="61" spans="1:253">
      <c r="A61" t="s">
        <v>352</v>
      </c>
      <c r="B61">
        <v>32660065.5</v>
      </c>
      <c r="C61">
        <v>4918864.0999999996</v>
      </c>
      <c r="D61">
        <v>10598162.9</v>
      </c>
      <c r="E61">
        <v>17143038.5</v>
      </c>
      <c r="F61">
        <v>44004219</v>
      </c>
      <c r="G61">
        <v>7934730.5</v>
      </c>
      <c r="H61">
        <v>13249051</v>
      </c>
      <c r="I61">
        <v>22820437.399999999</v>
      </c>
      <c r="J61">
        <v>37172100.399999999</v>
      </c>
      <c r="K61">
        <v>20543850</v>
      </c>
      <c r="L61">
        <v>3182439.1</v>
      </c>
      <c r="M61">
        <v>11900524.9</v>
      </c>
      <c r="N61">
        <v>7658112.7999999998</v>
      </c>
      <c r="O61">
        <v>8197428.0999999996</v>
      </c>
      <c r="P61">
        <v>48012839.899999999</v>
      </c>
      <c r="Q61">
        <v>29334462.899999999</v>
      </c>
      <c r="R61">
        <v>4543776.4000000004</v>
      </c>
      <c r="S61">
        <v>14646235.5</v>
      </c>
      <c r="T61">
        <v>9881229.9000000004</v>
      </c>
      <c r="U61">
        <v>10926565.300000001</v>
      </c>
      <c r="V61">
        <v>-35214.1</v>
      </c>
      <c r="W61">
        <v>30585.7</v>
      </c>
      <c r="X61">
        <v>-4628.3999999999996</v>
      </c>
      <c r="Y61">
        <v>19222</v>
      </c>
      <c r="Z61">
        <v>14162.5</v>
      </c>
      <c r="AA61">
        <v>140524</v>
      </c>
      <c r="AB61">
        <v>154959.29999999999</v>
      </c>
      <c r="AC61">
        <v>-6924.6</v>
      </c>
      <c r="AD61">
        <v>16179.1</v>
      </c>
      <c r="AE61">
        <v>681129.80422755005</v>
      </c>
      <c r="AF61">
        <v>21331.200000000001</v>
      </c>
      <c r="AG61">
        <v>966805.3</v>
      </c>
      <c r="AH61">
        <v>6169402.4000000004</v>
      </c>
      <c r="AI61">
        <v>709671.3</v>
      </c>
      <c r="AJ61">
        <v>2752283.9</v>
      </c>
      <c r="AK61">
        <v>6944926.2999999998</v>
      </c>
      <c r="AL61">
        <v>6003277</v>
      </c>
      <c r="AM61">
        <v>4194835.2</v>
      </c>
      <c r="AN61">
        <v>1079037.2</v>
      </c>
      <c r="AO61">
        <v>7467870.0999999996</v>
      </c>
      <c r="AP61">
        <v>1084891.3</v>
      </c>
      <c r="AQ61">
        <v>3617252.4</v>
      </c>
      <c r="AR61">
        <v>8752986.5999999996</v>
      </c>
      <c r="AS61">
        <v>7768373.5999999996</v>
      </c>
      <c r="AT61">
        <v>6299077.2000000002</v>
      </c>
      <c r="AU61">
        <v>4497998</v>
      </c>
      <c r="AV61">
        <v>2633192</v>
      </c>
      <c r="AW61">
        <v>166162</v>
      </c>
      <c r="AX61">
        <v>124891212.09999999</v>
      </c>
      <c r="AY61">
        <v>2683511.7999999998</v>
      </c>
      <c r="AZ61">
        <v>83020413.299999997</v>
      </c>
      <c r="BA61">
        <v>41870798.799999997</v>
      </c>
      <c r="BB61">
        <v>9.1</v>
      </c>
      <c r="BC61">
        <v>6.34</v>
      </c>
      <c r="BD61">
        <v>501.68</v>
      </c>
      <c r="BE61">
        <v>76.099999999999994</v>
      </c>
      <c r="BF61">
        <v>83020413.299999997</v>
      </c>
      <c r="BG61">
        <v>41870798.799999997</v>
      </c>
      <c r="BH61">
        <v>267.60000000000002</v>
      </c>
      <c r="BI61">
        <v>154320668.59999999</v>
      </c>
      <c r="BJ61">
        <v>3672870</v>
      </c>
      <c r="BK61">
        <v>844134</v>
      </c>
      <c r="BL61">
        <v>112413</v>
      </c>
      <c r="BM61">
        <v>3179792</v>
      </c>
      <c r="BN61">
        <v>9.1</v>
      </c>
      <c r="BO61">
        <v>437.85332551195302</v>
      </c>
      <c r="BP61">
        <v>596.08648524429202</v>
      </c>
      <c r="BQ61">
        <v>15.2253294154906</v>
      </c>
      <c r="BR61">
        <v>281.18450659962298</v>
      </c>
      <c r="BS61">
        <v>86334160</v>
      </c>
      <c r="BT61">
        <v>28857780</v>
      </c>
      <c r="BU61">
        <v>22207320</v>
      </c>
      <c r="BV61">
        <v>24156080</v>
      </c>
      <c r="BW61">
        <v>128.5</v>
      </c>
      <c r="BX61">
        <v>32416.3</v>
      </c>
      <c r="BY61">
        <v>21331.200000000001</v>
      </c>
      <c r="BZ61">
        <v>19868.099999999999</v>
      </c>
      <c r="CA61">
        <v>-6924.6</v>
      </c>
      <c r="CB61">
        <v>16122.8</v>
      </c>
      <c r="CC61">
        <v>16122.8</v>
      </c>
      <c r="CD61">
        <v>6419.9</v>
      </c>
      <c r="CE61">
        <v>9435.9</v>
      </c>
      <c r="CF61">
        <v>-14162.5</v>
      </c>
      <c r="CG61">
        <v>9901.5</v>
      </c>
      <c r="CH61">
        <v>194.85557248587699</v>
      </c>
      <c r="CI61">
        <v>1346.184876</v>
      </c>
      <c r="CJ61">
        <v>10481.799999999999</v>
      </c>
      <c r="CK61">
        <v>1</v>
      </c>
      <c r="CL61">
        <v>96</v>
      </c>
      <c r="CM61">
        <v>2.7</v>
      </c>
      <c r="CN61">
        <v>126.684766666667</v>
      </c>
      <c r="CO61">
        <v>93.447756362847102</v>
      </c>
      <c r="CP61">
        <v>0</v>
      </c>
      <c r="CQ61">
        <v>78.996016603415796</v>
      </c>
      <c r="CR61">
        <v>631340</v>
      </c>
      <c r="CS61">
        <v>25928.68</v>
      </c>
      <c r="CT61">
        <v>117.314312944786</v>
      </c>
      <c r="CU61">
        <v>170.47971413764699</v>
      </c>
      <c r="CV61">
        <v>141.94497131208101</v>
      </c>
      <c r="CW61">
        <v>162.69398724526499</v>
      </c>
      <c r="CX61">
        <v>715.74936184892897</v>
      </c>
      <c r="CY61">
        <v>175.44801165409299</v>
      </c>
      <c r="CZ61">
        <v>2.4315720000000001</v>
      </c>
      <c r="DA61">
        <v>740454</v>
      </c>
      <c r="DB61">
        <v>4.0184280000000001</v>
      </c>
      <c r="DC61">
        <v>206.50317054813101</v>
      </c>
      <c r="DD61">
        <v>72.961860000000001</v>
      </c>
      <c r="DE61">
        <v>14290110</v>
      </c>
      <c r="DF61">
        <v>2296.58631270151</v>
      </c>
      <c r="DG61">
        <v>85893.7</v>
      </c>
      <c r="DH61">
        <v>9901.5</v>
      </c>
      <c r="DI61">
        <v>75992.3</v>
      </c>
      <c r="DJ61">
        <v>121660.2</v>
      </c>
      <c r="DK61">
        <v>32416.3</v>
      </c>
      <c r="DL61">
        <v>89243.9</v>
      </c>
      <c r="DM61">
        <v>97301100</v>
      </c>
      <c r="DN61">
        <v>27704812.5</v>
      </c>
      <c r="DO61">
        <v>154320668.59999999</v>
      </c>
      <c r="DP61">
        <v>43884898.600000001</v>
      </c>
      <c r="DQ61">
        <v>103827191.8</v>
      </c>
      <c r="DR61">
        <v>30708405.5</v>
      </c>
      <c r="DS61">
        <v>258873.4</v>
      </c>
      <c r="DT61">
        <v>24358700.600000001</v>
      </c>
      <c r="DU61">
        <v>20522092.800000001</v>
      </c>
      <c r="DV61">
        <v>16582542.800000001</v>
      </c>
      <c r="DW61">
        <v>37104635.600000001</v>
      </c>
      <c r="DX61">
        <v>1405990</v>
      </c>
      <c r="DY61">
        <v>38510625.600000001</v>
      </c>
      <c r="DZ61">
        <v>117216033</v>
      </c>
      <c r="EA61">
        <v>157993538.59999999</v>
      </c>
      <c r="EB61">
        <v>7.5</v>
      </c>
      <c r="EC61">
        <v>6.25</v>
      </c>
      <c r="ED61">
        <v>9.33</v>
      </c>
      <c r="EE61">
        <v>6.45</v>
      </c>
      <c r="EF61">
        <v>7.54</v>
      </c>
      <c r="EG61">
        <v>70.489999999999995</v>
      </c>
      <c r="EH61">
        <v>91.75</v>
      </c>
      <c r="EI61">
        <v>80.11</v>
      </c>
      <c r="EJ61">
        <v>1.13647325861824</v>
      </c>
      <c r="EK61">
        <v>0.64070000000000005</v>
      </c>
      <c r="EL61">
        <v>110.020290307476</v>
      </c>
      <c r="EM61">
        <v>384053.5</v>
      </c>
      <c r="EN61">
        <v>135.4</v>
      </c>
      <c r="EO61">
        <v>121.4</v>
      </c>
      <c r="EP61">
        <v>136.5</v>
      </c>
      <c r="EQ61">
        <v>149.6</v>
      </c>
      <c r="ER61">
        <v>130.69999999999999</v>
      </c>
      <c r="ES61">
        <v>111.1</v>
      </c>
      <c r="ET61">
        <v>133.30000000000001</v>
      </c>
      <c r="EU61">
        <v>143.80000000000001</v>
      </c>
      <c r="EV61">
        <v>128.5</v>
      </c>
      <c r="EW61">
        <v>156.6</v>
      </c>
      <c r="EX61">
        <v>169.3</v>
      </c>
      <c r="EY61">
        <v>86.8</v>
      </c>
      <c r="EZ61">
        <v>69</v>
      </c>
      <c r="FA61">
        <v>129.30000000000001</v>
      </c>
      <c r="FB61">
        <v>111</v>
      </c>
      <c r="FC61">
        <v>157.4</v>
      </c>
      <c r="FD61">
        <v>159.5</v>
      </c>
      <c r="FE61">
        <v>149.5</v>
      </c>
      <c r="FF61">
        <v>182455</v>
      </c>
      <c r="FG61">
        <v>4653062</v>
      </c>
      <c r="FH61">
        <v>3057453</v>
      </c>
      <c r="FI61">
        <v>1377305</v>
      </c>
      <c r="FJ61">
        <v>4830800</v>
      </c>
      <c r="FK61">
        <v>4830800</v>
      </c>
      <c r="FL61">
        <v>6560140</v>
      </c>
      <c r="FM61">
        <v>-1729340</v>
      </c>
      <c r="FN61">
        <v>-520390</v>
      </c>
      <c r="FO61">
        <v>1614550</v>
      </c>
      <c r="FP61">
        <v>528770</v>
      </c>
      <c r="FQ61">
        <v>952670</v>
      </c>
      <c r="FR61">
        <v>7.9149000000000003</v>
      </c>
      <c r="FS61">
        <v>0.54459999999999997</v>
      </c>
      <c r="FT61">
        <v>6.8452000000000002</v>
      </c>
      <c r="FU61">
        <v>38672.910000000003</v>
      </c>
      <c r="FV61">
        <v>119.5</v>
      </c>
      <c r="FW61">
        <v>118.2</v>
      </c>
      <c r="FX61">
        <v>100.8</v>
      </c>
      <c r="FY61">
        <v>140</v>
      </c>
      <c r="FZ61">
        <v>307.7</v>
      </c>
      <c r="GA61">
        <v>71.099999999999994</v>
      </c>
      <c r="GB61">
        <v>65.8</v>
      </c>
      <c r="GC61">
        <v>1304.2</v>
      </c>
      <c r="GD61">
        <v>63.2</v>
      </c>
      <c r="GE61">
        <v>86637.1</v>
      </c>
      <c r="GF61">
        <v>327290</v>
      </c>
      <c r="GG61">
        <v>55524.4</v>
      </c>
      <c r="GH61">
        <v>7207.9</v>
      </c>
      <c r="GI61">
        <v>21268.5</v>
      </c>
      <c r="GJ61">
        <v>54630.3</v>
      </c>
      <c r="GK61">
        <v>33299.1</v>
      </c>
      <c r="GL61">
        <v>2111384</v>
      </c>
      <c r="GM61">
        <v>2142696</v>
      </c>
      <c r="GN61">
        <v>44392.3</v>
      </c>
      <c r="GO61">
        <v>53013860</v>
      </c>
      <c r="GP61">
        <v>22207320</v>
      </c>
      <c r="GQ61">
        <v>2746030</v>
      </c>
      <c r="GR61">
        <v>299404.09999999998</v>
      </c>
      <c r="GS61">
        <v>301.10000000000002</v>
      </c>
      <c r="GT61">
        <v>81073.600000000006</v>
      </c>
      <c r="GU61">
        <v>17.379899999999999</v>
      </c>
      <c r="GV61">
        <v>3410.9</v>
      </c>
      <c r="GW61">
        <v>1292024.5</v>
      </c>
      <c r="GX61">
        <v>239344.7</v>
      </c>
      <c r="GY61">
        <v>24856.799999999999</v>
      </c>
      <c r="GZ61">
        <v>2213.3000000000002</v>
      </c>
      <c r="HA61">
        <v>9790</v>
      </c>
      <c r="HB61">
        <v>11112990</v>
      </c>
      <c r="HC61">
        <v>137.69999999999999</v>
      </c>
      <c r="HD61">
        <v>163.4</v>
      </c>
      <c r="HE61">
        <v>146.5</v>
      </c>
      <c r="HF61">
        <v>148.4</v>
      </c>
      <c r="HG61">
        <v>139.19999999999999</v>
      </c>
      <c r="HH61">
        <v>137.30000000000001</v>
      </c>
      <c r="HI61">
        <v>134.1</v>
      </c>
      <c r="HJ61">
        <v>138.26439704676</v>
      </c>
      <c r="HK61">
        <v>8170.3</v>
      </c>
      <c r="HL61">
        <v>130422.9</v>
      </c>
      <c r="HM61">
        <v>10481.799999999999</v>
      </c>
      <c r="HN61">
        <v>11873.4</v>
      </c>
      <c r="HO61">
        <v>70.262484827466594</v>
      </c>
      <c r="HP61">
        <v>21.461548465406601</v>
      </c>
      <c r="HQ61">
        <v>10461.4</v>
      </c>
      <c r="HR61">
        <v>882620</v>
      </c>
      <c r="HS61">
        <v>11588690</v>
      </c>
      <c r="HT61">
        <v>46740</v>
      </c>
      <c r="HU61">
        <v>4663.7</v>
      </c>
      <c r="HV61">
        <v>404</v>
      </c>
      <c r="HW61">
        <v>1461700</v>
      </c>
      <c r="HX61">
        <v>1581.4</v>
      </c>
      <c r="HY61">
        <v>179506</v>
      </c>
      <c r="HZ61">
        <v>6.28</v>
      </c>
      <c r="IA61">
        <v>6</v>
      </c>
      <c r="IB61">
        <v>56290.6</v>
      </c>
      <c r="IC61">
        <v>171633.48639999999</v>
      </c>
      <c r="ID61">
        <v>107.514705882353</v>
      </c>
      <c r="IE61">
        <v>2741.2</v>
      </c>
      <c r="IF61">
        <v>4602</v>
      </c>
      <c r="IG61">
        <v>117.4</v>
      </c>
      <c r="IH61">
        <v>82222.100000000006</v>
      </c>
      <c r="II61">
        <v>521.88620000000003</v>
      </c>
      <c r="IJ61">
        <v>185857</v>
      </c>
      <c r="IK61">
        <v>86553.3</v>
      </c>
      <c r="IL61">
        <v>65530.8</v>
      </c>
      <c r="IM61">
        <v>116.129114</v>
      </c>
      <c r="IN61">
        <v>90.5</v>
      </c>
      <c r="IO61">
        <v>443589387.80000001</v>
      </c>
      <c r="IP61">
        <v>99.954320411022906</v>
      </c>
      <c r="IQ61">
        <v>63.440579999999997</v>
      </c>
      <c r="IR61">
        <v>859.7</v>
      </c>
      <c r="IS61">
        <v>2296.58631270151</v>
      </c>
    </row>
    <row r="62" spans="1:253">
      <c r="A62" t="s">
        <v>353</v>
      </c>
      <c r="B62">
        <v>32878717.699999999</v>
      </c>
      <c r="C62">
        <v>4487033.3</v>
      </c>
      <c r="D62">
        <v>9876435.5999999996</v>
      </c>
      <c r="E62">
        <v>18515248.899999999</v>
      </c>
      <c r="F62">
        <v>45470888</v>
      </c>
      <c r="G62">
        <v>7366472.9000000004</v>
      </c>
      <c r="H62">
        <v>12526102.4</v>
      </c>
      <c r="I62">
        <v>25578312.699999999</v>
      </c>
      <c r="J62">
        <v>35489584.799999997</v>
      </c>
      <c r="K62">
        <v>20093117.5</v>
      </c>
      <c r="L62">
        <v>3779514.3</v>
      </c>
      <c r="M62">
        <v>11973444.1</v>
      </c>
      <c r="N62">
        <v>7032404.5</v>
      </c>
      <c r="O62">
        <v>8779787.3000000007</v>
      </c>
      <c r="P62">
        <v>49424551.399999999</v>
      </c>
      <c r="Q62">
        <v>29197100.5</v>
      </c>
      <c r="R62">
        <v>5469820</v>
      </c>
      <c r="S62">
        <v>15010414</v>
      </c>
      <c r="T62">
        <v>9306648.0999999996</v>
      </c>
      <c r="U62">
        <v>11173748.4</v>
      </c>
      <c r="V62">
        <v>-46774</v>
      </c>
      <c r="W62">
        <v>31797.5</v>
      </c>
      <c r="X62">
        <v>-14976.6</v>
      </c>
      <c r="Y62">
        <v>28595.7</v>
      </c>
      <c r="Z62">
        <v>13984</v>
      </c>
      <c r="AA62">
        <v>133106.4</v>
      </c>
      <c r="AB62">
        <v>162214.39999999999</v>
      </c>
      <c r="AC62">
        <v>-6269.9</v>
      </c>
      <c r="AD62">
        <v>17992</v>
      </c>
      <c r="AE62">
        <v>710531.21621621598</v>
      </c>
      <c r="AF62">
        <v>20075.400000000001</v>
      </c>
      <c r="AG62">
        <v>826964.3</v>
      </c>
      <c r="AH62">
        <v>5655259.2999999998</v>
      </c>
      <c r="AI62">
        <v>796929.7</v>
      </c>
      <c r="AJ62">
        <v>2597282.2999999998</v>
      </c>
      <c r="AK62">
        <v>6623048</v>
      </c>
      <c r="AL62">
        <v>7968508.5</v>
      </c>
      <c r="AM62">
        <v>3923692.4</v>
      </c>
      <c r="AN62">
        <v>946432.4</v>
      </c>
      <c r="AO62">
        <v>6779671.2000000002</v>
      </c>
      <c r="AP62">
        <v>1294822.2</v>
      </c>
      <c r="AQ62">
        <v>3505176.6</v>
      </c>
      <c r="AR62">
        <v>8523375</v>
      </c>
      <c r="AS62">
        <v>10648921.4</v>
      </c>
      <c r="AT62">
        <v>6406016.2999999998</v>
      </c>
      <c r="AU62">
        <v>2005071</v>
      </c>
      <c r="AV62">
        <v>903022.7</v>
      </c>
      <c r="AW62">
        <v>306028.40000000002</v>
      </c>
      <c r="AX62">
        <v>124605375.09999999</v>
      </c>
      <c r="AY62">
        <v>132568.6</v>
      </c>
      <c r="AZ62">
        <v>82989695.400000006</v>
      </c>
      <c r="BA62">
        <v>41615679.700000003</v>
      </c>
      <c r="BB62">
        <v>4.32</v>
      </c>
      <c r="BC62">
        <v>10</v>
      </c>
      <c r="BD62">
        <v>4.3</v>
      </c>
      <c r="BE62">
        <v>73.599999999999994</v>
      </c>
      <c r="BF62">
        <v>82989695.400000006</v>
      </c>
      <c r="BG62">
        <v>41615679.700000003</v>
      </c>
      <c r="BH62">
        <v>273.7</v>
      </c>
      <c r="BI62">
        <v>154161040</v>
      </c>
      <c r="BJ62">
        <v>3845260</v>
      </c>
      <c r="BK62">
        <v>712684</v>
      </c>
      <c r="BL62">
        <v>74371</v>
      </c>
      <c r="BM62">
        <v>2116233</v>
      </c>
      <c r="BN62">
        <v>9.1</v>
      </c>
      <c r="BO62">
        <v>548.16014160876296</v>
      </c>
      <c r="BP62">
        <v>690.71458517993801</v>
      </c>
      <c r="BQ62">
        <v>335.303046972846</v>
      </c>
      <c r="BR62">
        <v>376.447565492705</v>
      </c>
      <c r="BS62">
        <v>95773487.799999997</v>
      </c>
      <c r="BT62">
        <v>28120316.899999999</v>
      </c>
      <c r="BU62">
        <v>22551604.199999999</v>
      </c>
      <c r="BV62">
        <v>22833968</v>
      </c>
      <c r="BW62">
        <v>130</v>
      </c>
      <c r="BX62">
        <v>35359.199999999997</v>
      </c>
      <c r="BY62">
        <v>20075.400000000001</v>
      </c>
      <c r="BZ62">
        <v>20998.3</v>
      </c>
      <c r="CA62">
        <v>-6269.9</v>
      </c>
      <c r="CB62">
        <v>18086.099999999999</v>
      </c>
      <c r="CC62">
        <v>18086.099999999999</v>
      </c>
      <c r="CD62">
        <v>13992.5</v>
      </c>
      <c r="CE62">
        <v>4842.7</v>
      </c>
      <c r="CF62">
        <v>-13984</v>
      </c>
      <c r="CG62">
        <v>11120.7</v>
      </c>
      <c r="CH62">
        <v>271.96107724351901</v>
      </c>
      <c r="CI62">
        <v>1350.3580491155999</v>
      </c>
      <c r="CJ62">
        <v>8767.2000000000007</v>
      </c>
      <c r="CK62">
        <v>0</v>
      </c>
      <c r="CL62">
        <v>96.8</v>
      </c>
      <c r="CM62">
        <v>2.5</v>
      </c>
      <c r="CN62">
        <v>127.96273333333301</v>
      </c>
      <c r="CO62">
        <v>94.350330119763001</v>
      </c>
      <c r="CP62">
        <v>0</v>
      </c>
      <c r="CQ62">
        <v>79.591555349574193</v>
      </c>
      <c r="CR62">
        <v>646290</v>
      </c>
      <c r="CS62">
        <v>26599.96</v>
      </c>
      <c r="CT62">
        <v>117.89695026492301</v>
      </c>
      <c r="CU62">
        <v>171.83148940173299</v>
      </c>
      <c r="CV62">
        <v>142.23784069358999</v>
      </c>
      <c r="CW62">
        <v>163.629956114268</v>
      </c>
      <c r="CX62">
        <v>724.33835419111699</v>
      </c>
      <c r="CY62">
        <v>176.304303286443</v>
      </c>
      <c r="CZ62">
        <v>2.3469746666666702</v>
      </c>
      <c r="DA62">
        <v>793786</v>
      </c>
      <c r="DB62">
        <v>3.85302533333333</v>
      </c>
      <c r="DC62">
        <v>208.22315610594401</v>
      </c>
      <c r="DD62">
        <v>73.42944</v>
      </c>
      <c r="DE62">
        <v>14538657</v>
      </c>
      <c r="DF62">
        <v>2321.0552786134799</v>
      </c>
      <c r="DG62">
        <v>80910.5</v>
      </c>
      <c r="DH62">
        <v>11120.7</v>
      </c>
      <c r="DI62">
        <v>69789.8</v>
      </c>
      <c r="DJ62">
        <v>130093.9</v>
      </c>
      <c r="DK62">
        <v>35359.199999999997</v>
      </c>
      <c r="DL62">
        <v>94734.7</v>
      </c>
      <c r="DM62">
        <v>96370870</v>
      </c>
      <c r="DN62">
        <v>27749917.100000001</v>
      </c>
      <c r="DO62">
        <v>154161040</v>
      </c>
      <c r="DP62">
        <v>45891141.299999997</v>
      </c>
      <c r="DQ62">
        <v>102583936.8</v>
      </c>
      <c r="DR62">
        <v>31710939.300000001</v>
      </c>
      <c r="DS62">
        <v>259544.9</v>
      </c>
      <c r="DT62">
        <v>26284522.199999999</v>
      </c>
      <c r="DU62">
        <v>21166767.600000001</v>
      </c>
      <c r="DV62">
        <v>14329589.4</v>
      </c>
      <c r="DW62">
        <v>35496357</v>
      </c>
      <c r="DX62">
        <v>1435010</v>
      </c>
      <c r="DY62">
        <v>36931367</v>
      </c>
      <c r="DZ62">
        <v>118664683.09999999</v>
      </c>
      <c r="EA62">
        <v>158006300</v>
      </c>
      <c r="EB62">
        <v>7.3</v>
      </c>
      <c r="EC62">
        <v>5.75</v>
      </c>
      <c r="ED62">
        <v>9.35</v>
      </c>
      <c r="EE62">
        <v>6.2</v>
      </c>
      <c r="EF62">
        <v>7.5</v>
      </c>
      <c r="EG62">
        <v>69.56</v>
      </c>
      <c r="EH62">
        <v>89.39</v>
      </c>
      <c r="EI62">
        <v>78.16</v>
      </c>
      <c r="EJ62">
        <v>1.12363427257044</v>
      </c>
      <c r="EK62">
        <v>0.63329999999999997</v>
      </c>
      <c r="EL62">
        <v>109.837359861045</v>
      </c>
      <c r="EM62">
        <v>399902.1</v>
      </c>
      <c r="EN62">
        <v>130.4</v>
      </c>
      <c r="EO62">
        <v>108.1</v>
      </c>
      <c r="EP62">
        <v>130.30000000000001</v>
      </c>
      <c r="EQ62">
        <v>171.1</v>
      </c>
      <c r="ER62">
        <v>128.5</v>
      </c>
      <c r="ES62">
        <v>100.7</v>
      </c>
      <c r="ET62">
        <v>133</v>
      </c>
      <c r="EU62">
        <v>135.5</v>
      </c>
      <c r="EV62">
        <v>127</v>
      </c>
      <c r="EW62">
        <v>142.6</v>
      </c>
      <c r="EX62">
        <v>124.5</v>
      </c>
      <c r="EY62">
        <v>86.2</v>
      </c>
      <c r="EZ62">
        <v>67.099999999999994</v>
      </c>
      <c r="FA62">
        <v>125.1</v>
      </c>
      <c r="FB62">
        <v>101.5</v>
      </c>
      <c r="FC62">
        <v>159.19999999999999</v>
      </c>
      <c r="FD62">
        <v>149.9</v>
      </c>
      <c r="FE62">
        <v>171.1</v>
      </c>
      <c r="FF62">
        <v>209075</v>
      </c>
      <c r="FG62">
        <v>5013067</v>
      </c>
      <c r="FH62">
        <v>3330868</v>
      </c>
      <c r="FI62">
        <v>1514202</v>
      </c>
      <c r="FJ62">
        <v>7217050</v>
      </c>
      <c r="FK62">
        <v>7217050</v>
      </c>
      <c r="FL62">
        <v>4004210</v>
      </c>
      <c r="FM62">
        <v>3212840</v>
      </c>
      <c r="FN62">
        <v>4320550</v>
      </c>
      <c r="FO62">
        <v>1417550</v>
      </c>
      <c r="FP62">
        <v>2828320</v>
      </c>
      <c r="FQ62">
        <v>630000</v>
      </c>
      <c r="FR62">
        <v>6.1094999999999997</v>
      </c>
      <c r="FS62">
        <v>0.88360000000000005</v>
      </c>
      <c r="FT62">
        <v>4.4936999999999996</v>
      </c>
      <c r="FU62">
        <v>39394.639999999999</v>
      </c>
      <c r="FV62">
        <v>121.4</v>
      </c>
      <c r="FW62">
        <v>118.5</v>
      </c>
      <c r="FX62">
        <v>103.1</v>
      </c>
      <c r="FY62">
        <v>142</v>
      </c>
      <c r="FZ62">
        <v>314</v>
      </c>
      <c r="GA62">
        <v>71.8</v>
      </c>
      <c r="GB62">
        <v>65.7</v>
      </c>
      <c r="GC62">
        <v>1309.8</v>
      </c>
      <c r="GD62">
        <v>68.900000000000006</v>
      </c>
      <c r="GE62">
        <v>84540.1</v>
      </c>
      <c r="GF62">
        <v>307420</v>
      </c>
      <c r="GG62">
        <v>55236.3</v>
      </c>
      <c r="GH62">
        <v>7835.2</v>
      </c>
      <c r="GI62">
        <v>22564.2</v>
      </c>
      <c r="GJ62">
        <v>52195.9</v>
      </c>
      <c r="GK62">
        <v>32120.5</v>
      </c>
      <c r="GL62">
        <v>2004547</v>
      </c>
      <c r="GM62">
        <v>2027382</v>
      </c>
      <c r="GN62">
        <v>43985.3</v>
      </c>
      <c r="GO62">
        <v>50954284.899999999</v>
      </c>
      <c r="GP62">
        <v>22551604.199999999</v>
      </c>
      <c r="GQ62">
        <v>1486310</v>
      </c>
      <c r="GR62">
        <v>339257.2</v>
      </c>
      <c r="GS62">
        <v>303.5</v>
      </c>
      <c r="GT62">
        <v>83282.399999999994</v>
      </c>
      <c r="GU62">
        <v>12.0116</v>
      </c>
      <c r="GV62">
        <v>2754</v>
      </c>
      <c r="GW62">
        <v>751795.8</v>
      </c>
      <c r="GX62">
        <v>593813.6</v>
      </c>
      <c r="GY62">
        <v>24751.1</v>
      </c>
      <c r="GZ62">
        <v>1964.9</v>
      </c>
      <c r="HA62">
        <v>17194</v>
      </c>
      <c r="HB62">
        <v>11257884.4</v>
      </c>
      <c r="HC62">
        <v>141</v>
      </c>
      <c r="HD62">
        <v>164.2</v>
      </c>
      <c r="HE62">
        <v>147.19999999999999</v>
      </c>
      <c r="HF62">
        <v>149.69999999999999</v>
      </c>
      <c r="HG62">
        <v>140.5</v>
      </c>
      <c r="HH62">
        <v>138.30000000000001</v>
      </c>
      <c r="HI62">
        <v>140.19999999999999</v>
      </c>
      <c r="HJ62">
        <v>142.831419196062</v>
      </c>
      <c r="HK62">
        <v>11452.3</v>
      </c>
      <c r="HL62">
        <v>133586.5</v>
      </c>
      <c r="HM62">
        <v>8767.2000000000007</v>
      </c>
      <c r="HN62">
        <v>11573.4</v>
      </c>
      <c r="HO62">
        <v>70.300813169771502</v>
      </c>
      <c r="HP62">
        <v>22.110066206732</v>
      </c>
      <c r="HQ62">
        <v>9463.2999999999993</v>
      </c>
      <c r="HR62">
        <v>948898.6</v>
      </c>
      <c r="HS62">
        <v>11858055</v>
      </c>
      <c r="HT62">
        <v>47040</v>
      </c>
      <c r="HU62">
        <v>5047.3999999999996</v>
      </c>
      <c r="HV62">
        <v>479</v>
      </c>
      <c r="HW62">
        <v>1203600</v>
      </c>
      <c r="HX62">
        <v>1607.2</v>
      </c>
      <c r="HY62">
        <v>176697</v>
      </c>
      <c r="HZ62">
        <v>5.89</v>
      </c>
      <c r="IA62">
        <v>5.5</v>
      </c>
      <c r="IB62">
        <v>60158.8</v>
      </c>
      <c r="IC62">
        <v>110101.55650000001</v>
      </c>
      <c r="ID62">
        <v>108.90625</v>
      </c>
      <c r="IE62">
        <v>2520.9</v>
      </c>
      <c r="IF62">
        <v>2679</v>
      </c>
      <c r="IG62">
        <v>115.2</v>
      </c>
      <c r="IH62">
        <v>81094.399999999994</v>
      </c>
      <c r="II62">
        <v>481.39830000000001</v>
      </c>
      <c r="IJ62">
        <v>201849</v>
      </c>
      <c r="IK62">
        <v>95935.1</v>
      </c>
      <c r="IL62">
        <v>60326.5</v>
      </c>
      <c r="IM62">
        <v>117.91777</v>
      </c>
      <c r="IN62">
        <v>482.8</v>
      </c>
      <c r="IO62">
        <v>416204422.80000001</v>
      </c>
      <c r="IP62">
        <v>100.04133582438099</v>
      </c>
      <c r="IQ62">
        <v>63.819240000000001</v>
      </c>
      <c r="IR62">
        <v>843.3</v>
      </c>
      <c r="IS62">
        <v>2321.0552786134799</v>
      </c>
    </row>
    <row r="63" spans="1:253">
      <c r="A63" t="s">
        <v>354</v>
      </c>
      <c r="B63">
        <v>32565093.5</v>
      </c>
      <c r="C63">
        <v>3814012.6</v>
      </c>
      <c r="D63">
        <v>9461807.3000000007</v>
      </c>
      <c r="E63">
        <v>19289273.600000001</v>
      </c>
      <c r="F63">
        <v>44701749</v>
      </c>
      <c r="G63">
        <v>6404706.4000000004</v>
      </c>
      <c r="H63">
        <v>11883007.6</v>
      </c>
      <c r="I63">
        <v>26414035.100000001</v>
      </c>
      <c r="J63">
        <v>35462228.299999997</v>
      </c>
      <c r="K63">
        <v>20048591.800000001</v>
      </c>
      <c r="L63">
        <v>4183717.7</v>
      </c>
      <c r="M63">
        <v>10937912.800000001</v>
      </c>
      <c r="N63">
        <v>7052361</v>
      </c>
      <c r="O63">
        <v>8381504.2000000002</v>
      </c>
      <c r="P63">
        <v>48616523.799999997</v>
      </c>
      <c r="Q63">
        <v>29497138.800000001</v>
      </c>
      <c r="R63">
        <v>6166702.0999999996</v>
      </c>
      <c r="S63">
        <v>13599012.6</v>
      </c>
      <c r="T63">
        <v>9272874.1999999993</v>
      </c>
      <c r="U63">
        <v>10603891.4</v>
      </c>
      <c r="V63">
        <v>-39650</v>
      </c>
      <c r="W63">
        <v>32096.6</v>
      </c>
      <c r="X63">
        <v>-7553.3</v>
      </c>
      <c r="Y63">
        <v>13553.5</v>
      </c>
      <c r="Z63">
        <v>5118.5</v>
      </c>
      <c r="AA63">
        <v>131121.20000000001</v>
      </c>
      <c r="AB63">
        <v>149922.1</v>
      </c>
      <c r="AC63">
        <v>-8822</v>
      </c>
      <c r="AD63">
        <v>19977.7</v>
      </c>
      <c r="AE63">
        <v>691164.68296843895</v>
      </c>
      <c r="AF63">
        <v>20941</v>
      </c>
      <c r="AG63">
        <v>650706.6</v>
      </c>
      <c r="AH63">
        <v>5628117.7999999998</v>
      </c>
      <c r="AI63">
        <v>775062</v>
      </c>
      <c r="AJ63">
        <v>2407920.9</v>
      </c>
      <c r="AK63">
        <v>6361893.5</v>
      </c>
      <c r="AL63">
        <v>8570810.4000000004</v>
      </c>
      <c r="AM63">
        <v>4356569.7</v>
      </c>
      <c r="AN63">
        <v>723959.4</v>
      </c>
      <c r="AO63">
        <v>6711081.7999999998</v>
      </c>
      <c r="AP63">
        <v>1269767.7</v>
      </c>
      <c r="AQ63">
        <v>3178198.7</v>
      </c>
      <c r="AR63">
        <v>8196482.5</v>
      </c>
      <c r="AS63">
        <v>11456873.1</v>
      </c>
      <c r="AT63">
        <v>6760679.5</v>
      </c>
      <c r="AU63">
        <v>3558062.6</v>
      </c>
      <c r="AV63">
        <v>851149.9</v>
      </c>
      <c r="AW63">
        <v>469351.2</v>
      </c>
      <c r="AX63">
        <v>126544202.5</v>
      </c>
      <c r="AY63">
        <v>459050.6</v>
      </c>
      <c r="AZ63">
        <v>84501506.400000006</v>
      </c>
      <c r="BA63">
        <v>42042696</v>
      </c>
      <c r="BB63">
        <v>-3.17</v>
      </c>
      <c r="BC63">
        <v>8.68</v>
      </c>
      <c r="BD63">
        <v>-90.6</v>
      </c>
      <c r="BE63">
        <v>69.099999999999994</v>
      </c>
      <c r="BF63">
        <v>84501506.400000006</v>
      </c>
      <c r="BG63">
        <v>42042696</v>
      </c>
      <c r="BH63">
        <v>275.39999999999998</v>
      </c>
      <c r="BI63">
        <v>158141674.59999999</v>
      </c>
      <c r="BJ63">
        <v>3907640</v>
      </c>
      <c r="BK63">
        <v>620620</v>
      </c>
      <c r="BL63">
        <v>48150</v>
      </c>
      <c r="BM63">
        <v>2370475</v>
      </c>
      <c r="BN63">
        <v>11.3</v>
      </c>
      <c r="BO63">
        <v>490.39895819355201</v>
      </c>
      <c r="BP63">
        <v>668.96835260303806</v>
      </c>
      <c r="BQ63">
        <v>24.8687673508811</v>
      </c>
      <c r="BR63">
        <v>394.00092124223897</v>
      </c>
      <c r="BS63">
        <v>97067687.900000006</v>
      </c>
      <c r="BT63">
        <v>27488430.399999999</v>
      </c>
      <c r="BU63">
        <v>24026744.899999999</v>
      </c>
      <c r="BV63">
        <v>23367109</v>
      </c>
      <c r="BW63">
        <v>132.6</v>
      </c>
      <c r="BX63">
        <v>29876.3</v>
      </c>
      <c r="BY63">
        <v>20941</v>
      </c>
      <c r="BZ63">
        <v>21064.400000000001</v>
      </c>
      <c r="CA63">
        <v>-8822</v>
      </c>
      <c r="CB63">
        <v>19955.3</v>
      </c>
      <c r="CC63">
        <v>19955.3</v>
      </c>
      <c r="CD63">
        <v>7314.5</v>
      </c>
      <c r="CE63">
        <v>2476.4</v>
      </c>
      <c r="CF63">
        <v>-5118.5</v>
      </c>
      <c r="CG63">
        <v>10142.1</v>
      </c>
      <c r="CH63">
        <v>91.766247640392905</v>
      </c>
      <c r="CI63">
        <v>1354.5312222312</v>
      </c>
      <c r="CJ63">
        <v>8340.5</v>
      </c>
      <c r="CK63">
        <v>1</v>
      </c>
      <c r="CL63">
        <v>99.02</v>
      </c>
      <c r="CM63">
        <v>2.19</v>
      </c>
      <c r="CN63">
        <v>128.63126666666699</v>
      </c>
      <c r="CO63">
        <v>94.120031448529303</v>
      </c>
      <c r="CP63">
        <v>0</v>
      </c>
      <c r="CQ63">
        <v>78.134165090958604</v>
      </c>
      <c r="CR63">
        <v>624841</v>
      </c>
      <c r="CS63">
        <v>26728</v>
      </c>
      <c r="CT63">
        <v>117.857651154565</v>
      </c>
      <c r="CU63">
        <v>173.00939218413899</v>
      </c>
      <c r="CV63">
        <v>142.580302475493</v>
      </c>
      <c r="CW63">
        <v>163.62158711453199</v>
      </c>
      <c r="CX63">
        <v>734.479091149792</v>
      </c>
      <c r="CY63">
        <v>176.27025312330301</v>
      </c>
      <c r="CZ63">
        <v>2.0225320512820502</v>
      </c>
      <c r="DA63">
        <v>798812</v>
      </c>
      <c r="DB63">
        <v>3.5274679487179501</v>
      </c>
      <c r="DC63">
        <v>209.551661486531</v>
      </c>
      <c r="DD63">
        <v>74.144220000000004</v>
      </c>
      <c r="DE63">
        <v>15565800.9</v>
      </c>
      <c r="DF63">
        <v>2283.5798381925301</v>
      </c>
      <c r="DG63">
        <v>78344.2</v>
      </c>
      <c r="DH63">
        <v>10142.1</v>
      </c>
      <c r="DI63">
        <v>68202.100000000006</v>
      </c>
      <c r="DJ63">
        <v>118086.1</v>
      </c>
      <c r="DK63">
        <v>29876.3</v>
      </c>
      <c r="DL63">
        <v>88209.8</v>
      </c>
      <c r="DM63">
        <v>97087690</v>
      </c>
      <c r="DN63">
        <v>27881937</v>
      </c>
      <c r="DO63">
        <v>158141674.59999999</v>
      </c>
      <c r="DP63">
        <v>48371347.299999997</v>
      </c>
      <c r="DQ63">
        <v>103789461.2</v>
      </c>
      <c r="DR63">
        <v>32660355.300000001</v>
      </c>
      <c r="DS63">
        <v>260238.9</v>
      </c>
      <c r="DT63">
        <v>26939728.199999999</v>
      </c>
      <c r="DU63">
        <v>20891979.699999999</v>
      </c>
      <c r="DV63">
        <v>15572078.300000001</v>
      </c>
      <c r="DW63">
        <v>36464058</v>
      </c>
      <c r="DX63">
        <v>1374940</v>
      </c>
      <c r="DY63">
        <v>37838998</v>
      </c>
      <c r="DZ63">
        <v>121677616.59999999</v>
      </c>
      <c r="EA63">
        <v>162049314.59999999</v>
      </c>
      <c r="EB63">
        <v>7</v>
      </c>
      <c r="EC63">
        <v>5.4</v>
      </c>
      <c r="ED63">
        <v>9.31</v>
      </c>
      <c r="EE63">
        <v>5.55</v>
      </c>
      <c r="EF63">
        <v>6.93</v>
      </c>
      <c r="EG63">
        <v>70.34</v>
      </c>
      <c r="EH63">
        <v>86.77</v>
      </c>
      <c r="EI63">
        <v>78.239999999999995</v>
      </c>
      <c r="EJ63">
        <v>1.1123116292294599</v>
      </c>
      <c r="EK63">
        <v>0.6552</v>
      </c>
      <c r="EL63">
        <v>107.356532356532</v>
      </c>
      <c r="EM63">
        <v>401615</v>
      </c>
      <c r="EN63">
        <v>127</v>
      </c>
      <c r="EO63">
        <v>92.9</v>
      </c>
      <c r="EP63">
        <v>129.4</v>
      </c>
      <c r="EQ63">
        <v>165</v>
      </c>
      <c r="ER63">
        <v>121.3</v>
      </c>
      <c r="ES63">
        <v>90.6</v>
      </c>
      <c r="ET63">
        <v>136.80000000000001</v>
      </c>
      <c r="EU63">
        <v>135.9</v>
      </c>
      <c r="EV63">
        <v>124.9</v>
      </c>
      <c r="EW63">
        <v>145</v>
      </c>
      <c r="EX63">
        <v>96.2</v>
      </c>
      <c r="EY63">
        <v>85.7</v>
      </c>
      <c r="EZ63">
        <v>66.599999999999994</v>
      </c>
      <c r="FA63">
        <v>127.1</v>
      </c>
      <c r="FB63">
        <v>112.7</v>
      </c>
      <c r="FC63">
        <v>147.6</v>
      </c>
      <c r="FD63">
        <v>135.19999999999999</v>
      </c>
      <c r="FE63">
        <v>165</v>
      </c>
      <c r="FF63">
        <v>187677</v>
      </c>
      <c r="FG63">
        <v>4682571</v>
      </c>
      <c r="FH63">
        <v>2915128</v>
      </c>
      <c r="FI63">
        <v>1603156</v>
      </c>
      <c r="FJ63">
        <v>7669140</v>
      </c>
      <c r="FK63">
        <v>7669140</v>
      </c>
      <c r="FL63">
        <v>5190490</v>
      </c>
      <c r="FM63">
        <v>2478650</v>
      </c>
      <c r="FN63">
        <v>2194990</v>
      </c>
      <c r="FO63">
        <v>1289410</v>
      </c>
      <c r="FP63">
        <v>2794980</v>
      </c>
      <c r="FQ63">
        <v>1245370</v>
      </c>
      <c r="FR63">
        <v>-0.62509999999999999</v>
      </c>
      <c r="FS63">
        <v>2.5451000000000001</v>
      </c>
      <c r="FT63">
        <v>-3.1781000000000001</v>
      </c>
      <c r="FU63">
        <v>38667.33</v>
      </c>
      <c r="FV63">
        <v>121.4</v>
      </c>
      <c r="FW63">
        <v>117.9</v>
      </c>
      <c r="FX63">
        <v>100.8</v>
      </c>
      <c r="FY63">
        <v>145</v>
      </c>
      <c r="FZ63">
        <v>320.3</v>
      </c>
      <c r="GA63">
        <v>72.5</v>
      </c>
      <c r="GB63">
        <v>65.8</v>
      </c>
      <c r="GC63">
        <v>1474.4</v>
      </c>
      <c r="GD63">
        <v>61.9</v>
      </c>
      <c r="GE63">
        <v>85488.1</v>
      </c>
      <c r="GF63">
        <v>279350</v>
      </c>
      <c r="GG63">
        <v>51307.6</v>
      </c>
      <c r="GH63">
        <v>7470.1</v>
      </c>
      <c r="GI63">
        <v>18796.5</v>
      </c>
      <c r="GJ63">
        <v>52777</v>
      </c>
      <c r="GK63">
        <v>31836</v>
      </c>
      <c r="GL63">
        <v>2122277</v>
      </c>
      <c r="GM63">
        <v>2144431</v>
      </c>
      <c r="GN63">
        <v>43500</v>
      </c>
      <c r="GO63">
        <v>50855539.399999999</v>
      </c>
      <c r="GP63">
        <v>24026744.899999999</v>
      </c>
      <c r="GQ63">
        <v>1625870</v>
      </c>
      <c r="GR63">
        <v>319802.3</v>
      </c>
      <c r="GS63">
        <v>305.60000000000002</v>
      </c>
      <c r="GT63">
        <v>83859.899999999994</v>
      </c>
      <c r="GU63">
        <v>13.1281</v>
      </c>
      <c r="GV63">
        <v>2279.8000000000002</v>
      </c>
      <c r="GW63">
        <v>546880.6</v>
      </c>
      <c r="GX63">
        <v>272997.2</v>
      </c>
      <c r="GY63">
        <v>24415.1</v>
      </c>
      <c r="GZ63">
        <v>958.5</v>
      </c>
      <c r="HA63">
        <v>10393</v>
      </c>
      <c r="HB63">
        <v>11321000.4</v>
      </c>
      <c r="HC63">
        <v>145.9</v>
      </c>
      <c r="HD63">
        <v>165.8</v>
      </c>
      <c r="HE63">
        <v>147.80000000000001</v>
      </c>
      <c r="HF63">
        <v>151.5</v>
      </c>
      <c r="HG63">
        <v>139</v>
      </c>
      <c r="HH63">
        <v>140.1</v>
      </c>
      <c r="HI63">
        <v>143.30000000000001</v>
      </c>
      <c r="HJ63">
        <v>146.80844954881101</v>
      </c>
      <c r="HK63">
        <v>4349.8999999999996</v>
      </c>
      <c r="HL63">
        <v>132893.4</v>
      </c>
      <c r="HM63">
        <v>8340.5</v>
      </c>
      <c r="HN63">
        <v>11344.7</v>
      </c>
      <c r="HO63">
        <v>66.117024808020005</v>
      </c>
      <c r="HP63">
        <v>22.4447296788899</v>
      </c>
      <c r="HQ63">
        <v>9825.1</v>
      </c>
      <c r="HR63">
        <v>986075</v>
      </c>
      <c r="HS63">
        <v>12538472.9</v>
      </c>
      <c r="HT63">
        <v>45458.3</v>
      </c>
      <c r="HU63">
        <v>3570.9</v>
      </c>
      <c r="HV63">
        <v>841.5</v>
      </c>
      <c r="HW63">
        <v>419000</v>
      </c>
      <c r="HX63">
        <v>2030.5</v>
      </c>
      <c r="HY63">
        <v>171470</v>
      </c>
      <c r="HZ63">
        <v>5.42</v>
      </c>
      <c r="IA63">
        <v>5.15</v>
      </c>
      <c r="IB63">
        <v>68409.7</v>
      </c>
      <c r="IC63">
        <v>98308.300600000002</v>
      </c>
      <c r="ID63">
        <v>114.485714285714</v>
      </c>
      <c r="IE63">
        <v>2729.6</v>
      </c>
      <c r="IF63">
        <v>2913</v>
      </c>
      <c r="IG63">
        <v>114.7</v>
      </c>
      <c r="IH63">
        <v>37338</v>
      </c>
      <c r="II63">
        <v>469.48820000000001</v>
      </c>
      <c r="IJ63">
        <v>211563.2</v>
      </c>
      <c r="IK63">
        <v>100285.9</v>
      </c>
      <c r="IL63">
        <v>58377</v>
      </c>
      <c r="IM63">
        <v>117.82080999999999</v>
      </c>
      <c r="IN63">
        <v>509.7</v>
      </c>
      <c r="IO63">
        <v>410124812.30000001</v>
      </c>
      <c r="IP63">
        <v>99.072162540868803</v>
      </c>
      <c r="IQ63">
        <v>64.636619999999994</v>
      </c>
      <c r="IR63">
        <v>868.3</v>
      </c>
      <c r="IS63">
        <v>2283.5798381925301</v>
      </c>
    </row>
    <row r="64" spans="1:253">
      <c r="A64" t="s">
        <v>355</v>
      </c>
      <c r="B64">
        <v>32974918.199999999</v>
      </c>
      <c r="C64">
        <v>6208781</v>
      </c>
      <c r="D64">
        <v>9504071.8000000007</v>
      </c>
      <c r="E64">
        <v>17262065.399999999</v>
      </c>
      <c r="F64">
        <v>46587681.399999999</v>
      </c>
      <c r="G64">
        <v>10855220.199999999</v>
      </c>
      <c r="H64">
        <v>11890328.199999999</v>
      </c>
      <c r="I64">
        <v>23842132.899999999</v>
      </c>
      <c r="J64">
        <v>35996956.399999999</v>
      </c>
      <c r="K64">
        <v>21570914.399999999</v>
      </c>
      <c r="L64">
        <v>3457860.7</v>
      </c>
      <c r="M64">
        <v>11350234.9</v>
      </c>
      <c r="N64">
        <v>7065624.2000000002</v>
      </c>
      <c r="O64">
        <v>8071503.4000000004</v>
      </c>
      <c r="P64">
        <v>51304116</v>
      </c>
      <c r="Q64">
        <v>32339629.699999999</v>
      </c>
      <c r="R64">
        <v>5212969.5</v>
      </c>
      <c r="S64">
        <v>13991311.9</v>
      </c>
      <c r="T64">
        <v>9637698.4000000004</v>
      </c>
      <c r="U64">
        <v>10662339.6</v>
      </c>
      <c r="V64">
        <v>-36040</v>
      </c>
      <c r="W64">
        <v>33435.4</v>
      </c>
      <c r="X64">
        <v>-2604.6</v>
      </c>
      <c r="Y64">
        <v>23601</v>
      </c>
      <c r="Z64">
        <v>21601.200000000001</v>
      </c>
      <c r="AA64">
        <v>134266.20000000001</v>
      </c>
      <c r="AB64">
        <v>149380.79999999999</v>
      </c>
      <c r="AC64">
        <v>-7361.4</v>
      </c>
      <c r="AD64">
        <v>18918</v>
      </c>
      <c r="AE64">
        <v>720259.94665169204</v>
      </c>
      <c r="AF64">
        <v>21878.799999999999</v>
      </c>
      <c r="AG64">
        <v>774601</v>
      </c>
      <c r="AH64">
        <v>5446949.2000000002</v>
      </c>
      <c r="AI64">
        <v>705440.2</v>
      </c>
      <c r="AJ64">
        <v>2577081.4</v>
      </c>
      <c r="AK64">
        <v>6613699.7000000002</v>
      </c>
      <c r="AL64">
        <v>6163704.5999999996</v>
      </c>
      <c r="AM64">
        <v>4484661.0999999996</v>
      </c>
      <c r="AN64">
        <v>859750.6</v>
      </c>
      <c r="AO64">
        <v>6493215.7000000002</v>
      </c>
      <c r="AP64">
        <v>1186382.7</v>
      </c>
      <c r="AQ64">
        <v>3350979.2</v>
      </c>
      <c r="AR64">
        <v>8600634.1999999993</v>
      </c>
      <c r="AS64">
        <v>8287688.7000000002</v>
      </c>
      <c r="AT64">
        <v>6953810</v>
      </c>
      <c r="AU64">
        <v>7771107.4000000004</v>
      </c>
      <c r="AV64">
        <v>1713089.5</v>
      </c>
      <c r="AW64">
        <v>811937.3</v>
      </c>
      <c r="AX64">
        <v>127847633.59999999</v>
      </c>
      <c r="AY64">
        <v>756387.7</v>
      </c>
      <c r="AZ64">
        <v>85834712.200000003</v>
      </c>
      <c r="BA64">
        <v>42012921.399999999</v>
      </c>
      <c r="BB64">
        <v>-1.66</v>
      </c>
      <c r="BC64">
        <v>6.76</v>
      </c>
      <c r="BD64">
        <v>-24.43</v>
      </c>
      <c r="BE64">
        <v>68.599999999999994</v>
      </c>
      <c r="BF64">
        <v>85834712.200000003</v>
      </c>
      <c r="BG64">
        <v>42012921.399999999</v>
      </c>
      <c r="BH64">
        <v>278.8</v>
      </c>
      <c r="BI64">
        <v>160629780.30000001</v>
      </c>
      <c r="BJ64">
        <v>4092460</v>
      </c>
      <c r="BK64">
        <v>784616</v>
      </c>
      <c r="BL64">
        <v>53761</v>
      </c>
      <c r="BM64">
        <v>3263855</v>
      </c>
      <c r="BN64">
        <v>11.3</v>
      </c>
      <c r="BO64">
        <v>460.08969814450802</v>
      </c>
      <c r="BP64">
        <v>660.59288655730904</v>
      </c>
      <c r="BQ64">
        <v>197.209614583411</v>
      </c>
      <c r="BR64">
        <v>357.310006358061</v>
      </c>
      <c r="BS64">
        <v>99525900</v>
      </c>
      <c r="BT64">
        <v>27632241.199999999</v>
      </c>
      <c r="BU64">
        <v>24833509.300000001</v>
      </c>
      <c r="BV64">
        <v>23801059.5</v>
      </c>
      <c r="BW64">
        <v>135.69999999999999</v>
      </c>
      <c r="BX64">
        <v>31519.3</v>
      </c>
      <c r="BY64">
        <v>21878.799999999999</v>
      </c>
      <c r="BZ64">
        <v>21454.9</v>
      </c>
      <c r="CA64">
        <v>-7361.4</v>
      </c>
      <c r="CB64">
        <v>18872.7</v>
      </c>
      <c r="CC64">
        <v>18872.7</v>
      </c>
      <c r="CD64">
        <v>9743.1</v>
      </c>
      <c r="CE64">
        <v>7829.1</v>
      </c>
      <c r="CF64">
        <v>-21601.200000000001</v>
      </c>
      <c r="CG64">
        <v>10894.3</v>
      </c>
      <c r="CH64">
        <v>152.331413319749</v>
      </c>
      <c r="CI64">
        <v>1366.19629244</v>
      </c>
      <c r="CJ64">
        <v>8914.9</v>
      </c>
      <c r="CK64">
        <v>1</v>
      </c>
      <c r="CL64">
        <v>97.1</v>
      </c>
      <c r="CM64">
        <v>1.93</v>
      </c>
      <c r="CN64">
        <v>129.52273333333301</v>
      </c>
      <c r="CO64">
        <v>98.236246236538506</v>
      </c>
      <c r="CP64">
        <v>0</v>
      </c>
      <c r="CQ64">
        <v>76.714211049193395</v>
      </c>
      <c r="CR64">
        <v>579861</v>
      </c>
      <c r="CS64">
        <v>27878</v>
      </c>
      <c r="CT64">
        <v>114.53821872274099</v>
      </c>
      <c r="CU64">
        <v>173.82097512179101</v>
      </c>
      <c r="CV64">
        <v>142.49030721437299</v>
      </c>
      <c r="CW64">
        <v>164.080366508932</v>
      </c>
      <c r="CX64">
        <v>743.29284024359004</v>
      </c>
      <c r="CY64">
        <v>176.38209680514601</v>
      </c>
      <c r="CZ64">
        <v>1.60721558441559</v>
      </c>
      <c r="DA64">
        <v>772899</v>
      </c>
      <c r="DB64">
        <v>3.4527844155844098</v>
      </c>
      <c r="DC64">
        <v>210.06083011361099</v>
      </c>
      <c r="DD64">
        <v>74.907439999999994</v>
      </c>
      <c r="DE64">
        <v>16006500.5</v>
      </c>
      <c r="DF64">
        <v>2317.3378806958699</v>
      </c>
      <c r="DG64">
        <v>79107.8</v>
      </c>
      <c r="DH64">
        <v>10894.3</v>
      </c>
      <c r="DI64">
        <v>68213.5</v>
      </c>
      <c r="DJ64">
        <v>116101.2</v>
      </c>
      <c r="DK64">
        <v>31519.3</v>
      </c>
      <c r="DL64">
        <v>84581.9</v>
      </c>
      <c r="DM64">
        <v>98823640</v>
      </c>
      <c r="DN64">
        <v>29097470.100000001</v>
      </c>
      <c r="DO64">
        <v>160629780.30000001</v>
      </c>
      <c r="DP64">
        <v>49196828.799999997</v>
      </c>
      <c r="DQ64">
        <v>105996417.3</v>
      </c>
      <c r="DR64">
        <v>34313387.899999999</v>
      </c>
      <c r="DS64">
        <v>261781</v>
      </c>
      <c r="DT64">
        <v>29138634.699999999</v>
      </c>
      <c r="DU64">
        <v>21806007.5</v>
      </c>
      <c r="DV64">
        <v>15079350.6</v>
      </c>
      <c r="DW64">
        <v>36885358.200000003</v>
      </c>
      <c r="DX64">
        <v>1417860</v>
      </c>
      <c r="DY64">
        <v>38303218.200000003</v>
      </c>
      <c r="DZ64">
        <v>123744422.09999999</v>
      </c>
      <c r="EA64">
        <v>164722240.30000001</v>
      </c>
      <c r="EB64">
        <v>6.4</v>
      </c>
      <c r="EC64">
        <v>5.15</v>
      </c>
      <c r="ED64">
        <v>9.1300000000000008</v>
      </c>
      <c r="EE64">
        <v>5.0599999999999996</v>
      </c>
      <c r="EF64">
        <v>7.03</v>
      </c>
      <c r="EG64">
        <v>71.23</v>
      </c>
      <c r="EH64">
        <v>91.78</v>
      </c>
      <c r="EI64">
        <v>78.88</v>
      </c>
      <c r="EJ64">
        <v>1.1073985680190901</v>
      </c>
      <c r="EK64">
        <v>0.65510000000000002</v>
      </c>
      <c r="EL64">
        <v>108.73149137536301</v>
      </c>
      <c r="EM64">
        <v>424936</v>
      </c>
      <c r="EN64">
        <v>129.1</v>
      </c>
      <c r="EO64">
        <v>111</v>
      </c>
      <c r="EP64">
        <v>130.80000000000001</v>
      </c>
      <c r="EQ64">
        <v>145.30000000000001</v>
      </c>
      <c r="ER64">
        <v>125.3</v>
      </c>
      <c r="ES64">
        <v>91.1</v>
      </c>
      <c r="ET64">
        <v>141.4</v>
      </c>
      <c r="EU64">
        <v>133.80000000000001</v>
      </c>
      <c r="EV64">
        <v>115.8</v>
      </c>
      <c r="EW64">
        <v>149</v>
      </c>
      <c r="EX64">
        <v>132</v>
      </c>
      <c r="EY64">
        <v>84.1</v>
      </c>
      <c r="EZ64">
        <v>65.400000000000006</v>
      </c>
      <c r="FA64">
        <v>132.6</v>
      </c>
      <c r="FB64">
        <v>117.6</v>
      </c>
      <c r="FC64">
        <v>156.5</v>
      </c>
      <c r="FD64">
        <v>146.19999999999999</v>
      </c>
      <c r="FE64">
        <v>145.30000000000001</v>
      </c>
      <c r="FF64">
        <v>224793</v>
      </c>
      <c r="FG64">
        <v>4218157</v>
      </c>
      <c r="FH64">
        <v>2708243</v>
      </c>
      <c r="FI64">
        <v>1346521</v>
      </c>
      <c r="FJ64">
        <v>6210280</v>
      </c>
      <c r="FK64">
        <v>6210280</v>
      </c>
      <c r="FL64">
        <v>4635650</v>
      </c>
      <c r="FM64">
        <v>1574630</v>
      </c>
      <c r="FN64">
        <v>2801710</v>
      </c>
      <c r="FO64">
        <v>1536180</v>
      </c>
      <c r="FP64">
        <v>2063570</v>
      </c>
      <c r="FQ64">
        <v>679850</v>
      </c>
      <c r="FR64">
        <v>5.6154000000000002</v>
      </c>
      <c r="FS64">
        <v>-0.48459999999999998</v>
      </c>
      <c r="FT64">
        <v>6.0736999999999997</v>
      </c>
      <c r="FU64">
        <v>41253.74</v>
      </c>
      <c r="FV64">
        <v>122.4</v>
      </c>
      <c r="FW64">
        <v>117.9</v>
      </c>
      <c r="FX64">
        <v>102.3</v>
      </c>
      <c r="FY64">
        <v>148.69999999999999</v>
      </c>
      <c r="FZ64">
        <v>327.7</v>
      </c>
      <c r="GA64">
        <v>74</v>
      </c>
      <c r="GB64">
        <v>66.2</v>
      </c>
      <c r="GC64">
        <v>1481.3</v>
      </c>
      <c r="GD64">
        <v>63.4</v>
      </c>
      <c r="GE64">
        <v>92649</v>
      </c>
      <c r="GF64">
        <v>303730</v>
      </c>
      <c r="GG64">
        <v>54801.599999999999</v>
      </c>
      <c r="GH64">
        <v>7547.3</v>
      </c>
      <c r="GI64">
        <v>21463.1</v>
      </c>
      <c r="GJ64">
        <v>55158.400000000001</v>
      </c>
      <c r="GK64">
        <v>33279.599999999999</v>
      </c>
      <c r="GL64">
        <v>1913945</v>
      </c>
      <c r="GM64">
        <v>1939509</v>
      </c>
      <c r="GN64">
        <v>43500</v>
      </c>
      <c r="GO64">
        <v>51433300.700000003</v>
      </c>
      <c r="GP64">
        <v>24833509.300000001</v>
      </c>
      <c r="GQ64">
        <v>1648950</v>
      </c>
      <c r="GR64">
        <v>291673</v>
      </c>
      <c r="GS64">
        <v>307.10000000000002</v>
      </c>
      <c r="GT64">
        <v>77327.3</v>
      </c>
      <c r="GU64">
        <v>7.5709999999999997</v>
      </c>
      <c r="GV64">
        <v>828</v>
      </c>
      <c r="GW64">
        <v>668423.9</v>
      </c>
      <c r="GX64">
        <v>292898.8</v>
      </c>
      <c r="GY64">
        <v>24466.7</v>
      </c>
      <c r="GZ64">
        <v>1660</v>
      </c>
      <c r="HA64">
        <v>13233</v>
      </c>
      <c r="HB64">
        <v>11498274.6</v>
      </c>
      <c r="HC64">
        <v>152.19999999999999</v>
      </c>
      <c r="HD64">
        <v>167.8</v>
      </c>
      <c r="HE64">
        <v>148.6</v>
      </c>
      <c r="HF64">
        <v>153.1</v>
      </c>
      <c r="HG64">
        <v>142.19999999999999</v>
      </c>
      <c r="HH64">
        <v>141.6</v>
      </c>
      <c r="HI64">
        <v>147.19999999999999</v>
      </c>
      <c r="HJ64">
        <v>152.03658736669399</v>
      </c>
      <c r="HK64">
        <v>7254.6</v>
      </c>
      <c r="HL64">
        <v>133137.70000000001</v>
      </c>
      <c r="HM64">
        <v>8914.9</v>
      </c>
      <c r="HN64">
        <v>11635.3</v>
      </c>
      <c r="HO64">
        <v>68.102718119355302</v>
      </c>
      <c r="HP64">
        <v>23.5389568298691</v>
      </c>
      <c r="HQ64">
        <v>8710.1</v>
      </c>
      <c r="HR64">
        <v>1049189.5</v>
      </c>
      <c r="HS64">
        <v>12884071.4</v>
      </c>
      <c r="HT64">
        <v>44976.7</v>
      </c>
      <c r="HU64">
        <v>2297.3000000000002</v>
      </c>
      <c r="HV64">
        <v>508.2</v>
      </c>
      <c r="HW64">
        <v>825300</v>
      </c>
      <c r="HX64">
        <v>1440.2</v>
      </c>
      <c r="HY64">
        <v>174670</v>
      </c>
      <c r="HZ64">
        <v>4.99</v>
      </c>
      <c r="IA64">
        <v>4.9000000000000004</v>
      </c>
      <c r="IB64">
        <v>68971.7</v>
      </c>
      <c r="IC64">
        <v>133144.74119999999</v>
      </c>
      <c r="ID64">
        <v>119.642857142857</v>
      </c>
      <c r="IE64">
        <v>2833.9</v>
      </c>
      <c r="IF64">
        <v>3136</v>
      </c>
      <c r="IG64">
        <v>119.7</v>
      </c>
      <c r="IH64">
        <v>23581</v>
      </c>
      <c r="II64">
        <v>480.49169999999998</v>
      </c>
      <c r="IJ64">
        <v>181178.7</v>
      </c>
      <c r="IK64">
        <v>91615.6</v>
      </c>
      <c r="IL64">
        <v>59503.4</v>
      </c>
      <c r="IM64">
        <v>118.693348</v>
      </c>
      <c r="IN64">
        <v>54.2</v>
      </c>
      <c r="IO64">
        <v>370426589</v>
      </c>
      <c r="IP64">
        <v>98.631994395142499</v>
      </c>
      <c r="IQ64">
        <v>65.180959999999999</v>
      </c>
      <c r="IR64">
        <v>863.1</v>
      </c>
      <c r="IS64">
        <v>2317.3378806958699</v>
      </c>
    </row>
    <row r="65" spans="1:253">
      <c r="A65" t="s">
        <v>480</v>
      </c>
      <c r="B65">
        <v>33776026.5</v>
      </c>
      <c r="C65">
        <v>5313202.2</v>
      </c>
      <c r="D65">
        <v>10381834.9</v>
      </c>
      <c r="E65">
        <v>18080989.5</v>
      </c>
      <c r="F65">
        <v>46790776.100000001</v>
      </c>
      <c r="G65">
        <v>8957237.8000000007</v>
      </c>
      <c r="H65">
        <v>13077596.199999999</v>
      </c>
      <c r="I65">
        <v>24755942.100000001</v>
      </c>
      <c r="J65">
        <v>38210807.100000001</v>
      </c>
      <c r="K65">
        <v>20884419.699999999</v>
      </c>
      <c r="L65">
        <v>3421631.2</v>
      </c>
      <c r="M65">
        <v>11848622.9</v>
      </c>
      <c r="N65">
        <v>6985704.0999999996</v>
      </c>
      <c r="O65">
        <v>7983062.2000000002</v>
      </c>
      <c r="P65">
        <v>51403366.799999997</v>
      </c>
      <c r="Q65">
        <v>31337217.399999999</v>
      </c>
      <c r="R65">
        <v>5159222.9000000004</v>
      </c>
      <c r="S65">
        <v>14775712</v>
      </c>
      <c r="T65">
        <v>9304657.5999999996</v>
      </c>
      <c r="U65">
        <v>10262340.9</v>
      </c>
      <c r="V65">
        <v>-35042</v>
      </c>
      <c r="W65">
        <v>35626.400000000001</v>
      </c>
      <c r="X65">
        <v>584.4</v>
      </c>
      <c r="Y65">
        <v>17323.8</v>
      </c>
      <c r="Z65">
        <v>18794.400000000001</v>
      </c>
      <c r="AA65">
        <v>128029.8</v>
      </c>
      <c r="AB65">
        <v>141372</v>
      </c>
      <c r="AC65">
        <v>-4827.3999999999996</v>
      </c>
      <c r="AD65">
        <v>18426.8</v>
      </c>
      <c r="AE65">
        <v>710383.73134328402</v>
      </c>
      <c r="AF65">
        <v>22027</v>
      </c>
      <c r="AG65">
        <v>965391.9</v>
      </c>
      <c r="AH65">
        <v>5882612.4000000004</v>
      </c>
      <c r="AI65">
        <v>729317.3</v>
      </c>
      <c r="AJ65">
        <v>2804513.3</v>
      </c>
      <c r="AK65">
        <v>7298616.9000000004</v>
      </c>
      <c r="AL65">
        <v>6270910.4000000004</v>
      </c>
      <c r="AM65">
        <v>4511462.2</v>
      </c>
      <c r="AN65">
        <v>1055030.2</v>
      </c>
      <c r="AO65">
        <v>7064125.4000000004</v>
      </c>
      <c r="AP65">
        <v>1265202.6000000001</v>
      </c>
      <c r="AQ65">
        <v>3693238</v>
      </c>
      <c r="AR65">
        <v>9464435.1999999993</v>
      </c>
      <c r="AS65">
        <v>8399893.4000000004</v>
      </c>
      <c r="AT65">
        <v>6891613.5</v>
      </c>
      <c r="AU65">
        <v>5130941.8</v>
      </c>
      <c r="AV65">
        <v>1732202.6</v>
      </c>
      <c r="AW65">
        <v>426038.7</v>
      </c>
      <c r="AX65">
        <v>118855952.09999999</v>
      </c>
      <c r="AY65">
        <v>819022.6</v>
      </c>
      <c r="AZ65">
        <v>77792545.400000006</v>
      </c>
      <c r="BA65">
        <v>41063406.700000003</v>
      </c>
      <c r="BB65">
        <v>-6.7</v>
      </c>
      <c r="BC65">
        <v>6.67</v>
      </c>
      <c r="BD65">
        <v>-85.22</v>
      </c>
      <c r="BE65">
        <v>69.900000000000006</v>
      </c>
      <c r="BF65">
        <v>77792545.400000006</v>
      </c>
      <c r="BG65">
        <v>41063406.700000003</v>
      </c>
      <c r="BH65">
        <v>278.10000000000002</v>
      </c>
      <c r="BI65">
        <v>167999634.5</v>
      </c>
      <c r="BJ65">
        <v>4334410</v>
      </c>
      <c r="BK65">
        <v>655599</v>
      </c>
      <c r="BL65">
        <v>48604</v>
      </c>
      <c r="BM65">
        <v>2465994</v>
      </c>
      <c r="BN65">
        <v>9.6</v>
      </c>
      <c r="BO65">
        <v>408.51715270265203</v>
      </c>
      <c r="BP65">
        <v>635.84545381008695</v>
      </c>
      <c r="BQ65">
        <v>2.2503036876095202</v>
      </c>
      <c r="BR65">
        <v>308.17821923318598</v>
      </c>
      <c r="BS65">
        <v>103190967.09999999</v>
      </c>
      <c r="BT65">
        <v>29734275.399999999</v>
      </c>
      <c r="BU65">
        <v>27126883.800000001</v>
      </c>
      <c r="BV65">
        <v>27062905.699999999</v>
      </c>
      <c r="BW65">
        <v>137.30000000000001</v>
      </c>
      <c r="BX65">
        <v>33795.800000000003</v>
      </c>
      <c r="BY65">
        <v>22027</v>
      </c>
      <c r="BZ65">
        <v>21125.3</v>
      </c>
      <c r="CA65">
        <v>-4827.3999999999996</v>
      </c>
      <c r="CB65">
        <v>18744.599999999999</v>
      </c>
      <c r="CC65">
        <v>18744.599999999999</v>
      </c>
      <c r="CD65">
        <v>11963.1</v>
      </c>
      <c r="CE65">
        <v>-13744.8</v>
      </c>
      <c r="CF65">
        <v>-18794.400000000001</v>
      </c>
      <c r="CG65">
        <v>9127.4</v>
      </c>
      <c r="CH65">
        <v>101.31654534352499</v>
      </c>
      <c r="CI65">
        <v>1370.4162037680001</v>
      </c>
      <c r="CJ65">
        <v>9151.2000000000007</v>
      </c>
      <c r="CK65">
        <v>1</v>
      </c>
      <c r="CL65">
        <v>98.1</v>
      </c>
      <c r="CM65">
        <v>1.52</v>
      </c>
      <c r="CN65">
        <v>130.26963333333299</v>
      </c>
      <c r="CO65">
        <v>98.970496700409399</v>
      </c>
      <c r="CP65">
        <v>1</v>
      </c>
      <c r="CQ65">
        <v>73.1416573594326</v>
      </c>
      <c r="CR65">
        <v>582972</v>
      </c>
      <c r="CS65">
        <v>25194</v>
      </c>
      <c r="CT65">
        <v>115.12210329743699</v>
      </c>
      <c r="CU65">
        <v>171.55507488117399</v>
      </c>
      <c r="CV65">
        <v>137.468571188825</v>
      </c>
      <c r="CW65">
        <v>160.43665742267299</v>
      </c>
      <c r="CX65">
        <v>666.73367769849995</v>
      </c>
      <c r="CY65">
        <v>176.62235071139</v>
      </c>
      <c r="CZ65">
        <v>1.11187631578947</v>
      </c>
      <c r="DA65">
        <v>705033</v>
      </c>
      <c r="DB65">
        <v>3.6781236842105298</v>
      </c>
      <c r="DC65">
        <v>203.20234401040099</v>
      </c>
      <c r="DD65">
        <v>76.000640000000004</v>
      </c>
      <c r="DE65">
        <v>17081942.399999999</v>
      </c>
      <c r="DF65">
        <v>2342.7947701817102</v>
      </c>
      <c r="DG65">
        <v>74970</v>
      </c>
      <c r="DH65">
        <v>9127.4</v>
      </c>
      <c r="DI65">
        <v>65842.7</v>
      </c>
      <c r="DJ65">
        <v>110339.2</v>
      </c>
      <c r="DK65">
        <v>33795.800000000003</v>
      </c>
      <c r="DL65">
        <v>76543.399999999994</v>
      </c>
      <c r="DM65">
        <v>103190980</v>
      </c>
      <c r="DN65">
        <v>30297066.899999999</v>
      </c>
      <c r="DO65">
        <v>167999634.5</v>
      </c>
      <c r="DP65">
        <v>49603621.100000001</v>
      </c>
      <c r="DQ65">
        <v>110386444.40000001</v>
      </c>
      <c r="DR65">
        <v>38010362.799999997</v>
      </c>
      <c r="DS65">
        <v>263475.20000000001</v>
      </c>
      <c r="DT65">
        <v>30264269</v>
      </c>
      <c r="DU65">
        <v>23497483.699999999</v>
      </c>
      <c r="DV65">
        <v>17761995</v>
      </c>
      <c r="DW65">
        <v>41259478.799999997</v>
      </c>
      <c r="DX65">
        <v>1509630</v>
      </c>
      <c r="DY65">
        <v>42769108.799999997</v>
      </c>
      <c r="DZ65">
        <v>126740155.8</v>
      </c>
      <c r="EA65">
        <v>172334044.5</v>
      </c>
      <c r="EB65">
        <v>6.4</v>
      </c>
      <c r="EC65">
        <v>4.4000000000000004</v>
      </c>
      <c r="ED65">
        <v>8.99</v>
      </c>
      <c r="EE65">
        <v>4.79</v>
      </c>
      <c r="EF65">
        <v>6.7</v>
      </c>
      <c r="EG65">
        <v>72.36</v>
      </c>
      <c r="EH65">
        <v>92.71</v>
      </c>
      <c r="EI65">
        <v>79.900000000000006</v>
      </c>
      <c r="EJ65">
        <v>1.10420121614151</v>
      </c>
      <c r="EK65">
        <v>0.66510000000000002</v>
      </c>
      <c r="EL65">
        <v>108.795669824087</v>
      </c>
      <c r="EM65">
        <v>439663</v>
      </c>
      <c r="EN65">
        <v>129.6</v>
      </c>
      <c r="EO65">
        <v>126.2</v>
      </c>
      <c r="EP65">
        <v>127.9</v>
      </c>
      <c r="EQ65">
        <v>152.1</v>
      </c>
      <c r="ER65">
        <v>132.9</v>
      </c>
      <c r="ES65">
        <v>90.8</v>
      </c>
      <c r="ET65">
        <v>139.4</v>
      </c>
      <c r="EU65">
        <v>127.9</v>
      </c>
      <c r="EV65">
        <v>108.2</v>
      </c>
      <c r="EW65">
        <v>144.5</v>
      </c>
      <c r="EX65">
        <v>181.8</v>
      </c>
      <c r="EY65">
        <v>81.900000000000006</v>
      </c>
      <c r="EZ65">
        <v>61.2</v>
      </c>
      <c r="FA65">
        <v>132.9</v>
      </c>
      <c r="FB65">
        <v>107.5</v>
      </c>
      <c r="FC65">
        <v>147.19999999999999</v>
      </c>
      <c r="FD65">
        <v>151.5</v>
      </c>
      <c r="FE65">
        <v>152</v>
      </c>
      <c r="FF65">
        <v>159520</v>
      </c>
      <c r="FG65">
        <v>3502637</v>
      </c>
      <c r="FH65">
        <v>2259423</v>
      </c>
      <c r="FI65">
        <v>1102079</v>
      </c>
      <c r="FJ65">
        <v>5772230</v>
      </c>
      <c r="FK65">
        <v>5772230</v>
      </c>
      <c r="FL65">
        <v>6270240</v>
      </c>
      <c r="FM65">
        <v>-498010</v>
      </c>
      <c r="FN65">
        <v>24660</v>
      </c>
      <c r="FO65">
        <v>1877560</v>
      </c>
      <c r="FP65">
        <v>24660</v>
      </c>
      <c r="FQ65">
        <v>800530</v>
      </c>
      <c r="FR65">
        <v>-14.152200000000001</v>
      </c>
      <c r="FS65">
        <v>-9.3849</v>
      </c>
      <c r="FT65">
        <v>-6.0987</v>
      </c>
      <c r="FU65">
        <v>29468.49</v>
      </c>
      <c r="FV65">
        <v>122</v>
      </c>
      <c r="FW65">
        <v>118.7</v>
      </c>
      <c r="FX65">
        <v>102.6</v>
      </c>
      <c r="FY65">
        <v>149.30000000000001</v>
      </c>
      <c r="FZ65">
        <v>327.3</v>
      </c>
      <c r="GA65">
        <v>72.5</v>
      </c>
      <c r="GB65">
        <v>65.400000000000006</v>
      </c>
      <c r="GC65">
        <v>1583.2</v>
      </c>
      <c r="GD65">
        <v>50.5</v>
      </c>
      <c r="GE65">
        <v>78373.5</v>
      </c>
      <c r="GF65">
        <v>319750</v>
      </c>
      <c r="GG65">
        <v>52781.1</v>
      </c>
      <c r="GH65">
        <v>7122.8</v>
      </c>
      <c r="GI65">
        <v>19778.2</v>
      </c>
      <c r="GJ65">
        <v>53059.8</v>
      </c>
      <c r="GK65">
        <v>31032.799999999999</v>
      </c>
      <c r="GL65">
        <v>2102083</v>
      </c>
      <c r="GM65">
        <v>2117054</v>
      </c>
      <c r="GN65">
        <v>43444.4</v>
      </c>
      <c r="GO65">
        <v>56797181.100000001</v>
      </c>
      <c r="GP65">
        <v>27126883.800000001</v>
      </c>
      <c r="GQ65">
        <v>1745640</v>
      </c>
      <c r="GR65">
        <v>300051.40000000002</v>
      </c>
      <c r="GS65">
        <v>312.3</v>
      </c>
      <c r="GT65">
        <v>71386.399999999994</v>
      </c>
      <c r="GU65">
        <v>18.295000000000002</v>
      </c>
      <c r="GV65">
        <v>2765.2</v>
      </c>
      <c r="GW65">
        <v>1184539.2</v>
      </c>
      <c r="GX65">
        <v>405533</v>
      </c>
      <c r="GY65">
        <v>23408.799999999999</v>
      </c>
      <c r="GZ65">
        <v>2136.9</v>
      </c>
      <c r="HA65">
        <v>15186</v>
      </c>
      <c r="HB65">
        <v>12077379.1</v>
      </c>
      <c r="HC65">
        <v>151</v>
      </c>
      <c r="HD65">
        <v>170.2</v>
      </c>
      <c r="HE65">
        <v>149.5</v>
      </c>
      <c r="HF65">
        <v>154.4</v>
      </c>
      <c r="HG65">
        <v>146.9</v>
      </c>
      <c r="HH65">
        <v>143.6</v>
      </c>
      <c r="HI65">
        <v>142.5</v>
      </c>
      <c r="HJ65">
        <v>148.69179655455301</v>
      </c>
      <c r="HK65">
        <v>5157</v>
      </c>
      <c r="HL65">
        <v>130580.6</v>
      </c>
      <c r="HM65">
        <v>9151.2000000000007</v>
      </c>
      <c r="HN65">
        <v>11228</v>
      </c>
      <c r="HO65">
        <v>91.674487996744901</v>
      </c>
      <c r="HP65">
        <v>24.7589854875899</v>
      </c>
      <c r="HQ65">
        <v>7896</v>
      </c>
      <c r="HR65">
        <v>1199142.1000000001</v>
      </c>
      <c r="HS65">
        <v>13628288.9</v>
      </c>
      <c r="HT65">
        <v>46547.199999999997</v>
      </c>
      <c r="HU65">
        <v>4126.5</v>
      </c>
      <c r="HV65">
        <v>423.6</v>
      </c>
      <c r="HW65">
        <v>1385500</v>
      </c>
      <c r="HX65">
        <v>1486.2</v>
      </c>
      <c r="HY65">
        <v>180385</v>
      </c>
      <c r="HZ65">
        <v>4.9000000000000004</v>
      </c>
      <c r="IA65">
        <v>4</v>
      </c>
      <c r="IB65">
        <v>50247.1</v>
      </c>
      <c r="IC65">
        <v>151038.0514</v>
      </c>
      <c r="ID65">
        <v>143.156626506024</v>
      </c>
      <c r="IE65">
        <v>1764.2</v>
      </c>
      <c r="IF65">
        <v>3385</v>
      </c>
      <c r="IG65">
        <v>113.1</v>
      </c>
      <c r="IH65">
        <v>28214.5</v>
      </c>
      <c r="II65">
        <v>476.49930000000001</v>
      </c>
      <c r="IJ65">
        <v>166294.29999999999</v>
      </c>
      <c r="IK65">
        <v>90205.3</v>
      </c>
      <c r="IL65">
        <v>57946.6</v>
      </c>
      <c r="IM65">
        <v>118.374894</v>
      </c>
      <c r="IN65">
        <v>71.5</v>
      </c>
      <c r="IO65">
        <v>390859222.80000001</v>
      </c>
      <c r="IP65">
        <v>99.204810836057902</v>
      </c>
      <c r="IQ65">
        <v>65.952680000000001</v>
      </c>
      <c r="IR65">
        <v>754</v>
      </c>
      <c r="IS65">
        <v>2342.7947701817102</v>
      </c>
    </row>
    <row r="66" spans="1:253">
      <c r="A66" t="s">
        <v>481</v>
      </c>
      <c r="B66">
        <v>25838010.899999999</v>
      </c>
      <c r="C66">
        <v>4620062.8</v>
      </c>
      <c r="D66">
        <v>6547863.2000000002</v>
      </c>
      <c r="E66">
        <v>14670084.800000001</v>
      </c>
      <c r="F66">
        <v>36567887.200000003</v>
      </c>
      <c r="G66">
        <v>7824125.2999999998</v>
      </c>
      <c r="H66">
        <v>8056506.5999999996</v>
      </c>
      <c r="I66">
        <v>20687255.199999999</v>
      </c>
      <c r="J66">
        <v>27035978.800000001</v>
      </c>
      <c r="K66">
        <v>15321696.5</v>
      </c>
      <c r="L66">
        <v>4292406.4000000004</v>
      </c>
      <c r="M66">
        <v>6544792.4000000004</v>
      </c>
      <c r="N66">
        <v>5236431.0999999996</v>
      </c>
      <c r="O66">
        <v>5174537.9000000004</v>
      </c>
      <c r="P66">
        <v>38734434</v>
      </c>
      <c r="Q66">
        <v>22957429.100000001</v>
      </c>
      <c r="R66">
        <v>6484961</v>
      </c>
      <c r="S66">
        <v>8000268.0999999996</v>
      </c>
      <c r="T66">
        <v>7489630.5</v>
      </c>
      <c r="U66">
        <v>6718099.5</v>
      </c>
      <c r="V66">
        <v>-10989.9</v>
      </c>
      <c r="W66">
        <v>30073</v>
      </c>
      <c r="X66">
        <v>19083</v>
      </c>
      <c r="Y66">
        <v>1350.5</v>
      </c>
      <c r="Z66">
        <v>19846.2</v>
      </c>
      <c r="AA66">
        <v>98367</v>
      </c>
      <c r="AB66">
        <v>87450.9</v>
      </c>
      <c r="AC66">
        <v>-7684.8</v>
      </c>
      <c r="AD66">
        <v>16999.400000000001</v>
      </c>
      <c r="AE66">
        <v>510604.19193250698</v>
      </c>
      <c r="AF66">
        <v>20758.400000000001</v>
      </c>
      <c r="AG66">
        <v>679996.2</v>
      </c>
      <c r="AH66">
        <v>3874484.6</v>
      </c>
      <c r="AI66">
        <v>679012.7</v>
      </c>
      <c r="AJ66">
        <v>1314369.7</v>
      </c>
      <c r="AK66">
        <v>3315823.4</v>
      </c>
      <c r="AL66">
        <v>7879247</v>
      </c>
      <c r="AM66">
        <v>3475014.4</v>
      </c>
      <c r="AN66">
        <v>654176.1</v>
      </c>
      <c r="AO66">
        <v>4537284.8</v>
      </c>
      <c r="AP66">
        <v>1156053.2</v>
      </c>
      <c r="AQ66">
        <v>1708992.5</v>
      </c>
      <c r="AR66">
        <v>4253893</v>
      </c>
      <c r="AS66">
        <v>10381232.1</v>
      </c>
      <c r="AT66">
        <v>6052130.0999999996</v>
      </c>
      <c r="AU66">
        <v>1901984.1</v>
      </c>
      <c r="AV66">
        <v>351147.1</v>
      </c>
      <c r="AW66">
        <v>684728.2</v>
      </c>
      <c r="AX66">
        <v>126082376.90000001</v>
      </c>
      <c r="AY66">
        <v>67401.8</v>
      </c>
      <c r="AZ66">
        <v>85073255.5</v>
      </c>
      <c r="BA66">
        <v>41009121.399999999</v>
      </c>
      <c r="BB66">
        <v>-29.3</v>
      </c>
      <c r="BC66">
        <v>2.12</v>
      </c>
      <c r="BD66">
        <v>-76.19</v>
      </c>
      <c r="BE66">
        <v>47.3</v>
      </c>
      <c r="BF66">
        <v>85073255.5</v>
      </c>
      <c r="BG66">
        <v>41009121.399999999</v>
      </c>
      <c r="BH66">
        <v>281.39999999999998</v>
      </c>
      <c r="BI66">
        <v>173152457.69999999</v>
      </c>
      <c r="BJ66">
        <v>4511300</v>
      </c>
      <c r="BK66">
        <v>153734</v>
      </c>
      <c r="BL66">
        <v>4403</v>
      </c>
      <c r="BM66">
        <v>15174</v>
      </c>
      <c r="BN66">
        <v>9.6</v>
      </c>
      <c r="BO66">
        <v>387.54922011739501</v>
      </c>
      <c r="BP66">
        <v>705.35773438575302</v>
      </c>
      <c r="BQ66">
        <v>79.835655484234593</v>
      </c>
      <c r="BR66">
        <v>412.58653178000498</v>
      </c>
      <c r="BS66">
        <v>101563884.8</v>
      </c>
      <c r="BT66">
        <v>29113626.899999999</v>
      </c>
      <c r="BU66">
        <v>26556803.300000001</v>
      </c>
      <c r="BV66">
        <v>26179063.800000001</v>
      </c>
      <c r="BW66">
        <v>136.6</v>
      </c>
      <c r="BX66">
        <v>13196</v>
      </c>
      <c r="BY66">
        <v>20758.400000000001</v>
      </c>
      <c r="BZ66">
        <v>20774.2</v>
      </c>
      <c r="CA66">
        <v>-7684.8</v>
      </c>
      <c r="CB66">
        <v>16857.5</v>
      </c>
      <c r="CC66">
        <v>16857.5</v>
      </c>
      <c r="CD66">
        <v>-527.9</v>
      </c>
      <c r="CE66">
        <v>641.70000000000005</v>
      </c>
      <c r="CF66">
        <v>-19846.2</v>
      </c>
      <c r="CG66">
        <v>4923.1000000000004</v>
      </c>
      <c r="CH66">
        <v>12.4853218820904</v>
      </c>
      <c r="CI66">
        <v>1374.66449399968</v>
      </c>
      <c r="CJ66">
        <v>7881.5</v>
      </c>
      <c r="CK66">
        <v>1</v>
      </c>
      <c r="CL66">
        <v>98.3</v>
      </c>
      <c r="CM66">
        <v>0.59</v>
      </c>
      <c r="CN66">
        <v>130.19800000000001</v>
      </c>
      <c r="CO66">
        <v>92.165360783922793</v>
      </c>
      <c r="CP66">
        <v>1</v>
      </c>
      <c r="CQ66">
        <v>69.078851089374396</v>
      </c>
      <c r="CR66">
        <v>546068</v>
      </c>
      <c r="CS66">
        <v>25180</v>
      </c>
      <c r="CT66">
        <v>106.025287734581</v>
      </c>
      <c r="CU66">
        <v>156.22276809186599</v>
      </c>
      <c r="CV66">
        <v>121.43193444679299</v>
      </c>
      <c r="CW66">
        <v>146.367174159602</v>
      </c>
      <c r="CX66">
        <v>744.07478431152595</v>
      </c>
      <c r="CY66">
        <v>146.43020221544501</v>
      </c>
      <c r="CZ66">
        <v>0.13917199999999999</v>
      </c>
      <c r="DA66">
        <v>611590</v>
      </c>
      <c r="DB66">
        <v>3.2908279999999999</v>
      </c>
      <c r="DC66">
        <v>189.44629716956999</v>
      </c>
      <c r="DD66">
        <v>76.746440000000007</v>
      </c>
      <c r="DE66">
        <v>17670611.600000001</v>
      </c>
      <c r="DF66">
        <v>2077.61773907413</v>
      </c>
      <c r="DG66">
        <v>51414</v>
      </c>
      <c r="DH66">
        <v>4923.1000000000004</v>
      </c>
      <c r="DI66">
        <v>46490.9</v>
      </c>
      <c r="DJ66">
        <v>61256.3</v>
      </c>
      <c r="DK66">
        <v>13196</v>
      </c>
      <c r="DL66">
        <v>48060.3</v>
      </c>
      <c r="DM66">
        <v>101556360</v>
      </c>
      <c r="DN66">
        <v>31837835.5</v>
      </c>
      <c r="DO66">
        <v>173152457.69999999</v>
      </c>
      <c r="DP66">
        <v>54999814.899999999</v>
      </c>
      <c r="DQ66">
        <v>109002877.90000001</v>
      </c>
      <c r="DR66">
        <v>40753683.399999999</v>
      </c>
      <c r="DS66">
        <v>263868.59999999998</v>
      </c>
      <c r="DT66">
        <v>31867787.199999999</v>
      </c>
      <c r="DU66">
        <v>25628354.5</v>
      </c>
      <c r="DV66">
        <v>16116895.1</v>
      </c>
      <c r="DW66">
        <v>41745249.600000001</v>
      </c>
      <c r="DX66">
        <v>1584220</v>
      </c>
      <c r="DY66">
        <v>43329469.600000001</v>
      </c>
      <c r="DZ66">
        <v>131407208.09999999</v>
      </c>
      <c r="EA66">
        <v>177663757.69999999</v>
      </c>
      <c r="EB66">
        <v>5.65</v>
      </c>
      <c r="EC66">
        <v>4</v>
      </c>
      <c r="ED66">
        <v>8.56</v>
      </c>
      <c r="EE66">
        <v>3.43</v>
      </c>
      <c r="EF66">
        <v>6.53</v>
      </c>
      <c r="EG66">
        <v>75.86</v>
      </c>
      <c r="EH66">
        <v>94.22</v>
      </c>
      <c r="EI66">
        <v>83.63</v>
      </c>
      <c r="EJ66">
        <v>1.1024255206960201</v>
      </c>
      <c r="EK66">
        <v>0.7056</v>
      </c>
      <c r="EL66">
        <v>107.51133786848099</v>
      </c>
      <c r="EM66">
        <v>467603</v>
      </c>
      <c r="EN66">
        <v>84</v>
      </c>
      <c r="EO66">
        <v>84</v>
      </c>
      <c r="EP66">
        <v>77.900000000000006</v>
      </c>
      <c r="EQ66">
        <v>144.1</v>
      </c>
      <c r="ER66">
        <v>102.6</v>
      </c>
      <c r="ES66">
        <v>35.4</v>
      </c>
      <c r="ET66">
        <v>78.8</v>
      </c>
      <c r="EU66">
        <v>83.2</v>
      </c>
      <c r="EV66">
        <v>41.1</v>
      </c>
      <c r="EW66">
        <v>118.5</v>
      </c>
      <c r="EX66">
        <v>105.8</v>
      </c>
      <c r="EY66">
        <v>80.599999999999994</v>
      </c>
      <c r="EZ66">
        <v>56.2</v>
      </c>
      <c r="FA66">
        <v>102.3</v>
      </c>
      <c r="FB66">
        <v>104.3</v>
      </c>
      <c r="FC66">
        <v>81.900000000000006</v>
      </c>
      <c r="FD66">
        <v>92.5</v>
      </c>
      <c r="FE66">
        <v>144.1</v>
      </c>
      <c r="FF66">
        <v>175964</v>
      </c>
      <c r="FG66">
        <v>1294509</v>
      </c>
      <c r="FH66">
        <v>901743</v>
      </c>
      <c r="FI66">
        <v>339058</v>
      </c>
      <c r="FJ66">
        <v>8159440</v>
      </c>
      <c r="FK66">
        <v>8159440</v>
      </c>
      <c r="FL66">
        <v>2696860</v>
      </c>
      <c r="FM66">
        <v>5462580</v>
      </c>
      <c r="FN66">
        <v>6623630</v>
      </c>
      <c r="FO66">
        <v>1604930</v>
      </c>
      <c r="FP66">
        <v>6367660</v>
      </c>
      <c r="FQ66">
        <v>882730</v>
      </c>
      <c r="FR66">
        <v>0.26329999999999998</v>
      </c>
      <c r="FS66">
        <v>-4.8971</v>
      </c>
      <c r="FT66">
        <v>3.6572</v>
      </c>
      <c r="FU66">
        <v>34915.800000000003</v>
      </c>
      <c r="FV66">
        <v>118.7</v>
      </c>
      <c r="FW66">
        <v>118.5</v>
      </c>
      <c r="FX66">
        <v>85.2</v>
      </c>
      <c r="FY66">
        <v>151.4</v>
      </c>
      <c r="FZ66">
        <v>330.3</v>
      </c>
      <c r="GA66">
        <v>72.3</v>
      </c>
      <c r="GB66">
        <v>68.599999999999994</v>
      </c>
      <c r="GC66">
        <v>1710.5</v>
      </c>
      <c r="GD66">
        <v>29.4</v>
      </c>
      <c r="GE66">
        <v>5024.8999999999996</v>
      </c>
      <c r="GF66">
        <v>241560</v>
      </c>
      <c r="GG66">
        <v>40823.4</v>
      </c>
      <c r="GH66">
        <v>5025.8</v>
      </c>
      <c r="GI66">
        <v>15045.2</v>
      </c>
      <c r="GJ66">
        <v>46953</v>
      </c>
      <c r="GK66">
        <v>26194.6</v>
      </c>
      <c r="GL66">
        <v>1307035</v>
      </c>
      <c r="GM66">
        <v>1308991</v>
      </c>
      <c r="GN66">
        <v>42500</v>
      </c>
      <c r="GO66">
        <v>55292690.700000003</v>
      </c>
      <c r="GP66">
        <v>26556803.300000001</v>
      </c>
      <c r="GQ66">
        <v>1340430</v>
      </c>
      <c r="GR66">
        <v>277688.90000000002</v>
      </c>
      <c r="GS66">
        <v>318.75</v>
      </c>
      <c r="GT66">
        <v>47373.7</v>
      </c>
      <c r="GU66">
        <v>3.5085999999999999</v>
      </c>
      <c r="GV66">
        <v>3000.1</v>
      </c>
      <c r="GW66">
        <v>1471661.2</v>
      </c>
      <c r="GX66">
        <v>693112.9</v>
      </c>
      <c r="GY66">
        <v>13291.2</v>
      </c>
      <c r="GZ66">
        <v>1527.7</v>
      </c>
      <c r="HA66">
        <v>2105</v>
      </c>
      <c r="HB66">
        <v>12014201.1</v>
      </c>
      <c r="HC66">
        <v>153.6</v>
      </c>
      <c r="HD66">
        <v>177</v>
      </c>
      <c r="HE66">
        <v>151.9</v>
      </c>
      <c r="HF66">
        <v>155.30000000000001</v>
      </c>
      <c r="HG66">
        <v>142.80000000000001</v>
      </c>
      <c r="HH66">
        <v>146.19999999999999</v>
      </c>
      <c r="HI66">
        <v>138.69999999999999</v>
      </c>
      <c r="HJ66">
        <v>147.678835110747</v>
      </c>
      <c r="HK66">
        <v>686.6</v>
      </c>
      <c r="HL66">
        <v>132719</v>
      </c>
      <c r="HM66">
        <v>7881.5</v>
      </c>
      <c r="HN66">
        <v>10975.8</v>
      </c>
      <c r="HO66">
        <v>61.485416084241898</v>
      </c>
      <c r="HP66">
        <v>22.938682322243999</v>
      </c>
      <c r="HQ66">
        <v>2658.9</v>
      </c>
      <c r="HR66">
        <v>1086721.8999999999</v>
      </c>
      <c r="HS66">
        <v>13603956.5</v>
      </c>
      <c r="HT66">
        <v>45612.5</v>
      </c>
      <c r="HU66">
        <v>716.9</v>
      </c>
      <c r="HV66">
        <v>176</v>
      </c>
      <c r="HW66">
        <v>105900</v>
      </c>
      <c r="HX66">
        <v>534.79999999999995</v>
      </c>
      <c r="HY66">
        <v>142030</v>
      </c>
      <c r="HZ66">
        <v>3.68</v>
      </c>
      <c r="IA66">
        <v>3.35</v>
      </c>
      <c r="IB66">
        <v>16808.7</v>
      </c>
      <c r="IC66">
        <v>132116.52179999999</v>
      </c>
      <c r="ID66">
        <v>160.914285714286</v>
      </c>
      <c r="IE66">
        <v>741.2</v>
      </c>
      <c r="IF66">
        <v>746</v>
      </c>
      <c r="IG66">
        <v>38.1</v>
      </c>
      <c r="IH66">
        <v>29575.200000000001</v>
      </c>
      <c r="II66">
        <v>503.90390000000002</v>
      </c>
      <c r="IJ66">
        <v>224403.8</v>
      </c>
      <c r="IK66">
        <v>98954.8</v>
      </c>
      <c r="IL66">
        <v>43832</v>
      </c>
      <c r="IM66">
        <v>115.09959000000001</v>
      </c>
      <c r="IN66">
        <v>399.6</v>
      </c>
      <c r="IO66">
        <v>288425858.19999999</v>
      </c>
      <c r="IP66">
        <v>99.104203643157405</v>
      </c>
      <c r="IQ66">
        <v>66.978920000000002</v>
      </c>
      <c r="IR66">
        <v>306.2</v>
      </c>
      <c r="IS66">
        <v>2077.61773907413</v>
      </c>
    </row>
    <row r="67" spans="1:253">
      <c r="A67" t="s">
        <v>482</v>
      </c>
      <c r="B67">
        <v>30649197.699999999</v>
      </c>
      <c r="C67">
        <v>3934241.5</v>
      </c>
      <c r="D67">
        <v>9517382.4000000004</v>
      </c>
      <c r="E67">
        <v>17197573.800000001</v>
      </c>
      <c r="F67">
        <v>42786224.600000001</v>
      </c>
      <c r="G67">
        <v>6951797.9000000004</v>
      </c>
      <c r="H67">
        <v>11804133.699999999</v>
      </c>
      <c r="I67">
        <v>24030293</v>
      </c>
      <c r="J67">
        <v>33109298.199999999</v>
      </c>
      <c r="K67">
        <v>18391769.300000001</v>
      </c>
      <c r="L67">
        <v>3225300.6</v>
      </c>
      <c r="M67">
        <v>10447353.699999999</v>
      </c>
      <c r="N67">
        <v>6597533.5</v>
      </c>
      <c r="O67">
        <v>6881858.9000000004</v>
      </c>
      <c r="P67">
        <v>47218188.700000003</v>
      </c>
      <c r="Q67">
        <v>28250205.199999999</v>
      </c>
      <c r="R67">
        <v>5005901.3</v>
      </c>
      <c r="S67">
        <v>12904797.800000001</v>
      </c>
      <c r="T67">
        <v>9283872.0999999996</v>
      </c>
      <c r="U67">
        <v>8775580.8000000007</v>
      </c>
      <c r="V67">
        <v>-14816</v>
      </c>
      <c r="W67">
        <v>30090.9</v>
      </c>
      <c r="X67">
        <v>15274.9</v>
      </c>
      <c r="Y67">
        <v>15918.4</v>
      </c>
      <c r="Z67">
        <v>31568.5</v>
      </c>
      <c r="AA67">
        <v>123906.8</v>
      </c>
      <c r="AB67">
        <v>119357.1</v>
      </c>
      <c r="AC67">
        <v>-9405</v>
      </c>
      <c r="AD67">
        <v>18410.2</v>
      </c>
      <c r="AE67">
        <v>634738.38822422398</v>
      </c>
      <c r="AF67">
        <v>21085.599999999999</v>
      </c>
      <c r="AG67">
        <v>599162.5</v>
      </c>
      <c r="AH67">
        <v>5919285.2999999998</v>
      </c>
      <c r="AI67">
        <v>749965.4</v>
      </c>
      <c r="AJ67">
        <v>2248969.2000000002</v>
      </c>
      <c r="AK67">
        <v>5162782.7</v>
      </c>
      <c r="AL67">
        <v>8121077</v>
      </c>
      <c r="AM67">
        <v>3913714.1</v>
      </c>
      <c r="AN67">
        <v>645249</v>
      </c>
      <c r="AO67">
        <v>6984464.2999999998</v>
      </c>
      <c r="AP67">
        <v>1237522.5</v>
      </c>
      <c r="AQ67">
        <v>2936897.9</v>
      </c>
      <c r="AR67">
        <v>6761191.4000000004</v>
      </c>
      <c r="AS67">
        <v>10894461.1</v>
      </c>
      <c r="AT67">
        <v>6374640.5</v>
      </c>
      <c r="AU67">
        <v>2728187.9</v>
      </c>
      <c r="AV67">
        <v>781479</v>
      </c>
      <c r="AW67">
        <v>274722.40000000002</v>
      </c>
      <c r="AX67">
        <v>130353368.3</v>
      </c>
      <c r="AY67">
        <v>78294.3</v>
      </c>
      <c r="AZ67">
        <v>89671181.5</v>
      </c>
      <c r="BA67">
        <v>40682186.799999997</v>
      </c>
      <c r="BB67">
        <v>-6.54</v>
      </c>
      <c r="BC67">
        <v>3.52</v>
      </c>
      <c r="BD67">
        <v>766.65</v>
      </c>
      <c r="BE67">
        <v>63.3</v>
      </c>
      <c r="BF67">
        <v>89671181.5</v>
      </c>
      <c r="BG67">
        <v>40682186.799999997</v>
      </c>
      <c r="BH67">
        <v>278.5</v>
      </c>
      <c r="BI67">
        <v>177397645.30000001</v>
      </c>
      <c r="BJ67">
        <v>4709290</v>
      </c>
      <c r="BK67">
        <v>726232</v>
      </c>
      <c r="BL67">
        <v>24559</v>
      </c>
      <c r="BM67">
        <v>60583</v>
      </c>
      <c r="BN67">
        <v>1.8</v>
      </c>
      <c r="BO67">
        <v>458.32686632769401</v>
      </c>
      <c r="BP67">
        <v>692.51603861466504</v>
      </c>
      <c r="BQ67">
        <v>215.52517224641099</v>
      </c>
      <c r="BR67">
        <v>401.09293782460003</v>
      </c>
      <c r="BS67">
        <v>102051541.59999999</v>
      </c>
      <c r="BT67">
        <v>28316798.899999999</v>
      </c>
      <c r="BU67">
        <v>27352734</v>
      </c>
      <c r="BV67">
        <v>26537929.100000001</v>
      </c>
      <c r="BW67">
        <v>139.4</v>
      </c>
      <c r="BX67">
        <v>18828</v>
      </c>
      <c r="BY67">
        <v>21085.599999999999</v>
      </c>
      <c r="BZ67">
        <v>22021.5</v>
      </c>
      <c r="CA67">
        <v>-9405</v>
      </c>
      <c r="CB67">
        <v>18424.099999999999</v>
      </c>
      <c r="CC67">
        <v>18424.099999999999</v>
      </c>
      <c r="CD67">
        <v>24424.5</v>
      </c>
      <c r="CE67">
        <v>6997.7</v>
      </c>
      <c r="CF67">
        <v>-31568.5</v>
      </c>
      <c r="CG67">
        <v>7180.1</v>
      </c>
      <c r="CH67">
        <v>99.421478821269005</v>
      </c>
      <c r="CI67">
        <v>1378.9127842313601</v>
      </c>
      <c r="CJ67">
        <v>10047.200000000001</v>
      </c>
      <c r="CK67">
        <v>1</v>
      </c>
      <c r="CL67">
        <v>93.1</v>
      </c>
      <c r="CM67">
        <v>0.25280200000000003</v>
      </c>
      <c r="CN67">
        <v>131.26113333333299</v>
      </c>
      <c r="CO67">
        <v>95.902880728905103</v>
      </c>
      <c r="CP67">
        <v>1</v>
      </c>
      <c r="CQ67">
        <v>82.561870251558005</v>
      </c>
      <c r="CR67">
        <v>512940</v>
      </c>
      <c r="CS67">
        <v>27464</v>
      </c>
      <c r="CT67">
        <v>111.935858197152</v>
      </c>
      <c r="CU67">
        <v>168.493259036551</v>
      </c>
      <c r="CV67">
        <v>136.43013110272099</v>
      </c>
      <c r="CW67">
        <v>158.21564004369199</v>
      </c>
      <c r="CX67">
        <v>767.88517740949499</v>
      </c>
      <c r="CY67">
        <v>166.58627172190401</v>
      </c>
      <c r="CZ67">
        <v>0.109581944444444</v>
      </c>
      <c r="DA67">
        <v>720955</v>
      </c>
      <c r="DB67">
        <v>3.1604180555555601</v>
      </c>
      <c r="DC67">
        <v>204.36955033650901</v>
      </c>
      <c r="DD67">
        <v>77.799880000000002</v>
      </c>
      <c r="DE67">
        <v>18025604.5</v>
      </c>
      <c r="DF67">
        <v>2265.3285669033698</v>
      </c>
      <c r="DG67">
        <v>74113.7</v>
      </c>
      <c r="DH67">
        <v>7180.1</v>
      </c>
      <c r="DI67">
        <v>66933.600000000006</v>
      </c>
      <c r="DJ67">
        <v>90649.600000000006</v>
      </c>
      <c r="DK67">
        <v>18828</v>
      </c>
      <c r="DL67">
        <v>71821.600000000006</v>
      </c>
      <c r="DM67">
        <v>102051540</v>
      </c>
      <c r="DN67">
        <v>31893889.800000001</v>
      </c>
      <c r="DO67">
        <v>177397645.30000001</v>
      </c>
      <c r="DP67">
        <v>55183174.899999999</v>
      </c>
      <c r="DQ67">
        <v>109339063.3</v>
      </c>
      <c r="DR67">
        <v>42832993.700000003</v>
      </c>
      <c r="DS67">
        <v>264814.09999999998</v>
      </c>
      <c r="DT67">
        <v>30222400.699999999</v>
      </c>
      <c r="DU67">
        <v>25852427.300000001</v>
      </c>
      <c r="DV67">
        <v>17397316.899999999</v>
      </c>
      <c r="DW67">
        <v>43249744.200000003</v>
      </c>
      <c r="DX67">
        <v>1623500</v>
      </c>
      <c r="DY67">
        <v>44873244.200000003</v>
      </c>
      <c r="DZ67">
        <v>134147901.09999999</v>
      </c>
      <c r="EA67">
        <v>182106935.30000001</v>
      </c>
      <c r="EB67">
        <v>5.5</v>
      </c>
      <c r="EC67">
        <v>4</v>
      </c>
      <c r="ED67">
        <v>8.3800000000000008</v>
      </c>
      <c r="EE67">
        <v>3.27</v>
      </c>
      <c r="EF67">
        <v>6.22</v>
      </c>
      <c r="EG67">
        <v>74.39</v>
      </c>
      <c r="EH67">
        <v>96.06</v>
      </c>
      <c r="EI67">
        <v>86.94</v>
      </c>
      <c r="EJ67">
        <v>1.1687054711654801</v>
      </c>
      <c r="EK67">
        <v>0.70089999999999997</v>
      </c>
      <c r="EL67">
        <v>106.13496932515299</v>
      </c>
      <c r="EM67">
        <v>499941</v>
      </c>
      <c r="EN67">
        <v>119.7</v>
      </c>
      <c r="EO67">
        <v>86.4</v>
      </c>
      <c r="EP67">
        <v>121.2</v>
      </c>
      <c r="EQ67">
        <v>165.1</v>
      </c>
      <c r="ER67">
        <v>111.7</v>
      </c>
      <c r="ES67">
        <v>79</v>
      </c>
      <c r="ET67">
        <v>129.5</v>
      </c>
      <c r="EU67">
        <v>130.6</v>
      </c>
      <c r="EV67">
        <v>112.6</v>
      </c>
      <c r="EW67">
        <v>145.6</v>
      </c>
      <c r="EX67">
        <v>101.4</v>
      </c>
      <c r="EY67">
        <v>80.8</v>
      </c>
      <c r="EZ67">
        <v>59.9</v>
      </c>
      <c r="FA67">
        <v>108.9</v>
      </c>
      <c r="FB67">
        <v>117.9</v>
      </c>
      <c r="FC67">
        <v>147.5</v>
      </c>
      <c r="FD67">
        <v>120.9</v>
      </c>
      <c r="FE67">
        <v>165.1</v>
      </c>
      <c r="FF67">
        <v>259411</v>
      </c>
      <c r="FG67">
        <v>4690565</v>
      </c>
      <c r="FH67">
        <v>3145113</v>
      </c>
      <c r="FI67">
        <v>1347994</v>
      </c>
      <c r="FJ67">
        <v>6634660</v>
      </c>
      <c r="FK67">
        <v>6634660</v>
      </c>
      <c r="FL67">
        <v>4512100</v>
      </c>
      <c r="FM67">
        <v>2122560</v>
      </c>
      <c r="FN67">
        <v>2516300</v>
      </c>
      <c r="FO67">
        <v>1451590</v>
      </c>
      <c r="FP67">
        <v>2516300</v>
      </c>
      <c r="FQ67">
        <v>775630</v>
      </c>
      <c r="FR67">
        <v>7.024</v>
      </c>
      <c r="FS67">
        <v>-0.39779999999999999</v>
      </c>
      <c r="FT67">
        <v>6.4816000000000003</v>
      </c>
      <c r="FU67">
        <v>38067.93</v>
      </c>
      <c r="FV67">
        <v>122</v>
      </c>
      <c r="FW67">
        <v>119.4</v>
      </c>
      <c r="FX67">
        <v>91.5</v>
      </c>
      <c r="FY67">
        <v>155</v>
      </c>
      <c r="FZ67">
        <v>337.69634617478101</v>
      </c>
      <c r="GA67">
        <v>81</v>
      </c>
      <c r="GB67">
        <v>75.7</v>
      </c>
      <c r="GC67">
        <v>1911.4</v>
      </c>
      <c r="GD67">
        <v>43</v>
      </c>
      <c r="GE67">
        <v>19280.599999999999</v>
      </c>
      <c r="GF67">
        <v>292130</v>
      </c>
      <c r="GG67">
        <v>45105.7</v>
      </c>
      <c r="GH67">
        <v>7093.4</v>
      </c>
      <c r="GI67">
        <v>15835.8</v>
      </c>
      <c r="GJ67">
        <v>49793.1</v>
      </c>
      <c r="GK67">
        <v>28707.5</v>
      </c>
      <c r="GL67">
        <v>1825166</v>
      </c>
      <c r="GM67">
        <v>1834097</v>
      </c>
      <c r="GN67">
        <v>42500</v>
      </c>
      <c r="GO67">
        <v>54854728</v>
      </c>
      <c r="GP67">
        <v>27352734</v>
      </c>
      <c r="GQ67">
        <v>1258980</v>
      </c>
      <c r="GR67">
        <v>321615.59999999998</v>
      </c>
      <c r="GS67">
        <v>325.2</v>
      </c>
      <c r="GT67">
        <v>65712</v>
      </c>
      <c r="GU67">
        <v>8.9400999999999993</v>
      </c>
      <c r="GV67">
        <v>1934.3</v>
      </c>
      <c r="GW67">
        <v>971239.9</v>
      </c>
      <c r="GX67">
        <v>808913.7</v>
      </c>
      <c r="GY67">
        <v>16415.599999999999</v>
      </c>
      <c r="GZ67">
        <v>1098.5999999999999</v>
      </c>
      <c r="HA67">
        <v>27078</v>
      </c>
      <c r="HB67">
        <v>12453978.300000001</v>
      </c>
      <c r="HC67">
        <v>158.80000000000001</v>
      </c>
      <c r="HD67">
        <v>183.8</v>
      </c>
      <c r="HE67">
        <v>152</v>
      </c>
      <c r="HF67">
        <v>156.1</v>
      </c>
      <c r="HG67">
        <v>143</v>
      </c>
      <c r="HH67">
        <v>149.80000000000001</v>
      </c>
      <c r="HI67">
        <v>146.9</v>
      </c>
      <c r="HJ67">
        <v>154.92288761279701</v>
      </c>
      <c r="HK67">
        <v>6109.6</v>
      </c>
      <c r="HL67">
        <v>137292.9</v>
      </c>
      <c r="HM67">
        <v>10047.200000000001</v>
      </c>
      <c r="HN67">
        <v>12272.6</v>
      </c>
      <c r="HO67">
        <v>59.980885632366999</v>
      </c>
      <c r="HP67">
        <v>22.8738451736222</v>
      </c>
      <c r="HQ67">
        <v>6012.6</v>
      </c>
      <c r="HR67">
        <v>1181613.3999999999</v>
      </c>
      <c r="HS67">
        <v>13868979.699999999</v>
      </c>
      <c r="HT67">
        <v>45318.3</v>
      </c>
      <c r="HU67">
        <v>3231.2</v>
      </c>
      <c r="HV67">
        <v>769.5</v>
      </c>
      <c r="HW67">
        <v>233200</v>
      </c>
      <c r="HX67">
        <v>2364.6999999999998</v>
      </c>
      <c r="HY67">
        <v>156812</v>
      </c>
      <c r="HZ67">
        <v>3.39</v>
      </c>
      <c r="IA67">
        <v>3.35</v>
      </c>
      <c r="IB67">
        <v>43418.3</v>
      </c>
      <c r="IC67">
        <v>119960.0561</v>
      </c>
      <c r="ID67">
        <v>161.39436619718299</v>
      </c>
      <c r="IE67">
        <v>1531.7</v>
      </c>
      <c r="IF67">
        <v>1281</v>
      </c>
      <c r="IG67">
        <v>98.6</v>
      </c>
      <c r="IH67">
        <v>32784.5</v>
      </c>
      <c r="II67">
        <v>484.1515</v>
      </c>
      <c r="IJ67">
        <v>230169.7</v>
      </c>
      <c r="IK67">
        <v>108698.9</v>
      </c>
      <c r="IL67">
        <v>60921</v>
      </c>
      <c r="IM67">
        <v>118.22298000000001</v>
      </c>
      <c r="IN67">
        <v>761.9</v>
      </c>
      <c r="IO67">
        <v>339505090.60000002</v>
      </c>
      <c r="IP67">
        <v>99.606632414759503</v>
      </c>
      <c r="IQ67">
        <v>68.018680000000003</v>
      </c>
      <c r="IR67">
        <v>635</v>
      </c>
      <c r="IS67">
        <v>2265.3285669033698</v>
      </c>
    </row>
    <row r="68" spans="1:253">
      <c r="A68" t="s">
        <v>483</v>
      </c>
      <c r="B68">
        <v>33663110.5</v>
      </c>
      <c r="C68">
        <v>6462775.4000000004</v>
      </c>
      <c r="D68">
        <v>10101752.6</v>
      </c>
      <c r="E68">
        <v>17098582.5</v>
      </c>
      <c r="F68">
        <v>49171972.399999999</v>
      </c>
      <c r="G68">
        <v>11808326.300000001</v>
      </c>
      <c r="H68">
        <v>12893381.199999999</v>
      </c>
      <c r="I68">
        <v>24470264.800000001</v>
      </c>
      <c r="J68">
        <v>36262202</v>
      </c>
      <c r="K68">
        <v>21691310.800000001</v>
      </c>
      <c r="L68">
        <v>3446087.2</v>
      </c>
      <c r="M68">
        <v>11281172.4</v>
      </c>
      <c r="N68">
        <v>6456942.2999999998</v>
      </c>
      <c r="O68">
        <v>7654243.9000000004</v>
      </c>
      <c r="P68">
        <v>54485422.700000003</v>
      </c>
      <c r="Q68">
        <v>34245846.100000001</v>
      </c>
      <c r="R68">
        <v>5466415.5999999996</v>
      </c>
      <c r="S68">
        <v>14332533.699999999</v>
      </c>
      <c r="T68">
        <v>9585674.5</v>
      </c>
      <c r="U68">
        <v>10368063.1</v>
      </c>
      <c r="V68">
        <v>-34602</v>
      </c>
      <c r="W68">
        <v>32389.7</v>
      </c>
      <c r="X68">
        <v>-2212.1999999999998</v>
      </c>
      <c r="Y68">
        <v>34118.800000000003</v>
      </c>
      <c r="Z68">
        <v>32482.7</v>
      </c>
      <c r="AA68">
        <v>129100.3</v>
      </c>
      <c r="AB68">
        <v>140927.70000000001</v>
      </c>
      <c r="AC68">
        <v>-10127.700000000001</v>
      </c>
      <c r="AD68">
        <v>19280.7</v>
      </c>
      <c r="AE68">
        <v>738885.58041768405</v>
      </c>
      <c r="AF68">
        <v>23236.799999999999</v>
      </c>
      <c r="AG68">
        <v>733463.9</v>
      </c>
      <c r="AH68">
        <v>5905037.0999999996</v>
      </c>
      <c r="AI68">
        <v>715727.9</v>
      </c>
      <c r="AJ68">
        <v>2747523.7</v>
      </c>
      <c r="AK68">
        <v>5946768.2000000002</v>
      </c>
      <c r="AL68">
        <v>6796535.7000000002</v>
      </c>
      <c r="AM68">
        <v>4355278.5999999996</v>
      </c>
      <c r="AN68">
        <v>788683.1</v>
      </c>
      <c r="AO68">
        <v>7105502.7999999998</v>
      </c>
      <c r="AP68">
        <v>1293620</v>
      </c>
      <c r="AQ68">
        <v>3705575.3</v>
      </c>
      <c r="AR68">
        <v>7957171.7000000002</v>
      </c>
      <c r="AS68">
        <v>9467185.6999999993</v>
      </c>
      <c r="AT68">
        <v>7045907.4000000004</v>
      </c>
      <c r="AU68">
        <v>1647824.7</v>
      </c>
      <c r="AV68">
        <v>845226.1</v>
      </c>
      <c r="AW68">
        <v>111308.3</v>
      </c>
      <c r="AX68">
        <v>131337066.40000001</v>
      </c>
      <c r="AY68">
        <v>301086.7</v>
      </c>
      <c r="AZ68">
        <v>90005812.099999994</v>
      </c>
      <c r="BA68">
        <v>41331254.299999997</v>
      </c>
      <c r="BB68">
        <v>0.24</v>
      </c>
      <c r="BC68">
        <v>8.0299999999999994</v>
      </c>
      <c r="BD68">
        <v>80.83</v>
      </c>
      <c r="BE68">
        <v>66.599999999999994</v>
      </c>
      <c r="BF68">
        <v>90005812.099999994</v>
      </c>
      <c r="BG68">
        <v>41331254.299999997</v>
      </c>
      <c r="BH68">
        <v>284.89999999999998</v>
      </c>
      <c r="BI68">
        <v>180553719.90000001</v>
      </c>
      <c r="BJ68">
        <v>4893230</v>
      </c>
      <c r="BK68">
        <v>897908</v>
      </c>
      <c r="BL68">
        <v>51192</v>
      </c>
      <c r="BM68">
        <v>203015</v>
      </c>
      <c r="BN68">
        <v>1.8</v>
      </c>
      <c r="BO68">
        <v>461.19391342005503</v>
      </c>
      <c r="BP68">
        <v>713.63849534786095</v>
      </c>
      <c r="BQ68">
        <v>356.61414605118102</v>
      </c>
      <c r="BR68">
        <v>363.74158647250601</v>
      </c>
      <c r="BS68">
        <v>106100517.7</v>
      </c>
      <c r="BT68">
        <v>27745488.5</v>
      </c>
      <c r="BU68">
        <v>27017382.300000001</v>
      </c>
      <c r="BV68">
        <v>25695122.5</v>
      </c>
      <c r="BW68">
        <v>142.30000000000001</v>
      </c>
      <c r="BX68">
        <v>21943.1</v>
      </c>
      <c r="BY68">
        <v>23236.799999999999</v>
      </c>
      <c r="BZ68">
        <v>23470</v>
      </c>
      <c r="CA68">
        <v>-10127.700000000001</v>
      </c>
      <c r="CB68">
        <v>19121.900000000001</v>
      </c>
      <c r="CC68">
        <v>19121.900000000001</v>
      </c>
      <c r="CD68">
        <v>17380</v>
      </c>
      <c r="CE68">
        <v>21217.200000000001</v>
      </c>
      <c r="CF68">
        <v>-32482.7</v>
      </c>
      <c r="CG68">
        <v>5460.8</v>
      </c>
      <c r="CH68">
        <v>166.12639696914599</v>
      </c>
      <c r="CI68">
        <v>1390.7878257039199</v>
      </c>
      <c r="CJ68">
        <v>10679.8</v>
      </c>
      <c r="CK68">
        <v>1</v>
      </c>
      <c r="CL68">
        <v>91.9</v>
      </c>
      <c r="CM68">
        <v>0.2247171875</v>
      </c>
      <c r="CN68">
        <v>132.02803333333301</v>
      </c>
      <c r="CO68">
        <v>105.050905519761</v>
      </c>
      <c r="CP68">
        <v>1</v>
      </c>
      <c r="CQ68">
        <v>91.807639425789802</v>
      </c>
      <c r="CR68">
        <v>508287</v>
      </c>
      <c r="CS68">
        <v>30606.48</v>
      </c>
      <c r="CT68">
        <v>114.09232136203499</v>
      </c>
      <c r="CU68">
        <v>170.11620848181099</v>
      </c>
      <c r="CV68">
        <v>136.07221483958099</v>
      </c>
      <c r="CW68">
        <v>163.288636730235</v>
      </c>
      <c r="CX68">
        <v>786.31442166732302</v>
      </c>
      <c r="CY68">
        <v>171.07902084178701</v>
      </c>
      <c r="CZ68">
        <v>8.8770833333333396E-2</v>
      </c>
      <c r="DA68">
        <v>775062</v>
      </c>
      <c r="DB68">
        <v>3.0012291666666702</v>
      </c>
      <c r="DC68">
        <v>208.11075976192399</v>
      </c>
      <c r="DD68">
        <v>78.709900000000005</v>
      </c>
      <c r="DE68">
        <v>17151637.600000001</v>
      </c>
      <c r="DF68">
        <v>2403.8182085493099</v>
      </c>
      <c r="DG68">
        <v>75761</v>
      </c>
      <c r="DH68">
        <v>5460.8</v>
      </c>
      <c r="DI68">
        <v>70300.2</v>
      </c>
      <c r="DJ68">
        <v>110825.2</v>
      </c>
      <c r="DK68">
        <v>21943.1</v>
      </c>
      <c r="DL68">
        <v>88882.1</v>
      </c>
      <c r="DM68">
        <v>104917200</v>
      </c>
      <c r="DN68">
        <v>33404417.600000001</v>
      </c>
      <c r="DO68">
        <v>180553719.90000001</v>
      </c>
      <c r="DP68">
        <v>56372364.299999997</v>
      </c>
      <c r="DQ68">
        <v>112048259.90000001</v>
      </c>
      <c r="DR68">
        <v>45976152.5</v>
      </c>
      <c r="DS68">
        <v>266183.40000000002</v>
      </c>
      <c r="DT68">
        <v>34109240.200000003</v>
      </c>
      <c r="DU68">
        <v>26815121.699999999</v>
      </c>
      <c r="DV68">
        <v>17284165.899999999</v>
      </c>
      <c r="DW68">
        <v>44099287.600000001</v>
      </c>
      <c r="DX68">
        <v>1645670</v>
      </c>
      <c r="DY68">
        <v>45744957.600000001</v>
      </c>
      <c r="DZ68">
        <v>136454432.19999999</v>
      </c>
      <c r="EA68">
        <v>185446949.90000001</v>
      </c>
      <c r="EB68">
        <v>5.5</v>
      </c>
      <c r="EC68">
        <v>4</v>
      </c>
      <c r="ED68">
        <v>8.25</v>
      </c>
      <c r="EE68">
        <v>3.09</v>
      </c>
      <c r="EF68">
        <v>6.04</v>
      </c>
      <c r="EG68">
        <v>73.739999999999995</v>
      </c>
      <c r="EH68">
        <v>97.44</v>
      </c>
      <c r="EI68">
        <v>87.99</v>
      </c>
      <c r="EJ68">
        <v>1.1932465419039899</v>
      </c>
      <c r="EK68">
        <v>0.70599999999999996</v>
      </c>
      <c r="EL68">
        <v>104.44759206798901</v>
      </c>
      <c r="EM68">
        <v>537474</v>
      </c>
      <c r="EN68">
        <v>131.19999999999999</v>
      </c>
      <c r="EO68">
        <v>107.5</v>
      </c>
      <c r="EP68">
        <v>133.19999999999999</v>
      </c>
      <c r="EQ68">
        <v>155</v>
      </c>
      <c r="ER68">
        <v>123.4</v>
      </c>
      <c r="ES68">
        <v>90.5</v>
      </c>
      <c r="ET68">
        <v>143.1</v>
      </c>
      <c r="EU68">
        <v>139.69999999999999</v>
      </c>
      <c r="EV68">
        <v>123.9</v>
      </c>
      <c r="EW68">
        <v>153</v>
      </c>
      <c r="EX68">
        <v>138.80000000000001</v>
      </c>
      <c r="EY68">
        <v>79.900000000000006</v>
      </c>
      <c r="EZ68">
        <v>59.9</v>
      </c>
      <c r="FA68">
        <v>121.6</v>
      </c>
      <c r="FB68">
        <v>119.4</v>
      </c>
      <c r="FC68">
        <v>161.80000000000001</v>
      </c>
      <c r="FD68">
        <v>140.4</v>
      </c>
      <c r="FE68">
        <v>155</v>
      </c>
      <c r="FF68">
        <v>285153</v>
      </c>
      <c r="FG68">
        <v>4782110</v>
      </c>
      <c r="FH68">
        <v>3153691</v>
      </c>
      <c r="FI68">
        <v>1417478</v>
      </c>
      <c r="FJ68">
        <v>8007370</v>
      </c>
      <c r="FK68">
        <v>8007370</v>
      </c>
      <c r="FL68">
        <v>6172300</v>
      </c>
      <c r="FM68">
        <v>1835070</v>
      </c>
      <c r="FN68">
        <v>2444760</v>
      </c>
      <c r="FO68">
        <v>1665190</v>
      </c>
      <c r="FP68">
        <v>2444760</v>
      </c>
      <c r="FQ68">
        <v>1431380</v>
      </c>
      <c r="FR68">
        <v>21.3582</v>
      </c>
      <c r="FS68">
        <v>0.82669999999999999</v>
      </c>
      <c r="FT68">
        <v>19.332699999999999</v>
      </c>
      <c r="FU68">
        <v>47751.33</v>
      </c>
      <c r="FV68">
        <v>124.7</v>
      </c>
      <c r="FW68">
        <v>121.8</v>
      </c>
      <c r="FX68">
        <v>94</v>
      </c>
      <c r="FY68">
        <v>158.19999999999999</v>
      </c>
      <c r="FZ68">
        <v>341.964228726074</v>
      </c>
      <c r="GA68">
        <v>82</v>
      </c>
      <c r="GB68">
        <v>71.7</v>
      </c>
      <c r="GC68">
        <v>1874.1</v>
      </c>
      <c r="GD68">
        <v>44.3</v>
      </c>
      <c r="GE68">
        <v>40524.6</v>
      </c>
      <c r="GF68">
        <v>336660</v>
      </c>
      <c r="GG68">
        <v>55426.2</v>
      </c>
      <c r="GH68">
        <v>8025.8</v>
      </c>
      <c r="GI68">
        <v>21232.1</v>
      </c>
      <c r="GJ68">
        <v>53339.3</v>
      </c>
      <c r="GK68">
        <v>30102.5</v>
      </c>
      <c r="GL68">
        <v>1741647</v>
      </c>
      <c r="GM68">
        <v>1745359</v>
      </c>
      <c r="GN68">
        <v>42500</v>
      </c>
      <c r="GO68">
        <v>53440611</v>
      </c>
      <c r="GP68">
        <v>27017382.300000001</v>
      </c>
      <c r="GQ68">
        <v>1116990</v>
      </c>
      <c r="GR68">
        <v>306613.09999999998</v>
      </c>
      <c r="GS68">
        <v>325.10000000000002</v>
      </c>
      <c r="GT68">
        <v>78872.600000000006</v>
      </c>
      <c r="GU68">
        <v>7.0442</v>
      </c>
      <c r="GV68">
        <v>2968.6</v>
      </c>
      <c r="GW68">
        <v>895964.8</v>
      </c>
      <c r="GX68">
        <v>267222</v>
      </c>
      <c r="GY68">
        <v>21788.2</v>
      </c>
      <c r="GZ68">
        <v>2212</v>
      </c>
      <c r="HA68">
        <v>19994</v>
      </c>
      <c r="HB68">
        <v>12379568.6</v>
      </c>
      <c r="HC68">
        <v>163.69999999999999</v>
      </c>
      <c r="HD68">
        <v>185.6</v>
      </c>
      <c r="HE68">
        <v>153.5</v>
      </c>
      <c r="HF68">
        <v>158</v>
      </c>
      <c r="HG68">
        <v>145.4</v>
      </c>
      <c r="HH68">
        <v>151.30000000000001</v>
      </c>
      <c r="HI68">
        <v>150.9</v>
      </c>
      <c r="HJ68">
        <v>158.135849056604</v>
      </c>
      <c r="HK68">
        <v>10009.5</v>
      </c>
      <c r="HL68">
        <v>140496.29999999999</v>
      </c>
      <c r="HM68">
        <v>10679.8</v>
      </c>
      <c r="HN68">
        <v>12549.4</v>
      </c>
      <c r="HO68">
        <v>67.853365904944496</v>
      </c>
      <c r="HP68">
        <v>16.886112743127502</v>
      </c>
      <c r="HQ68">
        <v>8194.5</v>
      </c>
      <c r="HR68">
        <v>1103504.3999999999</v>
      </c>
      <c r="HS68">
        <v>13922591.800000001</v>
      </c>
      <c r="HT68">
        <v>45793.9</v>
      </c>
      <c r="HU68">
        <v>2791.2</v>
      </c>
      <c r="HV68">
        <v>651.4</v>
      </c>
      <c r="HW68">
        <v>916100</v>
      </c>
      <c r="HX68">
        <v>1978.5</v>
      </c>
      <c r="HY68">
        <v>179163</v>
      </c>
      <c r="HZ68">
        <v>3.15</v>
      </c>
      <c r="IA68">
        <v>3.35</v>
      </c>
      <c r="IB68">
        <v>45332</v>
      </c>
      <c r="IC68">
        <v>147720.51730000001</v>
      </c>
      <c r="ID68">
        <v>184.73529411764699</v>
      </c>
      <c r="IE68">
        <v>2077.1999999999998</v>
      </c>
      <c r="IF68">
        <v>1581</v>
      </c>
      <c r="IG68">
        <v>111.5</v>
      </c>
      <c r="IH68">
        <v>23314.6</v>
      </c>
      <c r="II68">
        <v>482.42930000000001</v>
      </c>
      <c r="IJ68">
        <v>185494.8</v>
      </c>
      <c r="IK68">
        <v>105718.8</v>
      </c>
      <c r="IL68">
        <v>62105.7</v>
      </c>
      <c r="IM68">
        <v>120.84464800000001</v>
      </c>
      <c r="IN68">
        <v>124.3</v>
      </c>
      <c r="IO68">
        <v>379276289.5</v>
      </c>
      <c r="IP68">
        <v>101.594862213919</v>
      </c>
      <c r="IQ68">
        <v>68.764539999999997</v>
      </c>
      <c r="IR68">
        <v>760</v>
      </c>
      <c r="IS68">
        <v>2403.8182085493099</v>
      </c>
    </row>
    <row r="69" spans="1:253">
      <c r="A69" t="s">
        <v>484</v>
      </c>
      <c r="B69">
        <v>35700414.100000001</v>
      </c>
      <c r="C69">
        <v>5463239.2000000002</v>
      </c>
      <c r="D69">
        <v>11776710.9</v>
      </c>
      <c r="E69">
        <v>18460463.899999999</v>
      </c>
      <c r="F69">
        <v>52052013.700000003</v>
      </c>
      <c r="G69">
        <v>9510692.9000000004</v>
      </c>
      <c r="H69">
        <v>15819731.4</v>
      </c>
      <c r="I69">
        <v>26721589.5</v>
      </c>
      <c r="J69">
        <v>39177252.100000001</v>
      </c>
      <c r="K69">
        <v>22232562</v>
      </c>
      <c r="L69">
        <v>4412240.8</v>
      </c>
      <c r="M69">
        <v>13039472.199999999</v>
      </c>
      <c r="N69">
        <v>7245922.5</v>
      </c>
      <c r="O69">
        <v>8918071.9000000004</v>
      </c>
      <c r="P69">
        <v>57571094.5</v>
      </c>
      <c r="Q69">
        <v>34874118.200000003</v>
      </c>
      <c r="R69">
        <v>6975621.5</v>
      </c>
      <c r="S69">
        <v>17403134.199999999</v>
      </c>
      <c r="T69">
        <v>10686152.1</v>
      </c>
      <c r="U69">
        <v>11950982.4</v>
      </c>
      <c r="V69">
        <v>-41744.6</v>
      </c>
      <c r="W69">
        <v>33609.800000000003</v>
      </c>
      <c r="X69">
        <v>-8134.8</v>
      </c>
      <c r="Y69">
        <v>12234.5</v>
      </c>
      <c r="Z69">
        <v>3389.1</v>
      </c>
      <c r="AA69">
        <v>146417.70000000001</v>
      </c>
      <c r="AB69">
        <v>164184.1</v>
      </c>
      <c r="AC69">
        <v>-8742.9</v>
      </c>
      <c r="AD69">
        <v>18868.2</v>
      </c>
      <c r="AE69">
        <v>789835.29290711996</v>
      </c>
      <c r="AF69">
        <v>23484.5</v>
      </c>
      <c r="AG69">
        <v>927620.3</v>
      </c>
      <c r="AH69">
        <v>6778593.0999999996</v>
      </c>
      <c r="AI69">
        <v>753006.2</v>
      </c>
      <c r="AJ69">
        <v>3317491.3</v>
      </c>
      <c r="AK69">
        <v>7051419.0999999996</v>
      </c>
      <c r="AL69">
        <v>6822244.7000000002</v>
      </c>
      <c r="AM69">
        <v>4586800.0999999996</v>
      </c>
      <c r="AN69">
        <v>1161689.3</v>
      </c>
      <c r="AO69">
        <v>8467101.4000000004</v>
      </c>
      <c r="AP69">
        <v>1386326.9</v>
      </c>
      <c r="AQ69">
        <v>4804613.8</v>
      </c>
      <c r="AR69">
        <v>9691675.6999999993</v>
      </c>
      <c r="AS69">
        <v>9714717.1999999993</v>
      </c>
      <c r="AT69">
        <v>7315196.5999999996</v>
      </c>
      <c r="AU69">
        <v>2801294</v>
      </c>
      <c r="AV69">
        <v>1397131.4</v>
      </c>
      <c r="AW69">
        <v>243217.7</v>
      </c>
      <c r="AX69">
        <v>132474213.40000001</v>
      </c>
      <c r="AY69">
        <v>932896.6</v>
      </c>
      <c r="AZ69">
        <v>91058344</v>
      </c>
      <c r="BA69">
        <v>41415869.399999999</v>
      </c>
      <c r="BB69">
        <v>15.89</v>
      </c>
      <c r="BC69">
        <v>8.82</v>
      </c>
      <c r="BD69">
        <v>1139.67</v>
      </c>
      <c r="BE69">
        <v>69.400000000000006</v>
      </c>
      <c r="BF69">
        <v>91058344</v>
      </c>
      <c r="BG69">
        <v>41415869.399999999</v>
      </c>
      <c r="BH69">
        <v>285.5</v>
      </c>
      <c r="BI69">
        <v>188445777.5</v>
      </c>
      <c r="BJ69">
        <v>5104350</v>
      </c>
      <c r="BK69">
        <v>933583</v>
      </c>
      <c r="BL69">
        <v>80534</v>
      </c>
      <c r="BM69">
        <v>338742</v>
      </c>
      <c r="BN69">
        <v>5.9</v>
      </c>
      <c r="BO69">
        <v>473.430528267103</v>
      </c>
      <c r="BP69">
        <v>691.92702283613596</v>
      </c>
      <c r="BQ69">
        <v>27.896339724188898</v>
      </c>
      <c r="BR69">
        <v>326.36073416794397</v>
      </c>
      <c r="BS69">
        <v>108882546.2</v>
      </c>
      <c r="BT69">
        <v>29346886.899999999</v>
      </c>
      <c r="BU69">
        <v>30036361.699999999</v>
      </c>
      <c r="BV69">
        <v>27760877.899999999</v>
      </c>
      <c r="BW69">
        <v>147.19999999999999</v>
      </c>
      <c r="BX69">
        <v>28725.200000000001</v>
      </c>
      <c r="BY69">
        <v>23484.5</v>
      </c>
      <c r="BZ69">
        <v>23474.9</v>
      </c>
      <c r="CA69">
        <v>-8742.9</v>
      </c>
      <c r="CB69">
        <v>18920.3</v>
      </c>
      <c r="CC69">
        <v>18920.3</v>
      </c>
      <c r="CD69">
        <v>2678.5</v>
      </c>
      <c r="CE69">
        <v>7280.3</v>
      </c>
      <c r="CF69">
        <v>-3389.1</v>
      </c>
      <c r="CG69">
        <v>8213.6</v>
      </c>
      <c r="CH69">
        <v>308.14403019276898</v>
      </c>
      <c r="CI69">
        <v>1395.0836954358199</v>
      </c>
      <c r="CJ69">
        <v>12738.8</v>
      </c>
      <c r="CK69">
        <v>0</v>
      </c>
      <c r="CL69">
        <v>91.562333333333299</v>
      </c>
      <c r="CM69">
        <v>0.20200000000000001</v>
      </c>
      <c r="CN69">
        <v>133.55053333333299</v>
      </c>
      <c r="CO69">
        <v>116.19860664079501</v>
      </c>
      <c r="CP69">
        <v>0</v>
      </c>
      <c r="CQ69">
        <v>106.5</v>
      </c>
      <c r="CR69">
        <v>516287</v>
      </c>
      <c r="CS69">
        <v>32981.550000000003</v>
      </c>
      <c r="CT69">
        <v>113.930422695697</v>
      </c>
      <c r="CU69">
        <v>172.74074773527099</v>
      </c>
      <c r="CV69">
        <v>135.98771807633199</v>
      </c>
      <c r="CW69">
        <v>165.00886932773199</v>
      </c>
      <c r="CX69">
        <v>792.60493704066096</v>
      </c>
      <c r="CY69">
        <v>172.486871681629</v>
      </c>
      <c r="CZ69">
        <v>4.7660810810810798E-2</v>
      </c>
      <c r="DA69">
        <v>755848</v>
      </c>
      <c r="DB69">
        <v>3.2023391891891899</v>
      </c>
      <c r="DC69">
        <v>209.44895356934501</v>
      </c>
      <c r="DD69">
        <v>80.079539999999994</v>
      </c>
      <c r="DE69">
        <v>19388458.199999999</v>
      </c>
      <c r="DF69">
        <v>2489.46891447793</v>
      </c>
      <c r="DG69">
        <v>90413.4</v>
      </c>
      <c r="DH69">
        <v>8213.6</v>
      </c>
      <c r="DI69">
        <v>82199.8</v>
      </c>
      <c r="DJ69">
        <v>131664.29999999999</v>
      </c>
      <c r="DK69">
        <v>28725.200000000001</v>
      </c>
      <c r="DL69">
        <v>102939</v>
      </c>
      <c r="DM69">
        <v>108882550</v>
      </c>
      <c r="DN69">
        <v>35999810.399999999</v>
      </c>
      <c r="DO69">
        <v>188445777.5</v>
      </c>
      <c r="DP69">
        <v>58503740.200000003</v>
      </c>
      <c r="DQ69">
        <v>116684663.5</v>
      </c>
      <c r="DR69">
        <v>45788462.600000001</v>
      </c>
      <c r="DS69">
        <v>269126.09999999998</v>
      </c>
      <c r="DT69">
        <v>32800214.800000001</v>
      </c>
      <c r="DU69">
        <v>27518284.5</v>
      </c>
      <c r="DV69">
        <v>20424709</v>
      </c>
      <c r="DW69">
        <v>47942993.5</v>
      </c>
      <c r="DX69">
        <v>1708530</v>
      </c>
      <c r="DY69">
        <v>49651523.5</v>
      </c>
      <c r="DZ69">
        <v>140502784</v>
      </c>
      <c r="EA69">
        <v>193550127.5</v>
      </c>
      <c r="EB69">
        <v>5.5</v>
      </c>
      <c r="EC69">
        <v>4</v>
      </c>
      <c r="ED69">
        <v>8.27</v>
      </c>
      <c r="EE69">
        <v>3.25</v>
      </c>
      <c r="EF69">
        <v>6.27</v>
      </c>
      <c r="EG69">
        <v>72.89</v>
      </c>
      <c r="EH69">
        <v>100.47</v>
      </c>
      <c r="EI69">
        <v>87.91</v>
      </c>
      <c r="EJ69">
        <v>1.2060639319522599</v>
      </c>
      <c r="EK69">
        <v>0.68840000000000001</v>
      </c>
      <c r="EL69">
        <v>105.883207437536</v>
      </c>
      <c r="EM69">
        <v>537953</v>
      </c>
      <c r="EN69">
        <v>137.4</v>
      </c>
      <c r="EO69">
        <v>126.1</v>
      </c>
      <c r="EP69">
        <v>136.5</v>
      </c>
      <c r="EQ69">
        <v>166</v>
      </c>
      <c r="ER69">
        <v>134.80000000000001</v>
      </c>
      <c r="ES69">
        <v>98.6</v>
      </c>
      <c r="ET69">
        <v>147.19999999999999</v>
      </c>
      <c r="EU69">
        <v>140.5</v>
      </c>
      <c r="EV69">
        <v>127.3</v>
      </c>
      <c r="EW69">
        <v>151.5</v>
      </c>
      <c r="EX69">
        <v>178.5</v>
      </c>
      <c r="EY69">
        <v>78.900000000000006</v>
      </c>
      <c r="EZ69">
        <v>63.1</v>
      </c>
      <c r="FA69">
        <v>126.7</v>
      </c>
      <c r="FB69">
        <v>104.9</v>
      </c>
      <c r="FC69">
        <v>166.5</v>
      </c>
      <c r="FD69">
        <v>166</v>
      </c>
      <c r="FE69">
        <v>166</v>
      </c>
      <c r="FF69">
        <v>267500</v>
      </c>
      <c r="FG69">
        <v>4353599</v>
      </c>
      <c r="FH69">
        <v>2820684</v>
      </c>
      <c r="FI69">
        <v>1377775</v>
      </c>
      <c r="FJ69">
        <v>12296890</v>
      </c>
      <c r="FK69">
        <v>12296890</v>
      </c>
      <c r="FL69">
        <v>6889780</v>
      </c>
      <c r="FM69">
        <v>5407110</v>
      </c>
      <c r="FN69">
        <v>6598220</v>
      </c>
      <c r="FO69">
        <v>2076980</v>
      </c>
      <c r="FP69">
        <v>6598220</v>
      </c>
      <c r="FQ69">
        <v>1166040</v>
      </c>
      <c r="FR69">
        <v>7.5347</v>
      </c>
      <c r="FS69">
        <v>-2.2517</v>
      </c>
      <c r="FT69">
        <v>7.5568</v>
      </c>
      <c r="FU69">
        <v>49509.15</v>
      </c>
      <c r="FV69">
        <v>128.19999999999999</v>
      </c>
      <c r="FW69">
        <v>126.4</v>
      </c>
      <c r="FX69">
        <v>105.2</v>
      </c>
      <c r="FY69">
        <v>156.6</v>
      </c>
      <c r="FZ69">
        <v>344.28063636856399</v>
      </c>
      <c r="GA69">
        <v>88.3</v>
      </c>
      <c r="GB69">
        <v>78.599999999999994</v>
      </c>
      <c r="GC69">
        <v>1797.8</v>
      </c>
      <c r="GD69">
        <v>60.8</v>
      </c>
      <c r="GE69">
        <v>50549.599999999999</v>
      </c>
      <c r="GF69">
        <v>362610</v>
      </c>
      <c r="GG69">
        <v>52940.1</v>
      </c>
      <c r="GH69">
        <v>7823.9</v>
      </c>
      <c r="GI69">
        <v>20599.599999999999</v>
      </c>
      <c r="GJ69">
        <v>56004.3</v>
      </c>
      <c r="GK69">
        <v>32519.8</v>
      </c>
      <c r="GL69">
        <v>2225386</v>
      </c>
      <c r="GM69">
        <v>2267532</v>
      </c>
      <c r="GN69">
        <v>43967.7</v>
      </c>
      <c r="GO69">
        <v>57107764.799999997</v>
      </c>
      <c r="GP69">
        <v>30036361.699999999</v>
      </c>
      <c r="GQ69">
        <v>2233570</v>
      </c>
      <c r="GR69">
        <v>328689.8</v>
      </c>
      <c r="GS69">
        <v>333.5</v>
      </c>
      <c r="GT69">
        <v>85128.6</v>
      </c>
      <c r="GU69">
        <v>15.3271</v>
      </c>
      <c r="GV69">
        <v>-538.5</v>
      </c>
      <c r="GW69">
        <v>1304802.3999999999</v>
      </c>
      <c r="GX69">
        <v>379794.6</v>
      </c>
      <c r="GY69">
        <v>24989</v>
      </c>
      <c r="GZ69">
        <v>2685.6</v>
      </c>
      <c r="HA69">
        <v>5751</v>
      </c>
      <c r="HB69">
        <v>13296184.800000001</v>
      </c>
      <c r="HC69">
        <v>157.1</v>
      </c>
      <c r="HD69">
        <v>188</v>
      </c>
      <c r="HE69">
        <v>155.69999999999999</v>
      </c>
      <c r="HF69">
        <v>159.5</v>
      </c>
      <c r="HG69">
        <v>152.69999999999999</v>
      </c>
      <c r="HH69">
        <v>153.30000000000001</v>
      </c>
      <c r="HI69">
        <v>146.5</v>
      </c>
      <c r="HJ69">
        <v>153.08367514355999</v>
      </c>
      <c r="HK69">
        <v>17810.5</v>
      </c>
      <c r="HL69">
        <v>141894.6</v>
      </c>
      <c r="HM69">
        <v>12738.8</v>
      </c>
      <c r="HN69">
        <v>13322.1</v>
      </c>
      <c r="HO69">
        <v>64.719718817591897</v>
      </c>
      <c r="HP69">
        <v>18.505767844268199</v>
      </c>
      <c r="HQ69">
        <v>9137.5</v>
      </c>
      <c r="HR69">
        <v>1311932.5</v>
      </c>
      <c r="HS69">
        <v>14923025.300000001</v>
      </c>
      <c r="HT69">
        <v>48011.7</v>
      </c>
      <c r="HU69">
        <v>4453</v>
      </c>
      <c r="HV69">
        <v>603.20000000000005</v>
      </c>
      <c r="HW69">
        <v>1742400</v>
      </c>
      <c r="HX69">
        <v>1925.2</v>
      </c>
      <c r="HY69">
        <v>192195</v>
      </c>
      <c r="HZ69">
        <v>3.16</v>
      </c>
      <c r="IA69">
        <v>3.35</v>
      </c>
      <c r="IB69">
        <v>39083</v>
      </c>
      <c r="IC69">
        <v>159135.77100000001</v>
      </c>
      <c r="ID69">
        <v>184.044444444444</v>
      </c>
      <c r="IE69">
        <v>2058.6</v>
      </c>
      <c r="IF69">
        <v>2163</v>
      </c>
      <c r="IG69">
        <v>116.1</v>
      </c>
      <c r="IH69">
        <v>50488.4</v>
      </c>
      <c r="II69">
        <v>524.0557</v>
      </c>
      <c r="IJ69">
        <v>185397.4</v>
      </c>
      <c r="IK69">
        <v>102998.1</v>
      </c>
      <c r="IL69">
        <v>73062.3</v>
      </c>
      <c r="IM69">
        <v>124.46782</v>
      </c>
      <c r="IN69">
        <v>44.5</v>
      </c>
      <c r="IO69">
        <v>432360011</v>
      </c>
      <c r="IP69">
        <v>105.499112564222</v>
      </c>
      <c r="IQ69">
        <v>69.634860000000003</v>
      </c>
      <c r="IR69">
        <v>772.7</v>
      </c>
      <c r="IS69">
        <v>2489.46891447793</v>
      </c>
    </row>
    <row r="70" spans="1:253">
      <c r="A70" t="s">
        <v>485</v>
      </c>
      <c r="B70">
        <v>30526641.600000001</v>
      </c>
      <c r="C70">
        <v>4722579.2</v>
      </c>
      <c r="D70">
        <v>9599545.5</v>
      </c>
      <c r="E70">
        <v>16204516.9</v>
      </c>
      <c r="F70">
        <v>46232544.200000003</v>
      </c>
      <c r="G70">
        <v>8470419.3000000007</v>
      </c>
      <c r="H70">
        <v>13328669.9</v>
      </c>
      <c r="I70">
        <v>24433455</v>
      </c>
      <c r="J70">
        <v>32464338.800000001</v>
      </c>
      <c r="K70">
        <v>17533996.199999999</v>
      </c>
      <c r="L70">
        <v>4087885.3</v>
      </c>
      <c r="M70">
        <v>10635433.199999999</v>
      </c>
      <c r="N70">
        <v>7371460.0999999996</v>
      </c>
      <c r="O70">
        <v>8334549.5</v>
      </c>
      <c r="P70">
        <v>51267892.600000001</v>
      </c>
      <c r="Q70">
        <v>28468705.800000001</v>
      </c>
      <c r="R70">
        <v>6607716.5999999996</v>
      </c>
      <c r="S70">
        <v>14438366.6</v>
      </c>
      <c r="T70">
        <v>11283494.300000001</v>
      </c>
      <c r="U70">
        <v>11585488.199999999</v>
      </c>
      <c r="V70">
        <v>-30715.200000000001</v>
      </c>
      <c r="W70">
        <v>37296</v>
      </c>
      <c r="X70">
        <v>6580.8</v>
      </c>
      <c r="Y70">
        <v>25370.5</v>
      </c>
      <c r="Z70">
        <v>31870.2</v>
      </c>
      <c r="AA70">
        <v>151787.20000000001</v>
      </c>
      <c r="AB70">
        <v>157496</v>
      </c>
      <c r="AC70">
        <v>-7546.7</v>
      </c>
      <c r="AD70">
        <v>19034.5</v>
      </c>
      <c r="AE70">
        <v>695346.43428726401</v>
      </c>
      <c r="AF70">
        <v>25808.2</v>
      </c>
      <c r="AG70">
        <v>802428.1</v>
      </c>
      <c r="AH70">
        <v>5772485.7999999998</v>
      </c>
      <c r="AI70">
        <v>772969.7</v>
      </c>
      <c r="AJ70">
        <v>2251661.9</v>
      </c>
      <c r="AK70">
        <v>4454543.4000000004</v>
      </c>
      <c r="AL70">
        <v>8058472.9000000004</v>
      </c>
      <c r="AM70">
        <v>3691500.6</v>
      </c>
      <c r="AN70">
        <v>1092847.8</v>
      </c>
      <c r="AO70">
        <v>7493455.5999999996</v>
      </c>
      <c r="AP70">
        <v>1289823.5</v>
      </c>
      <c r="AQ70">
        <v>3452543</v>
      </c>
      <c r="AR70">
        <v>6252578</v>
      </c>
      <c r="AS70">
        <v>11457740.800000001</v>
      </c>
      <c r="AT70">
        <v>6723136.2000000002</v>
      </c>
      <c r="AU70">
        <v>3136682.9</v>
      </c>
      <c r="AV70">
        <v>718483.4</v>
      </c>
      <c r="AW70">
        <v>1154076.3</v>
      </c>
      <c r="AX70">
        <v>133463437.5</v>
      </c>
      <c r="AY70">
        <v>335068</v>
      </c>
      <c r="AZ70">
        <v>90386446.400000006</v>
      </c>
      <c r="BA70">
        <v>43076991.100000001</v>
      </c>
      <c r="BB70">
        <v>44.48</v>
      </c>
      <c r="BC70">
        <v>13.94</v>
      </c>
      <c r="BD70">
        <v>482.19</v>
      </c>
      <c r="BE70">
        <v>60</v>
      </c>
      <c r="BF70">
        <v>90386446.400000006</v>
      </c>
      <c r="BG70">
        <v>43076991.100000001</v>
      </c>
      <c r="BH70">
        <v>287</v>
      </c>
      <c r="BI70">
        <v>191695650.90000001</v>
      </c>
      <c r="BJ70">
        <v>8970070</v>
      </c>
      <c r="BK70">
        <v>646272</v>
      </c>
      <c r="BL70">
        <v>29158</v>
      </c>
      <c r="BM70">
        <v>134553</v>
      </c>
      <c r="BN70">
        <v>5.9</v>
      </c>
      <c r="BO70">
        <v>559.93111322561299</v>
      </c>
      <c r="BP70">
        <v>803.68460255912703</v>
      </c>
      <c r="BQ70">
        <v>464.79520266366598</v>
      </c>
      <c r="BR70">
        <v>436.92913715502499</v>
      </c>
      <c r="BS70">
        <v>106496706.2</v>
      </c>
      <c r="BT70">
        <v>28940610.899999999</v>
      </c>
      <c r="BU70">
        <v>29809024.300000001</v>
      </c>
      <c r="BV70">
        <v>27216669.5</v>
      </c>
      <c r="BW70">
        <v>155.80000000000001</v>
      </c>
      <c r="BX70">
        <v>30936.3</v>
      </c>
      <c r="BY70">
        <v>25808.2</v>
      </c>
      <c r="BZ70">
        <v>25136.3</v>
      </c>
      <c r="CA70">
        <v>-7546.7</v>
      </c>
      <c r="CB70">
        <v>18891</v>
      </c>
      <c r="CC70">
        <v>18891</v>
      </c>
      <c r="CD70">
        <v>11554.1</v>
      </c>
      <c r="CE70">
        <v>402.1</v>
      </c>
      <c r="CF70">
        <v>-31870.2</v>
      </c>
      <c r="CG70">
        <v>12885.6</v>
      </c>
      <c r="CH70">
        <v>135.98005838137399</v>
      </c>
      <c r="CI70">
        <v>1399.4084548916801</v>
      </c>
      <c r="CJ70">
        <v>11847.8</v>
      </c>
      <c r="CK70">
        <v>1</v>
      </c>
      <c r="CL70">
        <v>91.231333333333296</v>
      </c>
      <c r="CM70">
        <v>0.14699999999999999</v>
      </c>
      <c r="CN70">
        <v>135.5</v>
      </c>
      <c r="CO70">
        <v>125.2</v>
      </c>
      <c r="CP70">
        <v>0</v>
      </c>
      <c r="CQ70">
        <v>121.8</v>
      </c>
      <c r="CR70">
        <v>553424</v>
      </c>
      <c r="CS70">
        <v>34502.51</v>
      </c>
      <c r="CT70">
        <v>114.301283594821</v>
      </c>
      <c r="CU70">
        <v>175.689459773528</v>
      </c>
      <c r="CV70">
        <v>138.68872245129</v>
      </c>
      <c r="CW70">
        <v>164.572482096551</v>
      </c>
      <c r="CX70">
        <v>803.70140615923106</v>
      </c>
      <c r="CY70">
        <v>174.880838525933</v>
      </c>
      <c r="CZ70">
        <v>2.4E-2</v>
      </c>
      <c r="DA70">
        <v>835721</v>
      </c>
      <c r="DB70">
        <v>3.3359999999999999</v>
      </c>
      <c r="DC70">
        <v>212.192085569347</v>
      </c>
      <c r="DD70">
        <v>81.706659999999999</v>
      </c>
      <c r="DE70">
        <v>19532015.5</v>
      </c>
      <c r="DF70">
        <v>2438.58054094826</v>
      </c>
      <c r="DG70">
        <v>95570.5</v>
      </c>
      <c r="DH70">
        <v>12885.6</v>
      </c>
      <c r="DI70">
        <v>82684.899999999994</v>
      </c>
      <c r="DJ70">
        <v>127087.5</v>
      </c>
      <c r="DK70">
        <v>30936.3</v>
      </c>
      <c r="DL70">
        <v>96151.2</v>
      </c>
      <c r="DM70">
        <v>107744620</v>
      </c>
      <c r="DN70">
        <v>37541554.700000003</v>
      </c>
      <c r="DO70">
        <v>191695650.90000001</v>
      </c>
      <c r="DP70">
        <v>59214921.399999999</v>
      </c>
      <c r="DQ70">
        <v>115527941.2</v>
      </c>
      <c r="DR70">
        <v>47779032.5</v>
      </c>
      <c r="DS70">
        <v>269952.3</v>
      </c>
      <c r="DT70">
        <v>31096196.399999999</v>
      </c>
      <c r="DU70">
        <v>28872602.699999999</v>
      </c>
      <c r="DV70">
        <v>19376462.800000001</v>
      </c>
      <c r="DW70">
        <v>48249065.5</v>
      </c>
      <c r="DX70">
        <v>1729730</v>
      </c>
      <c r="DY70">
        <v>49978795.5</v>
      </c>
      <c r="DZ70">
        <v>143446585.5</v>
      </c>
      <c r="EA70">
        <v>200665720.90000001</v>
      </c>
      <c r="EB70">
        <v>5.5</v>
      </c>
      <c r="EC70">
        <v>4</v>
      </c>
      <c r="ED70">
        <v>8.2899999999999991</v>
      </c>
      <c r="EE70">
        <v>3.36</v>
      </c>
      <c r="EF70">
        <v>6.19</v>
      </c>
      <c r="EG70">
        <v>73.73</v>
      </c>
      <c r="EH70">
        <v>103.15</v>
      </c>
      <c r="EI70">
        <v>88.91</v>
      </c>
      <c r="EJ70">
        <v>1.2058863420588599</v>
      </c>
      <c r="EK70">
        <v>0.67359999999999998</v>
      </c>
      <c r="EL70">
        <v>109.456650831354</v>
      </c>
      <c r="EM70">
        <v>566240</v>
      </c>
      <c r="EN70">
        <v>121.3</v>
      </c>
      <c r="EO70">
        <v>107.1</v>
      </c>
      <c r="EP70">
        <v>119.1</v>
      </c>
      <c r="EQ70">
        <v>168.3</v>
      </c>
      <c r="ER70">
        <v>123.9</v>
      </c>
      <c r="ES70">
        <v>74</v>
      </c>
      <c r="ET70">
        <v>133.80000000000001</v>
      </c>
      <c r="EU70">
        <v>117.5</v>
      </c>
      <c r="EV70">
        <v>91.7</v>
      </c>
      <c r="EW70">
        <v>139.1</v>
      </c>
      <c r="EX70">
        <v>114.2</v>
      </c>
      <c r="EY70">
        <v>77.8</v>
      </c>
      <c r="EZ70">
        <v>68.5</v>
      </c>
      <c r="FA70">
        <v>118.1</v>
      </c>
      <c r="FB70">
        <v>102.6</v>
      </c>
      <c r="FC70">
        <v>154.19999999999999</v>
      </c>
      <c r="FD70">
        <v>146.1</v>
      </c>
      <c r="FE70">
        <v>168.3</v>
      </c>
      <c r="FF70">
        <v>256090</v>
      </c>
      <c r="FG70">
        <v>2404694</v>
      </c>
      <c r="FH70">
        <v>1740308</v>
      </c>
      <c r="FI70">
        <v>595377</v>
      </c>
      <c r="FJ70">
        <v>8216440</v>
      </c>
      <c r="FK70">
        <v>8216445.2999999998</v>
      </c>
      <c r="FL70">
        <v>5316060</v>
      </c>
      <c r="FM70">
        <v>2900385.3</v>
      </c>
      <c r="FN70">
        <v>2742450</v>
      </c>
      <c r="FO70">
        <v>1842950</v>
      </c>
      <c r="FP70">
        <v>2742455.3</v>
      </c>
      <c r="FQ70">
        <v>1114960</v>
      </c>
      <c r="FR70">
        <v>0.1855</v>
      </c>
      <c r="FS70">
        <v>-0.91510000000000002</v>
      </c>
      <c r="FT70">
        <v>0.52739999999999998</v>
      </c>
      <c r="FU70">
        <v>52482.71</v>
      </c>
      <c r="FV70">
        <v>132.9</v>
      </c>
      <c r="FW70">
        <v>131</v>
      </c>
      <c r="FX70">
        <v>109.8</v>
      </c>
      <c r="FY70">
        <v>159.80000000000001</v>
      </c>
      <c r="FZ70">
        <v>348.34495960533701</v>
      </c>
      <c r="GA70">
        <v>93.2</v>
      </c>
      <c r="GB70">
        <v>83.7</v>
      </c>
      <c r="GC70">
        <v>1816.5</v>
      </c>
      <c r="GD70">
        <v>68.8</v>
      </c>
      <c r="GE70">
        <v>23432.799999999999</v>
      </c>
      <c r="GF70">
        <v>339340</v>
      </c>
      <c r="GG70">
        <v>47197.8</v>
      </c>
      <c r="GH70">
        <v>6786.1</v>
      </c>
      <c r="GI70">
        <v>18404.400000000001</v>
      </c>
      <c r="GJ70">
        <v>56216.7</v>
      </c>
      <c r="GK70">
        <v>30408.5</v>
      </c>
      <c r="GL70">
        <v>2035211</v>
      </c>
      <c r="GM70">
        <v>2079480</v>
      </c>
      <c r="GN70">
        <v>46212.800000000003</v>
      </c>
      <c r="GO70">
        <v>56157280.399999999</v>
      </c>
      <c r="GP70">
        <v>29809024.300000001</v>
      </c>
      <c r="GQ70">
        <v>1175240</v>
      </c>
      <c r="GR70">
        <v>325765.3</v>
      </c>
      <c r="GS70">
        <v>340.2</v>
      </c>
      <c r="GT70">
        <v>88209.9</v>
      </c>
      <c r="GU70">
        <v>4.5811999999999999</v>
      </c>
      <c r="GV70">
        <v>2525.4</v>
      </c>
      <c r="GW70">
        <v>898656.2</v>
      </c>
      <c r="GX70">
        <v>333332.90000000002</v>
      </c>
      <c r="GY70">
        <v>22674.1</v>
      </c>
      <c r="GZ70">
        <v>2064.1</v>
      </c>
      <c r="HA70">
        <v>17237</v>
      </c>
      <c r="HB70">
        <v>13287305.800000001</v>
      </c>
      <c r="HC70">
        <v>160.4</v>
      </c>
      <c r="HD70">
        <v>190.5</v>
      </c>
      <c r="HE70">
        <v>159.5</v>
      </c>
      <c r="HF70">
        <v>161.19999999999999</v>
      </c>
      <c r="HG70">
        <v>158.30000000000001</v>
      </c>
      <c r="HH70">
        <v>156.30000000000001</v>
      </c>
      <c r="HI70">
        <v>151.6</v>
      </c>
      <c r="HJ70">
        <v>158.80442986054101</v>
      </c>
      <c r="HK70">
        <v>7941.3</v>
      </c>
      <c r="HL70">
        <v>141529.20000000001</v>
      </c>
      <c r="HM70">
        <v>11847.8</v>
      </c>
      <c r="HN70">
        <v>13469.4</v>
      </c>
      <c r="HO70">
        <v>61.596647021344403</v>
      </c>
      <c r="HP70">
        <v>25.656259955399801</v>
      </c>
      <c r="HQ70">
        <v>9180.6</v>
      </c>
      <c r="HR70">
        <v>1169941.8999999999</v>
      </c>
      <c r="HS70">
        <v>15119849.800000001</v>
      </c>
      <c r="HT70">
        <v>51396.7</v>
      </c>
      <c r="HU70">
        <v>2064.6999999999998</v>
      </c>
      <c r="HV70">
        <v>478.8</v>
      </c>
      <c r="HW70">
        <v>640100</v>
      </c>
      <c r="HX70">
        <v>847.6</v>
      </c>
      <c r="HY70">
        <v>180078</v>
      </c>
      <c r="HZ70">
        <v>3.12</v>
      </c>
      <c r="IA70">
        <v>3.35</v>
      </c>
      <c r="IB70">
        <v>42572.4</v>
      </c>
      <c r="IC70">
        <v>133916.02309999999</v>
      </c>
      <c r="ID70">
        <v>181.49696969697001</v>
      </c>
      <c r="IE70">
        <v>1462.4</v>
      </c>
      <c r="IF70">
        <v>1178</v>
      </c>
      <c r="IG70">
        <v>110.4</v>
      </c>
      <c r="IH70">
        <v>57679.199999999997</v>
      </c>
      <c r="II70">
        <v>498.6694</v>
      </c>
      <c r="IJ70">
        <v>197939.8</v>
      </c>
      <c r="IK70">
        <v>113252.4</v>
      </c>
      <c r="IL70">
        <v>73504.3</v>
      </c>
      <c r="IM70">
        <v>129.02834799999999</v>
      </c>
      <c r="IN70">
        <v>321.8</v>
      </c>
      <c r="IO70">
        <v>377932699.39999998</v>
      </c>
      <c r="IP70">
        <v>108.878000934143</v>
      </c>
      <c r="IQ70">
        <v>70.87894</v>
      </c>
      <c r="IR70">
        <v>738.5</v>
      </c>
      <c r="IS70">
        <v>2438.58054094826</v>
      </c>
    </row>
    <row r="71" spans="1:253">
      <c r="A71" t="s">
        <v>486</v>
      </c>
      <c r="B71">
        <v>33192482.600000001</v>
      </c>
      <c r="C71">
        <v>4058702.9</v>
      </c>
      <c r="D71">
        <v>10179737.800000001</v>
      </c>
      <c r="E71">
        <v>18954041.800000001</v>
      </c>
      <c r="F71">
        <v>50433569.299999997</v>
      </c>
      <c r="G71">
        <v>7430427.5</v>
      </c>
      <c r="H71">
        <v>14436361.5</v>
      </c>
      <c r="I71">
        <v>28566780.300000001</v>
      </c>
      <c r="J71">
        <v>35891782.600000001</v>
      </c>
      <c r="K71">
        <v>20316238.100000001</v>
      </c>
      <c r="L71">
        <v>3511380.1</v>
      </c>
      <c r="M71">
        <v>11974076.1</v>
      </c>
      <c r="N71">
        <v>7959938.9000000004</v>
      </c>
      <c r="O71">
        <v>9700055.6999999993</v>
      </c>
      <c r="P71">
        <v>56201660.100000001</v>
      </c>
      <c r="Q71">
        <v>33454470.600000001</v>
      </c>
      <c r="R71">
        <v>5805573</v>
      </c>
      <c r="S71">
        <v>16504412.300000001</v>
      </c>
      <c r="T71">
        <v>12257392</v>
      </c>
      <c r="U71">
        <v>13584787.699999999</v>
      </c>
      <c r="V71">
        <v>-44511</v>
      </c>
      <c r="W71">
        <v>34799</v>
      </c>
      <c r="X71">
        <v>-9712</v>
      </c>
      <c r="Y71">
        <v>39600</v>
      </c>
      <c r="Z71">
        <v>31189</v>
      </c>
      <c r="AA71">
        <v>164137.9</v>
      </c>
      <c r="AB71">
        <v>183295</v>
      </c>
      <c r="AC71">
        <v>-9792</v>
      </c>
      <c r="AD71">
        <v>19012</v>
      </c>
      <c r="AE71">
        <v>758559.32109596406</v>
      </c>
      <c r="AF71">
        <v>25579</v>
      </c>
      <c r="AG71">
        <v>686260.6</v>
      </c>
      <c r="AH71">
        <v>6248912.2000000002</v>
      </c>
      <c r="AI71">
        <v>813852</v>
      </c>
      <c r="AJ71">
        <v>2430713</v>
      </c>
      <c r="AK71">
        <v>5659402.2999999998</v>
      </c>
      <c r="AL71">
        <v>8619728.5999999996</v>
      </c>
      <c r="AM71">
        <v>4674910.9000000004</v>
      </c>
      <c r="AN71">
        <v>1002768.3</v>
      </c>
      <c r="AO71">
        <v>8246121.2000000002</v>
      </c>
      <c r="AP71">
        <v>1385715.6</v>
      </c>
      <c r="AQ71">
        <v>3801756.4</v>
      </c>
      <c r="AR71">
        <v>8121241.9000000004</v>
      </c>
      <c r="AS71">
        <v>12439361.300000001</v>
      </c>
      <c r="AT71">
        <v>8006177.0999999996</v>
      </c>
      <c r="AU71">
        <v>3650044.8</v>
      </c>
      <c r="AV71">
        <v>1297316.1000000001</v>
      </c>
      <c r="AW71">
        <v>391602.1</v>
      </c>
      <c r="AX71">
        <v>133095845.40000001</v>
      </c>
      <c r="AY71">
        <v>282877.40000000002</v>
      </c>
      <c r="AZ71">
        <v>90383475.400000006</v>
      </c>
      <c r="BA71">
        <v>42712370</v>
      </c>
      <c r="BB71">
        <v>27.82</v>
      </c>
      <c r="BC71">
        <v>12.78</v>
      </c>
      <c r="BD71">
        <v>54.45</v>
      </c>
      <c r="BE71">
        <v>68.3</v>
      </c>
      <c r="BF71">
        <v>90383475.400000006</v>
      </c>
      <c r="BG71">
        <v>42712370</v>
      </c>
      <c r="BH71">
        <v>285.10000000000002</v>
      </c>
      <c r="BI71">
        <v>193962887.59999999</v>
      </c>
      <c r="BJ71">
        <v>9363170</v>
      </c>
      <c r="BK71">
        <v>741300</v>
      </c>
      <c r="BL71">
        <v>53481</v>
      </c>
      <c r="BM71">
        <v>280890</v>
      </c>
      <c r="BN71">
        <v>3.4</v>
      </c>
      <c r="BO71">
        <v>585.83340054005805</v>
      </c>
      <c r="BP71">
        <v>781.01958834961897</v>
      </c>
      <c r="BQ71">
        <v>332.87862853458199</v>
      </c>
      <c r="BR71">
        <v>414.73009771063602</v>
      </c>
      <c r="BS71">
        <v>108944750.5</v>
      </c>
      <c r="BT71">
        <v>28791546.399999999</v>
      </c>
      <c r="BU71">
        <v>30953461.800000001</v>
      </c>
      <c r="BV71">
        <v>26851899.600000001</v>
      </c>
      <c r="BW71">
        <v>157.4</v>
      </c>
      <c r="BX71">
        <v>38590.400000000001</v>
      </c>
      <c r="BY71">
        <v>25579</v>
      </c>
      <c r="BZ71">
        <v>26781</v>
      </c>
      <c r="CA71">
        <v>-9792</v>
      </c>
      <c r="CB71">
        <v>18881</v>
      </c>
      <c r="CC71">
        <v>18881</v>
      </c>
      <c r="CD71">
        <v>8697</v>
      </c>
      <c r="CE71">
        <v>3877</v>
      </c>
      <c r="CF71">
        <v>-31189</v>
      </c>
      <c r="CG71">
        <v>15694.3</v>
      </c>
      <c r="CH71">
        <v>278.444637080885</v>
      </c>
      <c r="CI71">
        <v>1403.7332143475301</v>
      </c>
      <c r="CJ71">
        <v>10857.3</v>
      </c>
      <c r="CK71">
        <v>1</v>
      </c>
      <c r="CL71">
        <v>93.021000000000001</v>
      </c>
      <c r="CM71">
        <v>0.126090615384615</v>
      </c>
      <c r="CN71">
        <v>137</v>
      </c>
      <c r="CO71">
        <v>127</v>
      </c>
      <c r="CP71">
        <v>0</v>
      </c>
      <c r="CQ71">
        <v>120.1</v>
      </c>
      <c r="CR71">
        <v>587428</v>
      </c>
      <c r="CS71">
        <v>35819.56</v>
      </c>
      <c r="CT71">
        <v>113.78534000007799</v>
      </c>
      <c r="CU71">
        <v>176.843202777128</v>
      </c>
      <c r="CV71">
        <v>141.810103540494</v>
      </c>
      <c r="CW71">
        <v>165.30479448755301</v>
      </c>
      <c r="CX71">
        <v>806.91621178386799</v>
      </c>
      <c r="CY71">
        <v>171.73005141180599</v>
      </c>
      <c r="CZ71">
        <v>4.33333333333333E-2</v>
      </c>
      <c r="DA71">
        <v>880323</v>
      </c>
      <c r="DB71">
        <v>3.29666666666667</v>
      </c>
      <c r="DC71">
        <v>214.32410676831401</v>
      </c>
      <c r="DD71">
        <v>83.127139999999997</v>
      </c>
      <c r="DE71">
        <v>20110502</v>
      </c>
      <c r="DF71">
        <v>2460.8933349734798</v>
      </c>
      <c r="DG71">
        <v>102719.9</v>
      </c>
      <c r="DH71">
        <v>15694.3</v>
      </c>
      <c r="DI71">
        <v>87025.600000000006</v>
      </c>
      <c r="DJ71">
        <v>147456</v>
      </c>
      <c r="DK71">
        <v>38590.400000000001</v>
      </c>
      <c r="DL71">
        <v>108865.60000000001</v>
      </c>
      <c r="DM71">
        <v>108944750</v>
      </c>
      <c r="DN71">
        <v>36593819.700000003</v>
      </c>
      <c r="DO71">
        <v>193962887.59999999</v>
      </c>
      <c r="DP71">
        <v>60764768.100000001</v>
      </c>
      <c r="DQ71">
        <v>116662766.3</v>
      </c>
      <c r="DR71">
        <v>49259922.899999999</v>
      </c>
      <c r="DS71">
        <v>272926.3</v>
      </c>
      <c r="DT71">
        <v>32997496</v>
      </c>
      <c r="DU71">
        <v>28150169.100000001</v>
      </c>
      <c r="DV71">
        <v>20053976</v>
      </c>
      <c r="DW71">
        <v>48204145.100000001</v>
      </c>
      <c r="DX71">
        <v>1765770</v>
      </c>
      <c r="DY71">
        <v>49969915.100000001</v>
      </c>
      <c r="DZ71">
        <v>145758742.5</v>
      </c>
      <c r="EA71">
        <v>203326057.59999999</v>
      </c>
      <c r="EB71">
        <v>5.5</v>
      </c>
      <c r="EC71">
        <v>4</v>
      </c>
      <c r="ED71">
        <v>8.14</v>
      </c>
      <c r="EE71">
        <v>3.34</v>
      </c>
      <c r="EF71">
        <v>6.31</v>
      </c>
      <c r="EG71">
        <v>74.09</v>
      </c>
      <c r="EH71">
        <v>102.14</v>
      </c>
      <c r="EI71">
        <v>87.36</v>
      </c>
      <c r="EJ71">
        <v>1.1791064921042</v>
      </c>
      <c r="EK71">
        <v>0.67279999999999995</v>
      </c>
      <c r="EL71">
        <v>110.121878715815</v>
      </c>
      <c r="EM71">
        <v>576731</v>
      </c>
      <c r="EN71">
        <v>131.1</v>
      </c>
      <c r="EO71">
        <v>101.1</v>
      </c>
      <c r="EP71">
        <v>131.6</v>
      </c>
      <c r="EQ71">
        <v>180.4</v>
      </c>
      <c r="ER71">
        <v>124.3</v>
      </c>
      <c r="ES71">
        <v>92.3</v>
      </c>
      <c r="ET71">
        <v>143.80000000000001</v>
      </c>
      <c r="EU71">
        <v>136.5</v>
      </c>
      <c r="EV71">
        <v>123.8</v>
      </c>
      <c r="EW71">
        <v>147.19999999999999</v>
      </c>
      <c r="EX71">
        <v>117.1</v>
      </c>
      <c r="EY71">
        <v>78.900000000000006</v>
      </c>
      <c r="EZ71">
        <v>73.3</v>
      </c>
      <c r="FA71">
        <v>116.8</v>
      </c>
      <c r="FB71">
        <v>116.9</v>
      </c>
      <c r="FC71">
        <v>158.9</v>
      </c>
      <c r="FD71">
        <v>148.1</v>
      </c>
      <c r="FE71">
        <v>180.4</v>
      </c>
      <c r="FF71">
        <v>247039</v>
      </c>
      <c r="FG71">
        <v>4110224</v>
      </c>
      <c r="FH71">
        <v>2611176</v>
      </c>
      <c r="FI71">
        <v>1335498</v>
      </c>
      <c r="FJ71">
        <v>8043730</v>
      </c>
      <c r="FK71">
        <v>8043724.7000000002</v>
      </c>
      <c r="FL71">
        <v>6522020</v>
      </c>
      <c r="FM71">
        <v>1521704.7</v>
      </c>
      <c r="FN71">
        <v>2526060</v>
      </c>
      <c r="FO71">
        <v>1809120</v>
      </c>
      <c r="FP71">
        <v>2526054.7000000002</v>
      </c>
      <c r="FQ71">
        <v>1178550</v>
      </c>
      <c r="FR71">
        <v>4.9443000000000001</v>
      </c>
      <c r="FS71">
        <v>3.2418</v>
      </c>
      <c r="FT71">
        <v>0.44579999999999997</v>
      </c>
      <c r="FU71">
        <v>59126.36</v>
      </c>
      <c r="FV71">
        <v>136.19999999999999</v>
      </c>
      <c r="FW71">
        <v>133.19999999999999</v>
      </c>
      <c r="FX71">
        <v>117.4</v>
      </c>
      <c r="FY71">
        <v>162.9</v>
      </c>
      <c r="FZ71">
        <v>356.36646546366097</v>
      </c>
      <c r="GA71">
        <v>101.4</v>
      </c>
      <c r="GB71">
        <v>89.4</v>
      </c>
      <c r="GC71">
        <v>1789.4</v>
      </c>
      <c r="GD71">
        <v>73.5</v>
      </c>
      <c r="GE71">
        <v>40229.9</v>
      </c>
      <c r="GF71">
        <v>329480</v>
      </c>
      <c r="GG71">
        <v>47800.5</v>
      </c>
      <c r="GH71">
        <v>7920.3</v>
      </c>
      <c r="GI71">
        <v>17260.099999999999</v>
      </c>
      <c r="GJ71">
        <v>61418</v>
      </c>
      <c r="GK71">
        <v>35839</v>
      </c>
      <c r="GL71">
        <v>2220935</v>
      </c>
      <c r="GM71">
        <v>2176971</v>
      </c>
      <c r="GN71">
        <v>48202.8</v>
      </c>
      <c r="GO71">
        <v>55643446</v>
      </c>
      <c r="GP71">
        <v>30953461.800000001</v>
      </c>
      <c r="GQ71">
        <v>1426220</v>
      </c>
      <c r="GR71">
        <v>345200.7</v>
      </c>
      <c r="GS71">
        <v>343</v>
      </c>
      <c r="GT71">
        <v>92846.9</v>
      </c>
      <c r="GU71">
        <v>9.9288000000000007</v>
      </c>
      <c r="GV71">
        <v>-782.5</v>
      </c>
      <c r="GW71">
        <v>1087475.8999999999</v>
      </c>
      <c r="GX71">
        <v>462564.1</v>
      </c>
      <c r="GY71">
        <v>22277.9</v>
      </c>
      <c r="GZ71">
        <v>1154</v>
      </c>
      <c r="HA71">
        <v>12900</v>
      </c>
      <c r="HB71">
        <v>13773215.699999999</v>
      </c>
      <c r="HC71">
        <v>164</v>
      </c>
      <c r="HD71">
        <v>191.7</v>
      </c>
      <c r="HE71">
        <v>162.4</v>
      </c>
      <c r="HF71">
        <v>162</v>
      </c>
      <c r="HG71">
        <v>161.6</v>
      </c>
      <c r="HH71">
        <v>159.5</v>
      </c>
      <c r="HI71">
        <v>155.80000000000001</v>
      </c>
      <c r="HJ71">
        <v>160.52961443806399</v>
      </c>
      <c r="HK71">
        <v>16018.7</v>
      </c>
      <c r="HL71">
        <v>141555</v>
      </c>
      <c r="HM71">
        <v>10857.3</v>
      </c>
      <c r="HN71">
        <v>13992.6</v>
      </c>
      <c r="HO71">
        <v>71.923213120864801</v>
      </c>
      <c r="HP71">
        <v>29.250396048830499</v>
      </c>
      <c r="HQ71">
        <v>10129.299999999999</v>
      </c>
      <c r="HR71">
        <v>1314606.2</v>
      </c>
      <c r="HS71">
        <v>15561821.1</v>
      </c>
      <c r="HT71">
        <v>52243.3</v>
      </c>
      <c r="HU71">
        <v>3240.4</v>
      </c>
      <c r="HV71">
        <v>1123</v>
      </c>
      <c r="HW71">
        <v>389600</v>
      </c>
      <c r="HX71">
        <v>2305.3000000000002</v>
      </c>
      <c r="HY71">
        <v>166351</v>
      </c>
      <c r="HZ71">
        <v>3.13</v>
      </c>
      <c r="IA71">
        <v>3.35</v>
      </c>
      <c r="IB71">
        <v>39885.699999999997</v>
      </c>
      <c r="IC71">
        <v>118139.6146</v>
      </c>
      <c r="ID71">
        <v>173.47826086956499</v>
      </c>
      <c r="IE71">
        <v>2419.1999999999998</v>
      </c>
      <c r="IF71">
        <v>1898</v>
      </c>
      <c r="IG71">
        <v>119.8</v>
      </c>
      <c r="IH71">
        <v>52301.1</v>
      </c>
      <c r="II71">
        <v>473.77850000000001</v>
      </c>
      <c r="IJ71">
        <v>194214</v>
      </c>
      <c r="IK71">
        <v>116489.7</v>
      </c>
      <c r="IL71">
        <v>76896.3</v>
      </c>
      <c r="IM71">
        <v>132.28628800000001</v>
      </c>
      <c r="IN71">
        <v>692.1</v>
      </c>
      <c r="IO71">
        <v>445065134.39999998</v>
      </c>
      <c r="IP71">
        <v>110.850817375058</v>
      </c>
      <c r="IQ71">
        <v>72.073700000000002</v>
      </c>
      <c r="IR71">
        <v>798.3</v>
      </c>
      <c r="IS71">
        <v>2460.8933349734798</v>
      </c>
    </row>
    <row r="72" spans="1:253">
      <c r="A72" t="s">
        <v>487</v>
      </c>
      <c r="B72">
        <v>35247858.5</v>
      </c>
      <c r="C72">
        <v>6626884.7000000002</v>
      </c>
      <c r="D72">
        <v>10136604.1</v>
      </c>
      <c r="E72">
        <v>18484369.699999999</v>
      </c>
      <c r="F72">
        <v>56861494.399999999</v>
      </c>
      <c r="G72">
        <v>12940544.800000001</v>
      </c>
      <c r="H72">
        <v>15121674.800000001</v>
      </c>
      <c r="I72">
        <v>28799274.600000001</v>
      </c>
      <c r="J72">
        <v>38218783</v>
      </c>
      <c r="K72">
        <v>23304250.600000001</v>
      </c>
      <c r="L72">
        <v>3548890.2</v>
      </c>
      <c r="M72">
        <v>11520135.9</v>
      </c>
      <c r="N72">
        <v>7949895.5</v>
      </c>
      <c r="O72">
        <v>10224360</v>
      </c>
      <c r="P72">
        <v>63024465.299999997</v>
      </c>
      <c r="Q72">
        <v>39852981</v>
      </c>
      <c r="R72">
        <v>6030114</v>
      </c>
      <c r="S72">
        <v>16478849.4</v>
      </c>
      <c r="T72">
        <v>13126348.9</v>
      </c>
      <c r="U72">
        <v>15481203.1</v>
      </c>
      <c r="V72">
        <v>-59750</v>
      </c>
      <c r="W72">
        <v>37593</v>
      </c>
      <c r="X72">
        <v>-22156</v>
      </c>
      <c r="Y72">
        <v>22489</v>
      </c>
      <c r="Z72">
        <v>465</v>
      </c>
      <c r="AA72">
        <v>173806.5</v>
      </c>
      <c r="AB72">
        <v>206093.1</v>
      </c>
      <c r="AC72">
        <v>-11538</v>
      </c>
      <c r="AD72">
        <v>21322</v>
      </c>
      <c r="AE72">
        <v>840774.61712913599</v>
      </c>
      <c r="AF72">
        <v>27809</v>
      </c>
      <c r="AG72">
        <v>800954.3</v>
      </c>
      <c r="AH72">
        <v>5922683.5999999996</v>
      </c>
      <c r="AI72">
        <v>742223.6</v>
      </c>
      <c r="AJ72">
        <v>2670742.6</v>
      </c>
      <c r="AK72">
        <v>6320104.0999999996</v>
      </c>
      <c r="AL72">
        <v>7081652</v>
      </c>
      <c r="AM72">
        <v>5082613.5999999996</v>
      </c>
      <c r="AN72">
        <v>1294196.1000000001</v>
      </c>
      <c r="AO72">
        <v>8001568.7000000002</v>
      </c>
      <c r="AP72">
        <v>1509107.7</v>
      </c>
      <c r="AQ72">
        <v>4316802.3</v>
      </c>
      <c r="AR72">
        <v>9484626.4000000004</v>
      </c>
      <c r="AS72">
        <v>10657019.199999999</v>
      </c>
      <c r="AT72">
        <v>8657629</v>
      </c>
      <c r="AU72">
        <v>4035789.6</v>
      </c>
      <c r="AV72">
        <v>2862204.9</v>
      </c>
      <c r="AW72">
        <v>1984445.7</v>
      </c>
      <c r="AX72">
        <v>134559339.90000001</v>
      </c>
      <c r="AY72">
        <v>75277.7</v>
      </c>
      <c r="AZ72">
        <v>88983226.400000006</v>
      </c>
      <c r="BA72">
        <v>45576113.5</v>
      </c>
      <c r="BB72">
        <v>24.93</v>
      </c>
      <c r="BC72">
        <v>11.62</v>
      </c>
      <c r="BD72">
        <v>43.37</v>
      </c>
      <c r="BE72">
        <v>72.400000000000006</v>
      </c>
      <c r="BF72">
        <v>88983226.400000006</v>
      </c>
      <c r="BG72">
        <v>45576113.5</v>
      </c>
      <c r="BH72">
        <v>293.8</v>
      </c>
      <c r="BI72">
        <v>201140363.40000001</v>
      </c>
      <c r="BJ72">
        <v>9698470</v>
      </c>
      <c r="BK72">
        <v>761266</v>
      </c>
      <c r="BL72">
        <v>63964</v>
      </c>
      <c r="BM72">
        <v>772929</v>
      </c>
      <c r="BN72">
        <v>3.4</v>
      </c>
      <c r="BO72">
        <v>576.16955603567499</v>
      </c>
      <c r="BP72">
        <v>796.56328850728198</v>
      </c>
      <c r="BQ72">
        <v>511.27770119357899</v>
      </c>
      <c r="BR72">
        <v>376.10880041257099</v>
      </c>
      <c r="BS72">
        <v>115947334.3</v>
      </c>
      <c r="BT72">
        <v>29852782.5</v>
      </c>
      <c r="BU72">
        <v>30878446</v>
      </c>
      <c r="BV72">
        <v>28481084.699999999</v>
      </c>
      <c r="BW72">
        <v>157.6</v>
      </c>
      <c r="BX72">
        <v>43013.9</v>
      </c>
      <c r="BY72">
        <v>27809</v>
      </c>
      <c r="BZ72">
        <v>28356</v>
      </c>
      <c r="CA72">
        <v>-11538</v>
      </c>
      <c r="CB72">
        <v>21084</v>
      </c>
      <c r="CC72">
        <v>21084</v>
      </c>
      <c r="CD72">
        <v>4559</v>
      </c>
      <c r="CE72">
        <v>-5842</v>
      </c>
      <c r="CF72">
        <v>-465</v>
      </c>
      <c r="CG72">
        <v>17605.599999999999</v>
      </c>
      <c r="CH72">
        <v>243.47773050414699</v>
      </c>
      <c r="CI72">
        <v>1415.8220065665901</v>
      </c>
      <c r="CJ72">
        <v>13025.4</v>
      </c>
      <c r="CK72">
        <v>1</v>
      </c>
      <c r="CL72">
        <v>95.240333333333297</v>
      </c>
      <c r="CM72">
        <v>0.126090615384615</v>
      </c>
      <c r="CN72">
        <v>140</v>
      </c>
      <c r="CO72">
        <v>134.1</v>
      </c>
      <c r="CP72">
        <v>0</v>
      </c>
      <c r="CQ72">
        <v>117.4</v>
      </c>
      <c r="CR72">
        <v>574411</v>
      </c>
      <c r="CS72">
        <v>36338.300000000003</v>
      </c>
      <c r="CT72">
        <v>115.15570412523201</v>
      </c>
      <c r="CU72">
        <v>179.841922391396</v>
      </c>
      <c r="CV72">
        <v>142.56907972324899</v>
      </c>
      <c r="CW72">
        <v>166.721941947555</v>
      </c>
      <c r="CX72">
        <v>817.40612253705797</v>
      </c>
      <c r="CY72">
        <v>174.08172885286299</v>
      </c>
      <c r="CZ72">
        <v>5.6000000000000001E-2</v>
      </c>
      <c r="DA72">
        <v>929792</v>
      </c>
      <c r="DB72">
        <v>3.4540000000000002</v>
      </c>
      <c r="DC72">
        <v>217.96761658337499</v>
      </c>
      <c r="DD72">
        <v>84.239639999999994</v>
      </c>
      <c r="DE72">
        <v>18641373.600000001</v>
      </c>
      <c r="DF72">
        <v>2555.2378358909</v>
      </c>
      <c r="DG72">
        <v>106790.5</v>
      </c>
      <c r="DH72">
        <v>17605.599999999999</v>
      </c>
      <c r="DI72">
        <v>89184.9</v>
      </c>
      <c r="DJ72">
        <v>166886.1</v>
      </c>
      <c r="DK72">
        <v>43013.9</v>
      </c>
      <c r="DL72">
        <v>123872.2</v>
      </c>
      <c r="DM72">
        <v>114934070</v>
      </c>
      <c r="DN72">
        <v>38027751.399999999</v>
      </c>
      <c r="DO72">
        <v>201140363.40000001</v>
      </c>
      <c r="DP72">
        <v>61007160.200000003</v>
      </c>
      <c r="DQ72">
        <v>122909418.3</v>
      </c>
      <c r="DR72">
        <v>48495078</v>
      </c>
      <c r="DS72">
        <v>276642.7</v>
      </c>
      <c r="DT72">
        <v>31547935.699999999</v>
      </c>
      <c r="DU72">
        <v>28811151.300000001</v>
      </c>
      <c r="DV72">
        <v>22570978.199999999</v>
      </c>
      <c r="DW72">
        <v>51382129.5</v>
      </c>
      <c r="DX72">
        <v>1794370</v>
      </c>
      <c r="DY72">
        <v>53176499.5</v>
      </c>
      <c r="DZ72">
        <v>149758234</v>
      </c>
      <c r="EA72">
        <v>210838833.40000001</v>
      </c>
      <c r="EB72">
        <v>5.6</v>
      </c>
      <c r="EC72">
        <v>4</v>
      </c>
      <c r="ED72">
        <v>8.16</v>
      </c>
      <c r="EE72">
        <v>3.51</v>
      </c>
      <c r="EF72">
        <v>6.5</v>
      </c>
      <c r="EG72">
        <v>74.959999999999994</v>
      </c>
      <c r="EH72">
        <v>100.96</v>
      </c>
      <c r="EI72">
        <v>85.65</v>
      </c>
      <c r="EJ72">
        <v>1.14260939167556</v>
      </c>
      <c r="EK72">
        <v>0.65939999999999999</v>
      </c>
      <c r="EL72">
        <v>113.67910221413401</v>
      </c>
      <c r="EM72">
        <v>569889</v>
      </c>
      <c r="EN72">
        <v>133.9</v>
      </c>
      <c r="EO72">
        <v>114</v>
      </c>
      <c r="EP72">
        <v>135</v>
      </c>
      <c r="EQ72">
        <v>159.19999999999999</v>
      </c>
      <c r="ER72">
        <v>129.6</v>
      </c>
      <c r="ES72">
        <v>88.3</v>
      </c>
      <c r="ET72">
        <v>146.80000000000001</v>
      </c>
      <c r="EU72">
        <v>137.80000000000001</v>
      </c>
      <c r="EV72">
        <v>119.5</v>
      </c>
      <c r="EW72">
        <v>153.1</v>
      </c>
      <c r="EX72">
        <v>151.30000000000001</v>
      </c>
      <c r="EY72">
        <v>78.3</v>
      </c>
      <c r="EZ72">
        <v>73.7</v>
      </c>
      <c r="FA72">
        <v>131.30000000000001</v>
      </c>
      <c r="FB72">
        <v>121.8</v>
      </c>
      <c r="FC72">
        <v>165</v>
      </c>
      <c r="FD72">
        <v>152.69999999999999</v>
      </c>
      <c r="FE72">
        <v>159.19999999999999</v>
      </c>
      <c r="FF72">
        <v>257996</v>
      </c>
      <c r="FG72">
        <v>3597069</v>
      </c>
      <c r="FH72">
        <v>2444410</v>
      </c>
      <c r="FI72">
        <v>1021350</v>
      </c>
      <c r="FJ72">
        <v>8950410</v>
      </c>
      <c r="FK72">
        <v>8950410</v>
      </c>
      <c r="FL72">
        <v>7451870</v>
      </c>
      <c r="FM72">
        <v>1498540</v>
      </c>
      <c r="FN72">
        <v>2325150</v>
      </c>
      <c r="FO72">
        <v>2006570</v>
      </c>
      <c r="FP72">
        <v>2325150</v>
      </c>
      <c r="FQ72">
        <v>1622930</v>
      </c>
      <c r="FR72">
        <v>-5.6585999999999999</v>
      </c>
      <c r="FS72">
        <v>-1.6</v>
      </c>
      <c r="FT72">
        <v>-4.7687999999999997</v>
      </c>
      <c r="FU72">
        <v>58253.82</v>
      </c>
      <c r="FV72">
        <v>142.6</v>
      </c>
      <c r="FW72">
        <v>136.30000000000001</v>
      </c>
      <c r="FX72">
        <v>131.9</v>
      </c>
      <c r="FY72">
        <v>166.1</v>
      </c>
      <c r="FZ72">
        <v>359.47859923947635</v>
      </c>
      <c r="GA72">
        <v>101.9</v>
      </c>
      <c r="GB72">
        <v>89.6</v>
      </c>
      <c r="GC72">
        <v>1795.1</v>
      </c>
      <c r="GD72">
        <v>79.599999999999994</v>
      </c>
      <c r="GE72">
        <v>67954.899999999994</v>
      </c>
      <c r="GF72">
        <v>361090</v>
      </c>
      <c r="GG72">
        <v>53787.199999999997</v>
      </c>
      <c r="GH72">
        <v>8211.6</v>
      </c>
      <c r="GI72">
        <v>20433.5</v>
      </c>
      <c r="GJ72">
        <v>67016</v>
      </c>
      <c r="GK72">
        <v>39207</v>
      </c>
      <c r="GL72">
        <v>2354891</v>
      </c>
      <c r="GM72">
        <v>2125512</v>
      </c>
      <c r="GN72">
        <v>48910.3</v>
      </c>
      <c r="GO72">
        <v>58333867.200000003</v>
      </c>
      <c r="GP72">
        <v>30878446</v>
      </c>
      <c r="GQ72">
        <v>1901640</v>
      </c>
      <c r="GR72">
        <v>313965.09999999998</v>
      </c>
      <c r="GS72">
        <v>342.1</v>
      </c>
      <c r="GT72">
        <v>109820.5</v>
      </c>
      <c r="GU72">
        <v>8.4868000000000006</v>
      </c>
      <c r="GV72">
        <v>1331.7</v>
      </c>
      <c r="GW72">
        <v>924786.2</v>
      </c>
      <c r="GX72">
        <v>977597.3</v>
      </c>
      <c r="GY72">
        <v>27904.9</v>
      </c>
      <c r="GZ72">
        <v>1996.9</v>
      </c>
      <c r="HA72">
        <v>8840</v>
      </c>
      <c r="HB72">
        <v>14179692.9</v>
      </c>
      <c r="HC72">
        <v>168.5</v>
      </c>
      <c r="HD72">
        <v>192.7</v>
      </c>
      <c r="HE72">
        <v>165.7</v>
      </c>
      <c r="HF72">
        <v>163.69999999999999</v>
      </c>
      <c r="HG72">
        <v>164.1</v>
      </c>
      <c r="HH72">
        <v>161.5</v>
      </c>
      <c r="HI72">
        <v>166.6</v>
      </c>
      <c r="HJ72">
        <v>168.80401968826899</v>
      </c>
      <c r="HK72">
        <v>14051.7</v>
      </c>
      <c r="HL72">
        <v>141908.5</v>
      </c>
      <c r="HM72">
        <v>13025.4</v>
      </c>
      <c r="HN72">
        <v>14728.3</v>
      </c>
      <c r="HO72">
        <v>74.024058649411501</v>
      </c>
      <c r="HP72">
        <v>30.298065670819899</v>
      </c>
      <c r="HQ72">
        <v>9609.9</v>
      </c>
      <c r="HR72">
        <v>1247427</v>
      </c>
      <c r="HS72">
        <v>15214387.5</v>
      </c>
      <c r="HT72">
        <v>55573.3</v>
      </c>
      <c r="HU72">
        <v>2526.1</v>
      </c>
      <c r="HV72">
        <v>694.6</v>
      </c>
      <c r="HW72">
        <v>1235500</v>
      </c>
      <c r="HX72">
        <v>1914.9</v>
      </c>
      <c r="HY72">
        <v>182364</v>
      </c>
      <c r="HZ72">
        <v>3.27</v>
      </c>
      <c r="IA72">
        <v>3.35</v>
      </c>
      <c r="IB72">
        <v>51695.8</v>
      </c>
      <c r="IC72">
        <v>156570.4173</v>
      </c>
      <c r="ID72">
        <v>147</v>
      </c>
      <c r="IE72">
        <v>2219.3000000000002</v>
      </c>
      <c r="IF72">
        <v>2082</v>
      </c>
      <c r="IG72">
        <v>122.8</v>
      </c>
      <c r="IH72">
        <v>28492.7</v>
      </c>
      <c r="II72">
        <v>476.32830000000001</v>
      </c>
      <c r="IJ72">
        <v>172945.6</v>
      </c>
      <c r="IK72">
        <v>104743.5</v>
      </c>
      <c r="IL72">
        <v>79575</v>
      </c>
      <c r="IM72">
        <v>138.48455799999999</v>
      </c>
      <c r="IN72">
        <v>177.7</v>
      </c>
      <c r="IO72">
        <v>487030688.10000002</v>
      </c>
      <c r="IP72">
        <v>113.92241943017299</v>
      </c>
      <c r="IQ72">
        <v>73.015199999999993</v>
      </c>
      <c r="IR72">
        <v>768</v>
      </c>
      <c r="IS72">
        <v>2555.2378358909</v>
      </c>
    </row>
    <row r="73" spans="1:253">
      <c r="A73" t="s">
        <v>488</v>
      </c>
      <c r="B73">
        <v>37087757.399999999</v>
      </c>
      <c r="C73">
        <v>5688798.9000000004</v>
      </c>
      <c r="D73">
        <v>11924104.6</v>
      </c>
      <c r="E73">
        <v>19474854</v>
      </c>
      <c r="F73">
        <v>59966383.799999997</v>
      </c>
      <c r="G73">
        <v>10959280.5</v>
      </c>
      <c r="H73">
        <v>18374967.899999999</v>
      </c>
      <c r="I73">
        <v>30632135.300000001</v>
      </c>
      <c r="J73">
        <v>40780250.5</v>
      </c>
      <c r="K73">
        <v>22624052.399999999</v>
      </c>
      <c r="L73">
        <v>4623162.2</v>
      </c>
      <c r="M73">
        <v>13710897</v>
      </c>
      <c r="N73">
        <v>8467145.4000000004</v>
      </c>
      <c r="O73">
        <v>10522967.800000001</v>
      </c>
      <c r="P73">
        <v>66152352</v>
      </c>
      <c r="Q73">
        <v>39177888.100000001</v>
      </c>
      <c r="R73">
        <v>7895268.7999999998</v>
      </c>
      <c r="S73">
        <v>20176273</v>
      </c>
      <c r="T73">
        <v>13971619.300000001</v>
      </c>
      <c r="U73">
        <v>15887436.4</v>
      </c>
      <c r="V73">
        <v>-54483</v>
      </c>
      <c r="W73">
        <v>41080</v>
      </c>
      <c r="X73">
        <v>-13404</v>
      </c>
      <c r="Y73">
        <v>-1727</v>
      </c>
      <c r="Z73">
        <v>-16024</v>
      </c>
      <c r="AA73">
        <v>186831</v>
      </c>
      <c r="AB73">
        <v>212959.5</v>
      </c>
      <c r="AC73">
        <v>-8392</v>
      </c>
      <c r="AD73">
        <v>21153</v>
      </c>
      <c r="AE73">
        <v>879217.86283891601</v>
      </c>
      <c r="AF73">
        <v>28319</v>
      </c>
      <c r="AG73">
        <v>990195.4</v>
      </c>
      <c r="AH73">
        <v>6764142</v>
      </c>
      <c r="AI73">
        <v>786935</v>
      </c>
      <c r="AJ73">
        <v>3382832.2</v>
      </c>
      <c r="AK73">
        <v>7421997.0999999996</v>
      </c>
      <c r="AL73">
        <v>7113745.0999999996</v>
      </c>
      <c r="AM73">
        <v>4939111.8</v>
      </c>
      <c r="AN73">
        <v>1740944.4</v>
      </c>
      <c r="AO73">
        <v>9332004.0999999996</v>
      </c>
      <c r="AP73">
        <v>1682144.3</v>
      </c>
      <c r="AQ73">
        <v>5619875.0999999996</v>
      </c>
      <c r="AR73">
        <v>11430511.6</v>
      </c>
      <c r="AS73">
        <v>10878910.300000001</v>
      </c>
      <c r="AT73">
        <v>8322713.4000000004</v>
      </c>
      <c r="AU73">
        <v>8598226.6999999993</v>
      </c>
      <c r="AV73">
        <v>1324896.5</v>
      </c>
      <c r="AW73">
        <v>326020.8</v>
      </c>
      <c r="AX73">
        <v>137266276.09999999</v>
      </c>
      <c r="AY73">
        <v>429929.8</v>
      </c>
      <c r="AZ73">
        <v>90818794.299999997</v>
      </c>
      <c r="BA73">
        <v>46447481.799999997</v>
      </c>
      <c r="BB73">
        <v>22.09</v>
      </c>
      <c r="BC73">
        <v>10.47</v>
      </c>
      <c r="BD73">
        <v>29.08</v>
      </c>
      <c r="BE73">
        <v>75.3</v>
      </c>
      <c r="BF73">
        <v>90818794.299999997</v>
      </c>
      <c r="BG73">
        <v>46447481.799999997</v>
      </c>
      <c r="BH73">
        <v>290.60000000000002</v>
      </c>
      <c r="BI73">
        <v>204895970</v>
      </c>
      <c r="BJ73">
        <v>5104350</v>
      </c>
      <c r="BK73">
        <v>920661</v>
      </c>
      <c r="BL73">
        <v>93976</v>
      </c>
      <c r="BM73">
        <v>784750</v>
      </c>
      <c r="BN73">
        <v>4.0999999999999996</v>
      </c>
      <c r="BO73">
        <v>578.01133196130604</v>
      </c>
      <c r="BP73">
        <v>764.37178212708</v>
      </c>
      <c r="BQ73">
        <v>36.008595315983001</v>
      </c>
      <c r="BR73">
        <v>339.74152426883001</v>
      </c>
      <c r="BS73">
        <v>118363037.3</v>
      </c>
      <c r="BT73">
        <v>31560668.899999999</v>
      </c>
      <c r="BU73">
        <v>33816987.299999997</v>
      </c>
      <c r="BV73">
        <v>30172583.800000001</v>
      </c>
      <c r="BW73">
        <v>161</v>
      </c>
      <c r="BX73">
        <v>49354.1</v>
      </c>
      <c r="BY73">
        <v>28319</v>
      </c>
      <c r="BZ73">
        <v>29266</v>
      </c>
      <c r="CA73">
        <v>-8392</v>
      </c>
      <c r="CB73">
        <v>21267</v>
      </c>
      <c r="CC73">
        <v>21267</v>
      </c>
      <c r="CD73">
        <v>13777</v>
      </c>
      <c r="CE73">
        <v>-15215</v>
      </c>
      <c r="CF73">
        <v>16024</v>
      </c>
      <c r="CG73">
        <v>21340.7</v>
      </c>
      <c r="CH73">
        <v>135.75714553232399</v>
      </c>
      <c r="CI73">
        <v>1420.19520195367</v>
      </c>
      <c r="CJ73">
        <v>13912.6</v>
      </c>
      <c r="CK73">
        <v>1</v>
      </c>
      <c r="CL73">
        <v>97.197000000000003</v>
      </c>
      <c r="CM73">
        <v>1</v>
      </c>
      <c r="CN73">
        <v>144</v>
      </c>
      <c r="CO73">
        <v>145.5</v>
      </c>
      <c r="CP73">
        <v>1</v>
      </c>
      <c r="CQ73">
        <v>132.5</v>
      </c>
      <c r="CR73">
        <v>569081</v>
      </c>
      <c r="CS73">
        <v>34678.35</v>
      </c>
      <c r="CT73">
        <v>114.63739148732201</v>
      </c>
      <c r="CU73">
        <v>179.103962311186</v>
      </c>
      <c r="CV73">
        <v>143.440641575558</v>
      </c>
      <c r="CW73">
        <v>168.971082821609</v>
      </c>
      <c r="CX73">
        <v>830.48462049765101</v>
      </c>
      <c r="CY73">
        <v>177.11618966590899</v>
      </c>
      <c r="CZ73">
        <v>0.34</v>
      </c>
      <c r="DA73">
        <v>937804</v>
      </c>
      <c r="DB73">
        <v>3.37</v>
      </c>
      <c r="DC73">
        <v>219.05745466629199</v>
      </c>
      <c r="DD73">
        <v>85.322779999999995</v>
      </c>
      <c r="DE73">
        <v>21698357.5</v>
      </c>
      <c r="DF73">
        <v>2633.4964297064198</v>
      </c>
      <c r="DG73">
        <v>116955</v>
      </c>
      <c r="DH73">
        <v>21340.7</v>
      </c>
      <c r="DI73">
        <v>95614.2</v>
      </c>
      <c r="DJ73">
        <v>171402.5</v>
      </c>
      <c r="DK73">
        <v>49354.1</v>
      </c>
      <c r="DL73">
        <v>122048.3</v>
      </c>
      <c r="DM73">
        <v>118363030</v>
      </c>
      <c r="DN73">
        <v>39202984.799999997</v>
      </c>
      <c r="DO73">
        <v>204895970</v>
      </c>
      <c r="DP73">
        <v>62042110</v>
      </c>
      <c r="DQ73">
        <v>126100420</v>
      </c>
      <c r="DR73">
        <v>48503550</v>
      </c>
      <c r="DS73">
        <v>280129.8</v>
      </c>
      <c r="DT73">
        <v>32030240</v>
      </c>
      <c r="DU73">
        <v>30376220</v>
      </c>
      <c r="DV73">
        <v>22653710</v>
      </c>
      <c r="DW73">
        <v>53029930</v>
      </c>
      <c r="DX73">
        <v>1708530</v>
      </c>
      <c r="DY73">
        <v>54738460</v>
      </c>
      <c r="DZ73">
        <v>151866050</v>
      </c>
      <c r="EA73">
        <v>210000320</v>
      </c>
      <c r="EB73">
        <v>5.6</v>
      </c>
      <c r="EC73">
        <v>4</v>
      </c>
      <c r="ED73">
        <v>8.15</v>
      </c>
      <c r="EE73">
        <v>3.71</v>
      </c>
      <c r="EF73">
        <v>6.97</v>
      </c>
      <c r="EG73">
        <v>75.239999999999995</v>
      </c>
      <c r="EH73">
        <v>100.94</v>
      </c>
      <c r="EI73">
        <v>84.38</v>
      </c>
      <c r="EJ73">
        <v>1.12147793726741</v>
      </c>
      <c r="EK73">
        <v>0.64700000000000002</v>
      </c>
      <c r="EL73">
        <v>116.29057187017</v>
      </c>
      <c r="EM73">
        <v>550454</v>
      </c>
      <c r="EN73">
        <v>139.80000000000001</v>
      </c>
      <c r="EO73">
        <v>130.9</v>
      </c>
      <c r="EP73">
        <v>138.1</v>
      </c>
      <c r="EQ73">
        <v>172.5</v>
      </c>
      <c r="ER73">
        <v>140.19999999999999</v>
      </c>
      <c r="ES73">
        <v>100.4</v>
      </c>
      <c r="ET73">
        <v>151.30000000000001</v>
      </c>
      <c r="EU73">
        <v>134.9</v>
      </c>
      <c r="EV73">
        <v>120.1</v>
      </c>
      <c r="EW73">
        <v>147.4</v>
      </c>
      <c r="EX73">
        <v>186.7</v>
      </c>
      <c r="EY73">
        <v>76.8</v>
      </c>
      <c r="EZ73">
        <v>69.599999999999994</v>
      </c>
      <c r="FA73">
        <v>134.4</v>
      </c>
      <c r="FB73">
        <v>108.4</v>
      </c>
      <c r="FC73">
        <v>174</v>
      </c>
      <c r="FD73">
        <v>181</v>
      </c>
      <c r="FE73">
        <v>172.5</v>
      </c>
      <c r="FF73">
        <v>209777</v>
      </c>
      <c r="FG73">
        <v>3350497</v>
      </c>
      <c r="FH73">
        <v>2188292</v>
      </c>
      <c r="FI73">
        <v>1052923</v>
      </c>
      <c r="FJ73">
        <v>12731130</v>
      </c>
      <c r="FK73">
        <v>12731130</v>
      </c>
      <c r="FL73">
        <v>7792960</v>
      </c>
      <c r="FM73">
        <v>4938170</v>
      </c>
      <c r="FN73">
        <v>8271710</v>
      </c>
      <c r="FO73">
        <v>2395260</v>
      </c>
      <c r="FP73">
        <v>8271710</v>
      </c>
      <c r="FQ73">
        <v>2011540</v>
      </c>
      <c r="FR73">
        <v>-15.4895</v>
      </c>
      <c r="FS73">
        <v>-0.45829999999999999</v>
      </c>
      <c r="FT73">
        <v>-14.6724</v>
      </c>
      <c r="FU73">
        <v>58568.51</v>
      </c>
      <c r="FV73">
        <v>146</v>
      </c>
      <c r="FW73">
        <v>139.5</v>
      </c>
      <c r="FX73">
        <v>139.19999999999999</v>
      </c>
      <c r="FY73">
        <v>166.5</v>
      </c>
      <c r="FZ73">
        <v>360.91227167846267</v>
      </c>
      <c r="GA73">
        <v>95.8</v>
      </c>
      <c r="GB73">
        <v>87.1</v>
      </c>
      <c r="GC73">
        <v>1873.6</v>
      </c>
      <c r="GD73">
        <v>100.3</v>
      </c>
      <c r="GE73">
        <v>57365</v>
      </c>
      <c r="GF73">
        <v>387940</v>
      </c>
      <c r="GG73">
        <v>55447.9</v>
      </c>
      <c r="GH73">
        <v>7930.8</v>
      </c>
      <c r="GI73">
        <v>20588.8</v>
      </c>
      <c r="GJ73">
        <v>69876</v>
      </c>
      <c r="GK73">
        <v>41557</v>
      </c>
      <c r="GL73">
        <v>2459017</v>
      </c>
      <c r="GM73">
        <v>2407962</v>
      </c>
      <c r="GN73">
        <v>49903.3</v>
      </c>
      <c r="GO73">
        <v>61733252.700000003</v>
      </c>
      <c r="GP73">
        <v>33816987.299999997</v>
      </c>
      <c r="GQ73">
        <v>4314690</v>
      </c>
      <c r="GR73">
        <v>336015.4</v>
      </c>
      <c r="GS73">
        <v>347.2</v>
      </c>
      <c r="GT73">
        <v>113870.9</v>
      </c>
      <c r="GU73">
        <v>15.207000000000001</v>
      </c>
      <c r="GV73">
        <v>159.1</v>
      </c>
      <c r="GW73">
        <v>893721.2</v>
      </c>
      <c r="GX73">
        <v>222485.6</v>
      </c>
      <c r="GY73">
        <v>27786.3</v>
      </c>
      <c r="GZ73">
        <v>2658.6</v>
      </c>
      <c r="HA73">
        <v>17253</v>
      </c>
      <c r="HB73">
        <v>14617187.1</v>
      </c>
      <c r="HC73">
        <v>167</v>
      </c>
      <c r="HD73">
        <v>192.9</v>
      </c>
      <c r="HE73">
        <v>169.7</v>
      </c>
      <c r="HF73">
        <v>165.1</v>
      </c>
      <c r="HG73">
        <v>165.7</v>
      </c>
      <c r="HH73">
        <v>163.6</v>
      </c>
      <c r="HI73">
        <v>168.6</v>
      </c>
      <c r="HJ73">
        <v>167.07145200984399</v>
      </c>
      <c r="HK73">
        <v>8177.5</v>
      </c>
      <c r="HL73">
        <v>139021.79999999999</v>
      </c>
      <c r="HM73">
        <v>13912.6</v>
      </c>
      <c r="HN73">
        <v>15119.7</v>
      </c>
      <c r="HO73">
        <v>67.406137751130203</v>
      </c>
      <c r="HP73">
        <v>29.146396427156901</v>
      </c>
      <c r="HQ73">
        <v>10195.200000000001</v>
      </c>
      <c r="HR73">
        <v>1477887.3</v>
      </c>
      <c r="HS73">
        <v>16844239.800000001</v>
      </c>
      <c r="HT73">
        <v>61691.7</v>
      </c>
      <c r="HU73">
        <v>3756.8</v>
      </c>
      <c r="HV73">
        <v>608.1</v>
      </c>
      <c r="HW73">
        <v>1885800</v>
      </c>
      <c r="HX73">
        <v>1745</v>
      </c>
      <c r="HY73">
        <v>190550</v>
      </c>
      <c r="HZ73">
        <v>3.31</v>
      </c>
      <c r="IA73">
        <v>3.35</v>
      </c>
      <c r="IB73">
        <v>45706.400000000001</v>
      </c>
      <c r="IC73">
        <v>164615.92180000001</v>
      </c>
      <c r="ID73">
        <v>136</v>
      </c>
      <c r="IE73">
        <v>1943.2</v>
      </c>
      <c r="IF73">
        <v>2339</v>
      </c>
      <c r="IG73">
        <v>118</v>
      </c>
      <c r="IH73">
        <v>56016.2</v>
      </c>
      <c r="II73">
        <v>513.60400000000004</v>
      </c>
      <c r="IJ73">
        <v>162951.1</v>
      </c>
      <c r="IK73">
        <v>105039.8</v>
      </c>
      <c r="IL73">
        <v>85419.1</v>
      </c>
      <c r="IM73">
        <v>141.92679799999999</v>
      </c>
      <c r="IN73">
        <v>67.599999999999994</v>
      </c>
      <c r="IO73">
        <v>520633354.30000001</v>
      </c>
      <c r="IP73">
        <v>116.639654367118</v>
      </c>
      <c r="IQ73">
        <v>73.988900000000001</v>
      </c>
      <c r="IR73">
        <v>810.7</v>
      </c>
      <c r="IS73">
        <v>2633.4964297064198</v>
      </c>
    </row>
    <row r="74" spans="1:253">
      <c r="A74" t="s">
        <v>489</v>
      </c>
      <c r="B74">
        <v>34418255.5</v>
      </c>
      <c r="C74">
        <v>4933250.0999999996</v>
      </c>
      <c r="D74">
        <v>10420848.699999999</v>
      </c>
      <c r="E74">
        <v>19064156.699999999</v>
      </c>
      <c r="F74">
        <v>58506547.799999997</v>
      </c>
      <c r="G74">
        <v>9948175.5</v>
      </c>
      <c r="H74">
        <v>16731857.300000001</v>
      </c>
      <c r="I74">
        <v>31826515.100000001</v>
      </c>
      <c r="J74">
        <v>36851250.700000003</v>
      </c>
      <c r="K74">
        <v>22079808.800000001</v>
      </c>
      <c r="L74">
        <v>4142099.6</v>
      </c>
      <c r="M74">
        <v>12778064.9</v>
      </c>
      <c r="N74">
        <v>8453230.9000000004</v>
      </c>
      <c r="O74">
        <v>11437358.199999999</v>
      </c>
      <c r="P74">
        <v>64947363.5</v>
      </c>
      <c r="Q74">
        <v>39714414.899999999</v>
      </c>
      <c r="R74">
        <v>7316607.4000000004</v>
      </c>
      <c r="S74">
        <v>18969481</v>
      </c>
      <c r="T74">
        <v>14633233.4</v>
      </c>
      <c r="U74">
        <v>18071007.199999999</v>
      </c>
      <c r="V74">
        <v>-68555.7</v>
      </c>
      <c r="W74">
        <v>44683.9</v>
      </c>
      <c r="X74">
        <v>-23871.7</v>
      </c>
      <c r="Y74">
        <v>27944.799999999999</v>
      </c>
      <c r="Z74">
        <v>4595.3999999999996</v>
      </c>
      <c r="AA74">
        <v>197157.7</v>
      </c>
      <c r="AB74">
        <v>231319.3</v>
      </c>
      <c r="AC74">
        <v>-9264</v>
      </c>
      <c r="AD74">
        <v>22872</v>
      </c>
      <c r="AE74">
        <v>840960.29392723006</v>
      </c>
      <c r="AF74">
        <v>31075.9</v>
      </c>
      <c r="AG74">
        <v>854232.8</v>
      </c>
      <c r="AH74">
        <v>6051042.7000000002</v>
      </c>
      <c r="AI74">
        <v>886396.8</v>
      </c>
      <c r="AJ74">
        <v>2629176.4</v>
      </c>
      <c r="AK74">
        <v>5597225</v>
      </c>
      <c r="AL74">
        <v>8803134.8000000007</v>
      </c>
      <c r="AM74">
        <v>4663796.9000000004</v>
      </c>
      <c r="AN74">
        <v>1742551.5</v>
      </c>
      <c r="AO74">
        <v>8661337.1999999993</v>
      </c>
      <c r="AP74">
        <v>1747504.9</v>
      </c>
      <c r="AQ74">
        <v>4580463.7</v>
      </c>
      <c r="AR74">
        <v>9092983.4000000004</v>
      </c>
      <c r="AS74">
        <v>13831776.1</v>
      </c>
      <c r="AT74">
        <v>8901755.5999999996</v>
      </c>
      <c r="AU74">
        <v>4880390.4000000004</v>
      </c>
      <c r="AV74">
        <v>1179170.8999999999</v>
      </c>
      <c r="AW74">
        <v>285392.7</v>
      </c>
      <c r="AX74">
        <v>140374976.09999999</v>
      </c>
      <c r="AY74">
        <v>525115.30000000005</v>
      </c>
      <c r="AZ74">
        <v>92349772.799999997</v>
      </c>
      <c r="BA74">
        <v>48025203.299999997</v>
      </c>
      <c r="BB74">
        <v>42.76</v>
      </c>
      <c r="BC74">
        <v>13.25</v>
      </c>
      <c r="BD74">
        <v>23.72</v>
      </c>
      <c r="BE74">
        <v>72.400000000000006</v>
      </c>
      <c r="BF74">
        <v>92349772.799999997</v>
      </c>
      <c r="BG74">
        <v>48025203.299999997</v>
      </c>
      <c r="BH74">
        <v>296.89999999999998</v>
      </c>
      <c r="BI74">
        <v>206619173.69999999</v>
      </c>
      <c r="BJ74">
        <v>10085390</v>
      </c>
      <c r="BK74">
        <v>910431</v>
      </c>
      <c r="BL74">
        <v>75685</v>
      </c>
      <c r="BM74">
        <v>1339368</v>
      </c>
      <c r="BN74">
        <v>4.0999999999999996</v>
      </c>
      <c r="BO74">
        <v>799.35765724088503</v>
      </c>
      <c r="BP74">
        <v>910.17281239821102</v>
      </c>
      <c r="BQ74">
        <v>575.04462473548699</v>
      </c>
      <c r="BR74">
        <v>454.84323177838098</v>
      </c>
      <c r="BS74">
        <v>121054750.2</v>
      </c>
      <c r="BT74">
        <v>31681678.600000001</v>
      </c>
      <c r="BU74">
        <v>35200624.600000001</v>
      </c>
      <c r="BV74">
        <v>30705378.899999999</v>
      </c>
      <c r="BW74">
        <v>169.9</v>
      </c>
      <c r="BX74">
        <v>55893.9</v>
      </c>
      <c r="BY74">
        <v>31075.9</v>
      </c>
      <c r="BZ74">
        <v>30691.9</v>
      </c>
      <c r="CA74">
        <v>-9264</v>
      </c>
      <c r="CB74">
        <v>23163.1</v>
      </c>
      <c r="CC74">
        <v>23163.1</v>
      </c>
      <c r="CD74">
        <v>13595.1</v>
      </c>
      <c r="CE74">
        <v>-14630.1</v>
      </c>
      <c r="CF74">
        <v>-4595.3999999999996</v>
      </c>
      <c r="CG74">
        <v>27029.1</v>
      </c>
      <c r="CH74">
        <v>174.49588600444</v>
      </c>
      <c r="CI74">
        <v>1424.59780707973</v>
      </c>
      <c r="CJ74">
        <v>14496.2</v>
      </c>
      <c r="CK74">
        <v>1</v>
      </c>
      <c r="CL74">
        <v>103.1</v>
      </c>
      <c r="CM74">
        <v>1.25</v>
      </c>
      <c r="CN74">
        <v>148.69999999999999</v>
      </c>
      <c r="CO74">
        <v>156.9</v>
      </c>
      <c r="CP74">
        <v>1</v>
      </c>
      <c r="CQ74">
        <v>125.4</v>
      </c>
      <c r="CR74">
        <v>567015</v>
      </c>
      <c r="CS74">
        <v>30775.43</v>
      </c>
      <c r="CT74">
        <v>115.90233322492099</v>
      </c>
      <c r="CU74">
        <v>178.84491713469501</v>
      </c>
      <c r="CV74">
        <v>144.581151026383</v>
      </c>
      <c r="CW74">
        <v>170.627093298387</v>
      </c>
      <c r="CX74">
        <v>808.06153574421398</v>
      </c>
      <c r="CY74">
        <v>175.807868926086</v>
      </c>
      <c r="CZ74">
        <v>1.2</v>
      </c>
      <c r="DA74">
        <v>1022025</v>
      </c>
      <c r="DB74">
        <v>3.54</v>
      </c>
      <c r="DC74">
        <v>218.18122484762699</v>
      </c>
      <c r="DD74">
        <v>87.542619999999999</v>
      </c>
      <c r="DE74">
        <v>22529509.100000001</v>
      </c>
      <c r="DF74">
        <v>2731.67414589286</v>
      </c>
      <c r="DG74">
        <v>121057.4</v>
      </c>
      <c r="DH74">
        <v>27029.1</v>
      </c>
      <c r="DI74">
        <v>94028.4</v>
      </c>
      <c r="DJ74">
        <v>186294.9</v>
      </c>
      <c r="DK74">
        <v>55893.9</v>
      </c>
      <c r="DL74">
        <v>130401</v>
      </c>
      <c r="DM74">
        <v>121495140</v>
      </c>
      <c r="DN74">
        <v>41372256.299999997</v>
      </c>
      <c r="DO74">
        <v>206619173.69999999</v>
      </c>
      <c r="DP74">
        <v>62611593.200000003</v>
      </c>
      <c r="DQ74">
        <v>129015720.90000001</v>
      </c>
      <c r="DR74">
        <v>48695497.899999999</v>
      </c>
      <c r="DS74">
        <v>282928.5</v>
      </c>
      <c r="DT74">
        <v>33986566.899999999</v>
      </c>
      <c r="DU74">
        <v>31022512.5</v>
      </c>
      <c r="DV74">
        <v>21416952.399999999</v>
      </c>
      <c r="DW74">
        <v>52439464.799999997</v>
      </c>
      <c r="DX74">
        <v>1870610</v>
      </c>
      <c r="DY74">
        <v>54310074.799999997</v>
      </c>
      <c r="DZ74">
        <v>154179708.80000001</v>
      </c>
      <c r="EA74">
        <v>216704563.69999999</v>
      </c>
      <c r="EB74">
        <v>5.75</v>
      </c>
      <c r="EC74">
        <v>4.9000000000000004</v>
      </c>
      <c r="ED74">
        <v>8.36</v>
      </c>
      <c r="EE74">
        <v>4.74</v>
      </c>
      <c r="EF74">
        <v>7.62</v>
      </c>
      <c r="EG74">
        <v>77.23</v>
      </c>
      <c r="EH74">
        <v>96.92</v>
      </c>
      <c r="EI74">
        <v>82.2</v>
      </c>
      <c r="EJ74">
        <v>1.06435323060987</v>
      </c>
      <c r="EK74">
        <v>0.59489999999999998</v>
      </c>
      <c r="EL74">
        <v>129.820137838292</v>
      </c>
      <c r="EM74">
        <v>529216</v>
      </c>
      <c r="EN74">
        <v>136.9</v>
      </c>
      <c r="EO74">
        <v>116.9</v>
      </c>
      <c r="EP74">
        <v>134.30000000000001</v>
      </c>
      <c r="EQ74">
        <v>197.1</v>
      </c>
      <c r="ER74">
        <v>141.19999999999999</v>
      </c>
      <c r="ES74">
        <v>95.9</v>
      </c>
      <c r="ET74">
        <v>149.30000000000001</v>
      </c>
      <c r="EU74">
        <v>129.69999999999999</v>
      </c>
      <c r="EV74">
        <v>116.6</v>
      </c>
      <c r="EW74">
        <v>140.80000000000001</v>
      </c>
      <c r="EX74">
        <v>150.69999999999999</v>
      </c>
      <c r="EY74">
        <v>78.3</v>
      </c>
      <c r="EZ74">
        <v>71.8</v>
      </c>
      <c r="FA74">
        <v>134.1</v>
      </c>
      <c r="FB74">
        <v>116.2</v>
      </c>
      <c r="FC74">
        <v>164.7</v>
      </c>
      <c r="FD74">
        <v>171.2</v>
      </c>
      <c r="FE74">
        <v>197.1</v>
      </c>
      <c r="FF74">
        <v>300764</v>
      </c>
      <c r="FG74">
        <v>3691073</v>
      </c>
      <c r="FH74">
        <v>2405228</v>
      </c>
      <c r="FI74">
        <v>1174443</v>
      </c>
      <c r="FJ74">
        <v>9479110</v>
      </c>
      <c r="FK74">
        <v>9479110</v>
      </c>
      <c r="FL74">
        <v>6504890</v>
      </c>
      <c r="FM74">
        <v>2974220</v>
      </c>
      <c r="FN74">
        <v>3518710</v>
      </c>
      <c r="FO74">
        <v>2285950</v>
      </c>
      <c r="FP74">
        <v>3518710</v>
      </c>
      <c r="FQ74">
        <v>1750640</v>
      </c>
      <c r="FR74">
        <v>-14.3848</v>
      </c>
      <c r="FS74">
        <v>-1.4984</v>
      </c>
      <c r="FT74">
        <v>-13.8841</v>
      </c>
      <c r="FU74">
        <v>53018.94</v>
      </c>
      <c r="FV74">
        <v>154.19999999999999</v>
      </c>
      <c r="FW74">
        <v>144.5</v>
      </c>
      <c r="FX74">
        <v>160.6</v>
      </c>
      <c r="FY74">
        <v>171.5</v>
      </c>
      <c r="FZ74">
        <v>365.59077528419391</v>
      </c>
      <c r="GA74">
        <v>101.4</v>
      </c>
      <c r="GB74">
        <v>93.4</v>
      </c>
      <c r="GC74">
        <v>1872</v>
      </c>
      <c r="GD74">
        <v>113.6</v>
      </c>
      <c r="GE74">
        <v>76472.100000000006</v>
      </c>
      <c r="GF74">
        <v>379400</v>
      </c>
      <c r="GG74">
        <v>55119.8</v>
      </c>
      <c r="GH74">
        <v>8782.7000000000007</v>
      </c>
      <c r="GI74">
        <v>22166.3</v>
      </c>
      <c r="GJ74">
        <v>76100.3</v>
      </c>
      <c r="GK74">
        <v>45024.4</v>
      </c>
      <c r="GL74">
        <v>2723015</v>
      </c>
      <c r="GM74">
        <v>2641285</v>
      </c>
      <c r="GN74">
        <v>50974.400000000001</v>
      </c>
      <c r="GO74">
        <v>62387057.5</v>
      </c>
      <c r="GP74">
        <v>35200624.600000001</v>
      </c>
      <c r="GQ74">
        <v>1427750</v>
      </c>
      <c r="GR74">
        <v>376671.3</v>
      </c>
      <c r="GS74">
        <v>354.3</v>
      </c>
      <c r="GT74">
        <v>119899</v>
      </c>
      <c r="GU74">
        <v>3.4397000000000002</v>
      </c>
      <c r="GV74">
        <v>349.5</v>
      </c>
      <c r="GW74">
        <v>681415.9</v>
      </c>
      <c r="GX74">
        <v>369583.3</v>
      </c>
      <c r="GY74">
        <v>27197.9</v>
      </c>
      <c r="GZ74">
        <v>2163.6</v>
      </c>
      <c r="HA74">
        <v>16282</v>
      </c>
      <c r="HB74">
        <v>15008749.300000001</v>
      </c>
      <c r="HC74">
        <v>173</v>
      </c>
      <c r="HD74">
        <v>194.1</v>
      </c>
      <c r="HE74">
        <v>174.5</v>
      </c>
      <c r="HF74">
        <v>167.1</v>
      </c>
      <c r="HG74">
        <v>174.3</v>
      </c>
      <c r="HH74">
        <v>167.3</v>
      </c>
      <c r="HI74">
        <v>178.2</v>
      </c>
      <c r="HJ74">
        <v>175.408121410993</v>
      </c>
      <c r="HK74">
        <v>10502</v>
      </c>
      <c r="HL74">
        <v>135976.6</v>
      </c>
      <c r="HM74">
        <v>14496.2</v>
      </c>
      <c r="HN74">
        <v>15238.6</v>
      </c>
      <c r="HO74">
        <v>67.400516110360797</v>
      </c>
      <c r="HP74">
        <v>32.593454562994403</v>
      </c>
      <c r="HQ74">
        <v>10226.9</v>
      </c>
      <c r="HR74">
        <v>1529309.9</v>
      </c>
      <c r="HS74">
        <v>17409214.300000001</v>
      </c>
      <c r="HT74">
        <v>69501.7</v>
      </c>
      <c r="HU74">
        <v>4364.1000000000004</v>
      </c>
      <c r="HV74">
        <v>600.9</v>
      </c>
      <c r="HW74">
        <v>1437800</v>
      </c>
      <c r="HX74">
        <v>1758.8</v>
      </c>
      <c r="HY74">
        <v>196706</v>
      </c>
      <c r="HZ74">
        <v>3.94</v>
      </c>
      <c r="IA74">
        <v>3.35</v>
      </c>
      <c r="IB74">
        <v>52390.2</v>
      </c>
      <c r="IC74">
        <v>117355.3564</v>
      </c>
      <c r="ID74">
        <v>144.21739130434801</v>
      </c>
      <c r="IE74">
        <v>1614</v>
      </c>
      <c r="IF74">
        <v>2151</v>
      </c>
      <c r="IG74">
        <v>111.1</v>
      </c>
      <c r="IH74">
        <v>80813.399999999994</v>
      </c>
      <c r="II74">
        <v>507.51220000000001</v>
      </c>
      <c r="IJ74">
        <v>181530.3</v>
      </c>
      <c r="IK74">
        <v>117570.6</v>
      </c>
      <c r="IL74">
        <v>83801.399999999994</v>
      </c>
      <c r="IM74">
        <v>149.92355000000001</v>
      </c>
      <c r="IN74">
        <v>274.10000000000002</v>
      </c>
      <c r="IO74">
        <v>515378575</v>
      </c>
      <c r="IP74">
        <v>120.37594581971</v>
      </c>
      <c r="IQ74">
        <v>75.620500000000007</v>
      </c>
      <c r="IR74">
        <v>809.7</v>
      </c>
      <c r="IS74">
        <v>2731.67414589286</v>
      </c>
    </row>
    <row r="75" spans="1:253">
      <c r="A75" t="s">
        <v>490</v>
      </c>
      <c r="B75">
        <v>35055994.200000003</v>
      </c>
      <c r="C75">
        <v>4243862.2</v>
      </c>
      <c r="D75">
        <v>10097764.300000001</v>
      </c>
      <c r="E75">
        <v>20714367.600000001</v>
      </c>
      <c r="F75">
        <v>58598897.899999999</v>
      </c>
      <c r="G75">
        <v>8545729.1999999993</v>
      </c>
      <c r="H75">
        <v>16078533.6</v>
      </c>
      <c r="I75">
        <v>33974635.200000003</v>
      </c>
      <c r="J75">
        <v>38165782.5</v>
      </c>
      <c r="K75">
        <v>22295723.100000001</v>
      </c>
      <c r="L75">
        <v>3358442.9</v>
      </c>
      <c r="M75">
        <v>13216666.699999999</v>
      </c>
      <c r="N75">
        <v>8876777</v>
      </c>
      <c r="O75">
        <v>12163651.1</v>
      </c>
      <c r="P75">
        <v>65313853.5</v>
      </c>
      <c r="Q75">
        <v>40220298.399999999</v>
      </c>
      <c r="R75">
        <v>6013691.0999999996</v>
      </c>
      <c r="S75">
        <v>19323004.100000001</v>
      </c>
      <c r="T75">
        <v>15161063.199999999</v>
      </c>
      <c r="U75">
        <v>19011740.600000001</v>
      </c>
      <c r="V75">
        <v>-65592.219766548107</v>
      </c>
      <c r="W75">
        <v>43688.468556124601</v>
      </c>
      <c r="X75">
        <v>-20354.854390752102</v>
      </c>
      <c r="Y75">
        <v>19469.877750567601</v>
      </c>
      <c r="Z75">
        <v>3762.4830622957402</v>
      </c>
      <c r="AA75">
        <v>201727.44075572901</v>
      </c>
      <c r="AB75">
        <v>236422.08859989801</v>
      </c>
      <c r="AC75">
        <v>-10729.505480464501</v>
      </c>
      <c r="AD75">
        <v>23186.670704260599</v>
      </c>
      <c r="AE75">
        <v>818366.78987595497</v>
      </c>
      <c r="AF75">
        <v>31037.680132172602</v>
      </c>
      <c r="AG75">
        <v>666961.6</v>
      </c>
      <c r="AH75">
        <v>5980114.5999999996</v>
      </c>
      <c r="AI75">
        <v>859705.1</v>
      </c>
      <c r="AJ75">
        <v>2590983</v>
      </c>
      <c r="AK75">
        <v>6493535.2000000002</v>
      </c>
      <c r="AL75">
        <v>9241374.3000000007</v>
      </c>
      <c r="AM75">
        <v>4979458.0999999996</v>
      </c>
      <c r="AN75">
        <v>1352832.6</v>
      </c>
      <c r="AO75">
        <v>8469748.5</v>
      </c>
      <c r="AP75">
        <v>1877812.8</v>
      </c>
      <c r="AQ75">
        <v>4378139.7</v>
      </c>
      <c r="AR75">
        <v>10433731.4</v>
      </c>
      <c r="AS75">
        <v>14508082.1</v>
      </c>
      <c r="AT75">
        <v>9032821.6999999993</v>
      </c>
      <c r="AU75">
        <v>3532654.1</v>
      </c>
      <c r="AV75">
        <v>1331729.8</v>
      </c>
      <c r="AW75">
        <v>94682.8</v>
      </c>
      <c r="AX75">
        <v>139303335.09999999</v>
      </c>
      <c r="AY75">
        <v>58170.9</v>
      </c>
      <c r="AZ75">
        <v>90848812.099999994</v>
      </c>
      <c r="BA75">
        <v>48454523</v>
      </c>
      <c r="BB75">
        <v>25.75</v>
      </c>
      <c r="BC75">
        <v>13.21</v>
      </c>
      <c r="BD75">
        <v>-5.75</v>
      </c>
      <c r="BE75">
        <v>73.083122192749101</v>
      </c>
      <c r="BF75">
        <v>90848812.099999994</v>
      </c>
      <c r="BG75">
        <v>48454523</v>
      </c>
      <c r="BH75">
        <v>298</v>
      </c>
      <c r="BI75">
        <v>210728961.40000001</v>
      </c>
      <c r="BJ75">
        <v>10085390</v>
      </c>
      <c r="BK75">
        <v>1026309</v>
      </c>
      <c r="BL75">
        <v>79650</v>
      </c>
      <c r="BM75">
        <v>1637344</v>
      </c>
      <c r="BN75">
        <v>3.6</v>
      </c>
      <c r="BO75">
        <v>736.68550117912298</v>
      </c>
      <c r="BP75">
        <v>884.19227597060296</v>
      </c>
      <c r="BQ75">
        <v>313.73810739384299</v>
      </c>
      <c r="BR75">
        <v>429.66038122821902</v>
      </c>
      <c r="BS75">
        <v>126082625.09999999</v>
      </c>
      <c r="BT75">
        <v>32408168</v>
      </c>
      <c r="BU75">
        <v>37020061.100000001</v>
      </c>
      <c r="BV75">
        <v>32221634.699999999</v>
      </c>
      <c r="BW75">
        <v>165.5</v>
      </c>
      <c r="BX75">
        <v>59227.199999999997</v>
      </c>
      <c r="BY75">
        <v>29990.835999999999</v>
      </c>
      <c r="BZ75">
        <v>31617.347773418001</v>
      </c>
      <c r="CA75">
        <v>-10729.505480464501</v>
      </c>
      <c r="CB75">
        <v>23560.2195201869</v>
      </c>
      <c r="CC75">
        <v>23436.299212985701</v>
      </c>
      <c r="CD75">
        <v>13162.244759069299</v>
      </c>
      <c r="CE75">
        <v>1309.0361707608099</v>
      </c>
      <c r="CF75">
        <v>-3762.3852094078302</v>
      </c>
      <c r="CG75">
        <v>24110.9</v>
      </c>
      <c r="CH75">
        <v>176.00517017549501</v>
      </c>
      <c r="CI75">
        <v>1429.0004122057801</v>
      </c>
      <c r="CJ75">
        <v>11923.5</v>
      </c>
      <c r="CK75">
        <v>1</v>
      </c>
      <c r="CL75">
        <v>109</v>
      </c>
      <c r="CM75">
        <v>2.6</v>
      </c>
      <c r="CN75">
        <v>152</v>
      </c>
      <c r="CO75">
        <v>138</v>
      </c>
      <c r="CP75">
        <v>1</v>
      </c>
      <c r="CQ75">
        <v>100.6</v>
      </c>
      <c r="CR75">
        <v>588999</v>
      </c>
      <c r="CS75">
        <v>28725</v>
      </c>
      <c r="CT75">
        <v>115.663208006</v>
      </c>
      <c r="CU75">
        <v>180.140592480724</v>
      </c>
      <c r="CV75">
        <v>145.0415162068</v>
      </c>
      <c r="CW75">
        <v>171.30262336983799</v>
      </c>
      <c r="CX75">
        <v>839.575935638239</v>
      </c>
      <c r="CY75">
        <v>178.65733721703</v>
      </c>
      <c r="CZ75">
        <v>2.9</v>
      </c>
      <c r="DA75">
        <v>1012371.45</v>
      </c>
      <c r="DB75">
        <v>2.73</v>
      </c>
      <c r="DC75">
        <v>220.581218320951</v>
      </c>
      <c r="DD75">
        <v>88.757199999999997</v>
      </c>
      <c r="DE75">
        <v>23448754.100000001</v>
      </c>
      <c r="DF75">
        <v>2765.0583079859998</v>
      </c>
      <c r="DG75">
        <v>110929.7</v>
      </c>
      <c r="DH75">
        <v>24110.9</v>
      </c>
      <c r="DI75">
        <v>86818.8</v>
      </c>
      <c r="DJ75">
        <v>194739.9</v>
      </c>
      <c r="DK75">
        <v>59227.199999999997</v>
      </c>
      <c r="DL75">
        <v>135512.70000000001</v>
      </c>
      <c r="DM75">
        <v>130232450</v>
      </c>
      <c r="DN75">
        <v>40521679.200000003</v>
      </c>
      <c r="DO75">
        <v>210728961.40000001</v>
      </c>
      <c r="DP75">
        <v>64376717.5</v>
      </c>
      <c r="DQ75">
        <v>133757825.40000001</v>
      </c>
      <c r="DR75">
        <v>44523325.799999997</v>
      </c>
      <c r="DS75">
        <v>287911.3</v>
      </c>
      <c r="DT75">
        <v>32216818.600000001</v>
      </c>
      <c r="DU75">
        <v>30445936</v>
      </c>
      <c r="DV75">
        <v>21834464</v>
      </c>
      <c r="DW75">
        <v>52280400</v>
      </c>
      <c r="DX75">
        <v>1870610</v>
      </c>
      <c r="DY75">
        <v>54151010</v>
      </c>
      <c r="DZ75">
        <v>158448561.40000001</v>
      </c>
      <c r="EA75">
        <v>220814351.40000001</v>
      </c>
      <c r="EB75">
        <v>6.1</v>
      </c>
      <c r="EC75">
        <v>5.9</v>
      </c>
      <c r="ED75">
        <v>8.6199999999999992</v>
      </c>
      <c r="EE75">
        <v>5.63</v>
      </c>
      <c r="EF75">
        <v>7.48</v>
      </c>
      <c r="EG75">
        <v>79.81</v>
      </c>
      <c r="EH75">
        <v>93.77</v>
      </c>
      <c r="EI75">
        <v>80.319999999999993</v>
      </c>
      <c r="EJ75">
        <v>1.00639017666959</v>
      </c>
      <c r="EK75">
        <v>0.57620000000000005</v>
      </c>
      <c r="EL75">
        <v>138.51093370357501</v>
      </c>
      <c r="EM75">
        <v>472807</v>
      </c>
      <c r="EN75">
        <v>133.1</v>
      </c>
      <c r="EO75">
        <v>100.1</v>
      </c>
      <c r="EP75">
        <v>133.5</v>
      </c>
      <c r="EQ75">
        <v>189.2</v>
      </c>
      <c r="ER75">
        <v>129.80000000000001</v>
      </c>
      <c r="ES75">
        <v>98.5</v>
      </c>
      <c r="ET75">
        <v>147.1</v>
      </c>
      <c r="EU75">
        <v>130.4</v>
      </c>
      <c r="EV75">
        <v>121.7</v>
      </c>
      <c r="EW75">
        <v>137.6</v>
      </c>
      <c r="EX75">
        <v>129.19999999999999</v>
      </c>
      <c r="EY75">
        <v>76.400000000000006</v>
      </c>
      <c r="EZ75">
        <v>72.599999999999994</v>
      </c>
      <c r="FA75">
        <v>124.5</v>
      </c>
      <c r="FB75">
        <v>128.5</v>
      </c>
      <c r="FC75">
        <v>168.7</v>
      </c>
      <c r="FD75">
        <v>155.19999999999999</v>
      </c>
      <c r="FE75">
        <v>189.2</v>
      </c>
      <c r="FF75">
        <v>256862</v>
      </c>
      <c r="FG75">
        <v>4589390</v>
      </c>
      <c r="FH75">
        <v>3001489</v>
      </c>
      <c r="FI75">
        <v>1471683</v>
      </c>
      <c r="FJ75">
        <v>8756860</v>
      </c>
      <c r="FK75">
        <v>8756860</v>
      </c>
      <c r="FL75">
        <v>7413170</v>
      </c>
      <c r="FM75">
        <v>1343690</v>
      </c>
      <c r="FN75">
        <v>2679780</v>
      </c>
      <c r="FO75">
        <v>2080870</v>
      </c>
      <c r="FP75">
        <v>2679780</v>
      </c>
      <c r="FQ75">
        <v>1678250</v>
      </c>
      <c r="FR75">
        <v>6.6123000000000003</v>
      </c>
      <c r="FS75">
        <v>0.4481</v>
      </c>
      <c r="FT75">
        <v>6.0033000000000003</v>
      </c>
      <c r="FU75">
        <v>57426.92</v>
      </c>
      <c r="FV75">
        <v>153.1</v>
      </c>
      <c r="FW75">
        <v>143</v>
      </c>
      <c r="FX75">
        <v>161.19999999999999</v>
      </c>
      <c r="FY75">
        <v>174.3</v>
      </c>
      <c r="FZ75">
        <v>373.33692568969047</v>
      </c>
      <c r="GA75">
        <v>96.8</v>
      </c>
      <c r="GB75">
        <v>89.7</v>
      </c>
      <c r="GC75">
        <v>1728.3</v>
      </c>
      <c r="GD75">
        <v>100.7</v>
      </c>
      <c r="GE75">
        <v>73571</v>
      </c>
      <c r="GF75">
        <v>357160</v>
      </c>
      <c r="GG75">
        <v>52629.1</v>
      </c>
      <c r="GH75">
        <v>8641</v>
      </c>
      <c r="GI75">
        <v>19234.7</v>
      </c>
      <c r="GJ75">
        <v>65901.513999999996</v>
      </c>
      <c r="GK75">
        <v>35910.678</v>
      </c>
      <c r="GL75">
        <v>2822640</v>
      </c>
      <c r="GM75">
        <v>2650831</v>
      </c>
      <c r="GN75">
        <v>51116.7</v>
      </c>
      <c r="GO75">
        <v>64629802.700000003</v>
      </c>
      <c r="GP75">
        <v>37020061.100000001</v>
      </c>
      <c r="GQ75">
        <v>2333310</v>
      </c>
      <c r="GR75">
        <v>360446.7</v>
      </c>
      <c r="GS75">
        <v>359.6</v>
      </c>
      <c r="GT75">
        <v>125733</v>
      </c>
      <c r="GU75">
        <v>6.5726000000000004</v>
      </c>
      <c r="GV75">
        <v>2440</v>
      </c>
      <c r="GW75">
        <v>1151539.1000000001</v>
      </c>
      <c r="GX75">
        <v>214584</v>
      </c>
      <c r="GY75">
        <v>30110.3</v>
      </c>
      <c r="GZ75">
        <v>1385.3</v>
      </c>
      <c r="HA75">
        <v>8810</v>
      </c>
      <c r="HB75">
        <v>15615369.800000001</v>
      </c>
      <c r="HC75">
        <v>176.4</v>
      </c>
      <c r="HD75">
        <v>195.2</v>
      </c>
      <c r="HE75">
        <v>178.6</v>
      </c>
      <c r="HF75">
        <v>168.8</v>
      </c>
      <c r="HG75">
        <v>179.3</v>
      </c>
      <c r="HH75">
        <v>169.1</v>
      </c>
      <c r="HI75">
        <v>177.2</v>
      </c>
      <c r="HJ75">
        <v>175.20180475799799</v>
      </c>
      <c r="HK75">
        <v>9779.7000000000007</v>
      </c>
      <c r="HL75">
        <v>133624.20000000001</v>
      </c>
      <c r="HM75">
        <v>11923.5</v>
      </c>
      <c r="HN75">
        <v>14912.5</v>
      </c>
      <c r="HO75">
        <v>80.569166519296402</v>
      </c>
      <c r="HP75">
        <v>32.799036878834499</v>
      </c>
      <c r="HQ75">
        <v>10404.5</v>
      </c>
      <c r="HR75">
        <v>1671791.8</v>
      </c>
      <c r="HS75">
        <v>18058079.100000001</v>
      </c>
      <c r="HT75">
        <v>70241.7</v>
      </c>
      <c r="HU75">
        <v>2918.6</v>
      </c>
      <c r="HV75">
        <v>1108.4000000000001</v>
      </c>
      <c r="HW75">
        <v>333800</v>
      </c>
      <c r="HX75">
        <v>2518.9</v>
      </c>
      <c r="HY75">
        <v>187594</v>
      </c>
      <c r="HZ75">
        <v>4.92</v>
      </c>
      <c r="IA75">
        <v>3.35</v>
      </c>
      <c r="IB75">
        <v>62337.4</v>
      </c>
      <c r="IC75">
        <v>112354.66959999999</v>
      </c>
      <c r="ID75">
        <v>135.07692307692301</v>
      </c>
      <c r="IE75">
        <v>1912.2</v>
      </c>
      <c r="IF75">
        <v>2460</v>
      </c>
      <c r="IG75">
        <v>106.5</v>
      </c>
      <c r="IH75">
        <v>53845.4</v>
      </c>
      <c r="II75">
        <v>488.42450000000002</v>
      </c>
      <c r="IJ75">
        <v>183339.1</v>
      </c>
      <c r="IK75">
        <v>114842</v>
      </c>
      <c r="IL75">
        <v>76414.3</v>
      </c>
      <c r="IM75">
        <v>148.82857999999999</v>
      </c>
      <c r="IN75">
        <v>772</v>
      </c>
      <c r="IO75">
        <v>541909890</v>
      </c>
      <c r="IP75">
        <v>119.500700607193</v>
      </c>
      <c r="IQ75">
        <v>76.493080000000006</v>
      </c>
      <c r="IR75">
        <v>807.7</v>
      </c>
      <c r="IS75">
        <v>2765.0583079859998</v>
      </c>
    </row>
    <row r="76" spans="1:253">
      <c r="A76" t="s">
        <v>491</v>
      </c>
      <c r="B76">
        <v>36344566.546462998</v>
      </c>
      <c r="C76">
        <v>6707537.26909291</v>
      </c>
      <c r="D76">
        <v>10475435.725968501</v>
      </c>
      <c r="E76">
        <v>19535566.335806701</v>
      </c>
      <c r="F76">
        <v>61665626.742610298</v>
      </c>
      <c r="G76">
        <v>13492963.808158301</v>
      </c>
      <c r="H76">
        <v>16889067.8622876</v>
      </c>
      <c r="I76">
        <v>32735863.173698101</v>
      </c>
      <c r="J76">
        <v>39659318.352463797</v>
      </c>
      <c r="K76">
        <v>24206549.212512601</v>
      </c>
      <c r="L76">
        <v>3839298.9743857002</v>
      </c>
      <c r="M76">
        <v>13058609.2846446</v>
      </c>
      <c r="N76">
        <v>8809273.4369808603</v>
      </c>
      <c r="O76">
        <v>12263052.295527499</v>
      </c>
      <c r="P76">
        <v>68532475.755913496</v>
      </c>
      <c r="Q76">
        <v>44249606.667552002</v>
      </c>
      <c r="R76">
        <v>6938769.3526342101</v>
      </c>
      <c r="S76">
        <v>19464545.9492887</v>
      </c>
      <c r="T76">
        <v>15449788.1499011</v>
      </c>
      <c r="U76">
        <v>19370363.767454602</v>
      </c>
      <c r="V76">
        <v>-68461.070350702401</v>
      </c>
      <c r="W76">
        <v>44653.308212924901</v>
      </c>
      <c r="X76">
        <v>-20668.0038482247</v>
      </c>
      <c r="Y76">
        <v>19785.237820678401</v>
      </c>
      <c r="Z76">
        <v>3223.4645559809201</v>
      </c>
      <c r="AA76">
        <v>205534.06254226499</v>
      </c>
      <c r="AB76">
        <v>242002.33904616101</v>
      </c>
      <c r="AC76">
        <v>-10840.635820350901</v>
      </c>
      <c r="AD76">
        <v>23339.069587007099</v>
      </c>
      <c r="AE76">
        <v>857124.86780984001</v>
      </c>
      <c r="AF76">
        <v>32049.719127746099</v>
      </c>
      <c r="AG76">
        <v>802802.76719064603</v>
      </c>
      <c r="AH76">
        <v>6186068.3395498702</v>
      </c>
      <c r="AI76">
        <v>821956.80065906805</v>
      </c>
      <c r="AJ76">
        <v>2718356.66776373</v>
      </c>
      <c r="AK76">
        <v>6742355.9561515404</v>
      </c>
      <c r="AL76">
        <v>7412979.3441983098</v>
      </c>
      <c r="AM76">
        <v>5216410.9591221903</v>
      </c>
      <c r="AN76">
        <v>1539319.4128974001</v>
      </c>
      <c r="AO76">
        <v>8611546.2148389295</v>
      </c>
      <c r="AP76">
        <v>1954080.8411713899</v>
      </c>
      <c r="AQ76">
        <v>4760070.7397945998</v>
      </c>
      <c r="AR76">
        <v>10698044.131576</v>
      </c>
      <c r="AS76">
        <v>12108805.462517099</v>
      </c>
      <c r="AT76">
        <v>9604613.9849705398</v>
      </c>
      <c r="AU76">
        <v>4219677.3881125497</v>
      </c>
      <c r="AV76">
        <v>1755945.2492720101</v>
      </c>
      <c r="AW76">
        <v>769383.18725580303</v>
      </c>
      <c r="AX76">
        <v>140573135.04291999</v>
      </c>
      <c r="AY76">
        <v>420472.98392130999</v>
      </c>
      <c r="AZ76">
        <v>91448044.548480794</v>
      </c>
      <c r="BA76">
        <v>49809266.7613419</v>
      </c>
      <c r="BB76">
        <v>24.8010372797348</v>
      </c>
      <c r="BC76">
        <v>11.922294648891301</v>
      </c>
      <c r="BD76">
        <v>105.159832315061</v>
      </c>
      <c r="BE76">
        <v>74.115993997014598</v>
      </c>
      <c r="BF76">
        <v>91346655.718662694</v>
      </c>
      <c r="BG76">
        <v>49907368.611166</v>
      </c>
      <c r="BH76">
        <v>302.41338365241802</v>
      </c>
      <c r="BI76">
        <v>214291648.19978601</v>
      </c>
      <c r="BJ76">
        <v>10930147.477668</v>
      </c>
      <c r="BK76">
        <v>929157.11209289904</v>
      </c>
      <c r="BL76">
        <v>82399.216673452</v>
      </c>
      <c r="BM76">
        <v>2263291.2810029099</v>
      </c>
      <c r="BN76">
        <v>4.3262080199888198</v>
      </c>
      <c r="BO76">
        <v>699.33787046774501</v>
      </c>
      <c r="BP76">
        <v>895.72740270742599</v>
      </c>
      <c r="BQ76">
        <v>443.21075421485602</v>
      </c>
      <c r="BR76">
        <v>396.250190310005</v>
      </c>
      <c r="BS76">
        <v>128293261.167036</v>
      </c>
      <c r="BT76">
        <v>32574555.638742801</v>
      </c>
      <c r="BU76">
        <v>37520537.374800898</v>
      </c>
      <c r="BV76">
        <v>32009245.124970399</v>
      </c>
      <c r="BW76">
        <v>167.09536660466301</v>
      </c>
      <c r="BX76">
        <v>60250.902190876797</v>
      </c>
      <c r="BY76">
        <v>31190.8864798127</v>
      </c>
      <c r="BZ76">
        <v>32684.332162599901</v>
      </c>
      <c r="CA76">
        <v>-10840.635820350901</v>
      </c>
      <c r="CB76">
        <v>23718.351299234801</v>
      </c>
      <c r="CC76">
        <v>23592.431137457301</v>
      </c>
      <c r="CD76">
        <v>11861.274975762701</v>
      </c>
      <c r="CE76">
        <v>6315.2111205885903</v>
      </c>
      <c r="CF76">
        <v>-3223.3667030930101</v>
      </c>
      <c r="CG76">
        <v>24462.9322699109</v>
      </c>
      <c r="CH76">
        <v>205.79981757645501</v>
      </c>
      <c r="CI76">
        <v>1439.6210371877301</v>
      </c>
      <c r="CJ76">
        <v>12921.088675561999</v>
      </c>
      <c r="CK76">
        <v>0.78253832371959497</v>
      </c>
      <c r="CL76">
        <v>109.890297008868</v>
      </c>
      <c r="CM76">
        <v>3.2316434223812398</v>
      </c>
      <c r="CN76">
        <v>155.24493677400099</v>
      </c>
      <c r="CO76">
        <v>129.25422762610901</v>
      </c>
      <c r="CP76">
        <v>0.93653319642810295</v>
      </c>
      <c r="CQ76">
        <v>94.142896248459493</v>
      </c>
      <c r="CR76">
        <v>578732.44787844003</v>
      </c>
      <c r="CS76">
        <v>28897.908089592602</v>
      </c>
      <c r="CT76">
        <v>115.718829878943</v>
      </c>
      <c r="CU76">
        <v>181.084909448389</v>
      </c>
      <c r="CV76">
        <v>145.32623974859399</v>
      </c>
      <c r="CW76">
        <v>172.435353218139</v>
      </c>
      <c r="CX76">
        <v>846.440636724402</v>
      </c>
      <c r="CY76">
        <v>178.80933728104799</v>
      </c>
      <c r="CZ76">
        <v>4.1118006850869904</v>
      </c>
      <c r="DA76">
        <v>1021570.5417125101</v>
      </c>
      <c r="DB76">
        <v>2.7596015012997301</v>
      </c>
      <c r="DC76">
        <v>222.21608574175599</v>
      </c>
      <c r="DD76">
        <v>90.156339170339393</v>
      </c>
      <c r="DE76">
        <v>23115994.437679298</v>
      </c>
      <c r="DF76">
        <v>2791.0173322780101</v>
      </c>
      <c r="DG76">
        <v>98018.926401514997</v>
      </c>
      <c r="DH76">
        <v>17625.205602780501</v>
      </c>
      <c r="DI76">
        <v>80151.483703513106</v>
      </c>
      <c r="DJ76">
        <v>172379.730690425</v>
      </c>
      <c r="DK76">
        <v>50531.666431919497</v>
      </c>
      <c r="DL76">
        <v>121619.605794153</v>
      </c>
      <c r="DM76">
        <v>134211815.300089</v>
      </c>
      <c r="DN76">
        <v>41767738.265408002</v>
      </c>
      <c r="DO76">
        <v>216926934.102736</v>
      </c>
      <c r="DP76">
        <v>65755022.530817598</v>
      </c>
      <c r="DQ76">
        <v>139729917.77442199</v>
      </c>
      <c r="DR76">
        <v>45760105.291538902</v>
      </c>
      <c r="DS76">
        <v>293708.05029488797</v>
      </c>
      <c r="DT76">
        <v>34354714.3202461</v>
      </c>
      <c r="DU76">
        <v>31055909.323737599</v>
      </c>
      <c r="DV76">
        <v>24209777.0894497</v>
      </c>
      <c r="DW76">
        <v>54601974.684965402</v>
      </c>
      <c r="DX76">
        <v>1883947.98808594</v>
      </c>
      <c r="DY76">
        <v>56510568.1977586</v>
      </c>
      <c r="DZ76">
        <v>161678267.718436</v>
      </c>
      <c r="EA76">
        <v>227411152.55266199</v>
      </c>
      <c r="EB76">
        <v>7.4148192238412296</v>
      </c>
      <c r="EC76">
        <v>6.4765599974076302</v>
      </c>
      <c r="ED76">
        <v>8.8872789240054306</v>
      </c>
      <c r="EE76">
        <v>6.4196821558254902</v>
      </c>
      <c r="EF76">
        <v>7.54357179171787</v>
      </c>
      <c r="EG76">
        <v>82.002677030668906</v>
      </c>
      <c r="EH76">
        <v>94.885318657908797</v>
      </c>
      <c r="EI76">
        <v>82.729892151106895</v>
      </c>
      <c r="EJ76">
        <v>1.0088681875613199</v>
      </c>
      <c r="EK76">
        <v>0.57079636707522896</v>
      </c>
      <c r="EL76">
        <v>143.66362815315699</v>
      </c>
      <c r="EM76">
        <v>495593.165368188</v>
      </c>
      <c r="EN76">
        <v>130.78965371269999</v>
      </c>
      <c r="EO76">
        <v>120.312605416702</v>
      </c>
      <c r="EP76">
        <v>129.90421466631099</v>
      </c>
      <c r="EQ76">
        <v>167.28886208133099</v>
      </c>
      <c r="ER76">
        <v>132.99956679655401</v>
      </c>
      <c r="ES76">
        <v>86.358340459807394</v>
      </c>
      <c r="ET76">
        <v>144.93039373101601</v>
      </c>
      <c r="EU76">
        <v>123.665705633329</v>
      </c>
      <c r="EV76">
        <v>108.40292407531</v>
      </c>
      <c r="EW76">
        <v>136.774577049546</v>
      </c>
      <c r="EX76">
        <v>156.18224594293301</v>
      </c>
      <c r="EY76">
        <v>76.052122654329196</v>
      </c>
      <c r="EZ76">
        <v>71.969601207477496</v>
      </c>
      <c r="FA76">
        <v>131.26289825669301</v>
      </c>
      <c r="FB76">
        <v>125.794071885793</v>
      </c>
      <c r="FC76">
        <v>172.52935044985</v>
      </c>
      <c r="FD76">
        <v>156.18069812123801</v>
      </c>
      <c r="FE76">
        <v>167.26445571681899</v>
      </c>
      <c r="FF76">
        <v>275492.16085103399</v>
      </c>
      <c r="FG76">
        <v>3945160.02668325</v>
      </c>
      <c r="FH76">
        <v>2607920.2256506002</v>
      </c>
      <c r="FI76">
        <v>1214533.38526211</v>
      </c>
      <c r="FJ76">
        <v>10616160.600638101</v>
      </c>
      <c r="FK76">
        <v>10361028.283601001</v>
      </c>
      <c r="FL76">
        <v>8227743.9362300402</v>
      </c>
      <c r="FM76">
        <v>2133284.34737091</v>
      </c>
      <c r="FN76">
        <v>4028024.86645114</v>
      </c>
      <c r="FO76">
        <v>2292362.38507905</v>
      </c>
      <c r="FP76">
        <v>4044020.52430245</v>
      </c>
      <c r="FQ76">
        <v>2020603.2658635599</v>
      </c>
      <c r="FR76">
        <v>8.7375561065432006</v>
      </c>
      <c r="FS76">
        <v>-0.316581799940166</v>
      </c>
      <c r="FT76">
        <v>7.8159331662488496</v>
      </c>
      <c r="FU76">
        <v>61541.579307854998</v>
      </c>
      <c r="FV76">
        <v>152.23336189749</v>
      </c>
      <c r="FW76">
        <v>141.65818436071299</v>
      </c>
      <c r="FX76">
        <v>158.12374352704401</v>
      </c>
      <c r="FY76">
        <v>176.288498683266</v>
      </c>
      <c r="FZ76">
        <v>376.45088540615586</v>
      </c>
      <c r="GA76">
        <v>96.801824457120006</v>
      </c>
      <c r="GB76">
        <v>89.801064105754193</v>
      </c>
      <c r="GC76">
        <v>1701.9494165832</v>
      </c>
      <c r="GD76">
        <v>91.636037897480193</v>
      </c>
      <c r="GE76">
        <v>84001.745137650694</v>
      </c>
      <c r="GF76">
        <v>371759.07039157598</v>
      </c>
      <c r="GG76">
        <v>56128.480880594398</v>
      </c>
      <c r="GH76">
        <v>8749.6038401685691</v>
      </c>
      <c r="GI76">
        <v>22619.1141863017</v>
      </c>
      <c r="GJ76">
        <v>69391.219918266899</v>
      </c>
      <c r="GK76">
        <v>33151.847444743697</v>
      </c>
      <c r="GL76">
        <v>1836833.07517348</v>
      </c>
      <c r="GM76">
        <v>1767646.74331038</v>
      </c>
      <c r="GN76">
        <v>54898.562266226298</v>
      </c>
      <c r="GO76">
        <v>68106100.605500504</v>
      </c>
      <c r="GP76">
        <v>37719133.7095173</v>
      </c>
      <c r="GQ76">
        <v>2132723.7835981599</v>
      </c>
      <c r="GR76">
        <v>334011.50510294002</v>
      </c>
      <c r="GS76">
        <v>365.28057017307799</v>
      </c>
      <c r="GT76">
        <v>111539.925908206</v>
      </c>
      <c r="GU76">
        <v>6.6358663215497602</v>
      </c>
      <c r="GV76">
        <v>2984.3117472795002</v>
      </c>
      <c r="GW76">
        <v>793506.41817346204</v>
      </c>
      <c r="GX76">
        <v>307911.33185195999</v>
      </c>
      <c r="GY76">
        <v>31136.6667392579</v>
      </c>
      <c r="GZ76">
        <v>2151.8524891643501</v>
      </c>
      <c r="HA76">
        <v>11986.862234615301</v>
      </c>
      <c r="HB76">
        <v>16036998.331954701</v>
      </c>
      <c r="HC76">
        <v>178.320950171889</v>
      </c>
      <c r="HD76">
        <v>196.99541577794199</v>
      </c>
      <c r="HE76">
        <v>182.201379208134</v>
      </c>
      <c r="HF76">
        <v>171.36427009187801</v>
      </c>
      <c r="HG76">
        <v>181.133855493943</v>
      </c>
      <c r="HH76">
        <v>171.25569459738699</v>
      </c>
      <c r="HI76">
        <v>178.273789824581</v>
      </c>
      <c r="HJ76">
        <v>174.83915347663799</v>
      </c>
      <c r="HK76">
        <v>10308.7780047121</v>
      </c>
      <c r="HL76">
        <v>134274.11076308001</v>
      </c>
      <c r="HM76">
        <v>10789.245647277599</v>
      </c>
      <c r="HN76">
        <v>14104.1892389351</v>
      </c>
      <c r="HO76">
        <v>75.539561131054199</v>
      </c>
      <c r="HP76">
        <v>26.3478406727871</v>
      </c>
      <c r="HQ76">
        <v>8908.1594483386507</v>
      </c>
      <c r="HR76">
        <v>1761978.8066676899</v>
      </c>
      <c r="HS76">
        <v>18173297.7871993</v>
      </c>
      <c r="HT76">
        <v>69671.792969642804</v>
      </c>
      <c r="HU76">
        <v>1988.55663614063</v>
      </c>
      <c r="HV76">
        <v>126.04203535684699</v>
      </c>
      <c r="HW76">
        <v>972843.76378596399</v>
      </c>
      <c r="HX76">
        <v>1647.7693811450499</v>
      </c>
      <c r="HY76">
        <v>189609.58550604901</v>
      </c>
      <c r="HZ76">
        <v>5.8970929417625504</v>
      </c>
      <c r="IA76">
        <v>3.3458966085286601</v>
      </c>
      <c r="IB76">
        <v>63055.0407041422</v>
      </c>
      <c r="IC76">
        <v>145186.304952003</v>
      </c>
      <c r="ID76">
        <v>94.061549081904005</v>
      </c>
      <c r="IE76">
        <v>2297.3184553955298</v>
      </c>
      <c r="IF76">
        <v>2243.9853070699201</v>
      </c>
      <c r="IG76">
        <v>105.769045274045</v>
      </c>
      <c r="IH76">
        <v>27180.1407050282</v>
      </c>
      <c r="II76">
        <v>471.58394826136401</v>
      </c>
      <c r="IJ76">
        <v>174178.802046753</v>
      </c>
      <c r="IK76">
        <v>109768.872826169</v>
      </c>
      <c r="IL76">
        <v>71470.148251974199</v>
      </c>
      <c r="IM76">
        <v>147.977151384878</v>
      </c>
      <c r="IN76">
        <v>155.788945050179</v>
      </c>
      <c r="IO76">
        <v>567348221.551687</v>
      </c>
      <c r="IP76">
        <v>118.30672159275601</v>
      </c>
      <c r="IQ76">
        <v>77.432411577185206</v>
      </c>
      <c r="IR76">
        <v>745.51658033551098</v>
      </c>
      <c r="IS76">
        <v>2791.0173322780101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41E5-854F-4E78-8CFB-4014C3D4222F}">
  <dimension ref="A1:D5583"/>
  <sheetViews>
    <sheetView workbookViewId="0">
      <selection activeCell="K10" sqref="K10"/>
    </sheetView>
  </sheetViews>
  <sheetFormatPr defaultRowHeight="15"/>
  <cols>
    <col min="1" max="1" width="10.85546875" customWidth="1"/>
  </cols>
  <sheetData>
    <row r="1" spans="1:4">
      <c r="A1" s="10" t="s">
        <v>428</v>
      </c>
      <c r="B1" t="s">
        <v>279</v>
      </c>
      <c r="C1" t="s">
        <v>476</v>
      </c>
      <c r="D1" t="s">
        <v>280</v>
      </c>
    </row>
    <row r="2" spans="1:4">
      <c r="A2" s="16">
        <v>36831</v>
      </c>
      <c r="B2">
        <v>8.3000000000000007</v>
      </c>
      <c r="C2">
        <v>10</v>
      </c>
      <c r="D2">
        <v>8</v>
      </c>
    </row>
    <row r="3" spans="1:4">
      <c r="A3" s="16">
        <v>36832</v>
      </c>
      <c r="B3">
        <v>8.4</v>
      </c>
      <c r="C3">
        <v>10</v>
      </c>
      <c r="D3">
        <v>8</v>
      </c>
    </row>
    <row r="4" spans="1:4">
      <c r="A4" s="16">
        <v>36833</v>
      </c>
      <c r="B4">
        <v>8.6999999999999993</v>
      </c>
      <c r="C4">
        <v>10</v>
      </c>
      <c r="D4">
        <v>8</v>
      </c>
    </row>
    <row r="5" spans="1:4">
      <c r="A5" s="16">
        <v>36836</v>
      </c>
      <c r="B5">
        <v>10</v>
      </c>
      <c r="C5">
        <v>10</v>
      </c>
      <c r="D5">
        <v>8</v>
      </c>
    </row>
    <row r="6" spans="1:4">
      <c r="A6" s="16">
        <v>36837</v>
      </c>
      <c r="B6">
        <v>10.5</v>
      </c>
      <c r="C6">
        <v>10</v>
      </c>
      <c r="D6">
        <v>8</v>
      </c>
    </row>
    <row r="7" spans="1:4">
      <c r="A7" s="16">
        <v>36838</v>
      </c>
      <c r="B7">
        <v>10.5</v>
      </c>
      <c r="C7">
        <v>10</v>
      </c>
      <c r="D7">
        <v>8</v>
      </c>
    </row>
    <row r="8" spans="1:4">
      <c r="A8" s="16">
        <v>36839</v>
      </c>
      <c r="B8">
        <v>11.7</v>
      </c>
      <c r="C8">
        <v>10</v>
      </c>
      <c r="D8">
        <v>8</v>
      </c>
    </row>
    <row r="9" spans="1:4">
      <c r="A9" s="16">
        <v>36840</v>
      </c>
      <c r="B9">
        <v>11.7</v>
      </c>
      <c r="C9">
        <v>10</v>
      </c>
      <c r="D9">
        <v>8</v>
      </c>
    </row>
    <row r="10" spans="1:4">
      <c r="A10" s="16">
        <v>36843</v>
      </c>
      <c r="B10">
        <v>10.6</v>
      </c>
      <c r="C10">
        <v>10</v>
      </c>
      <c r="D10">
        <v>8</v>
      </c>
    </row>
    <row r="11" spans="1:4">
      <c r="A11" s="16">
        <v>36844</v>
      </c>
      <c r="B11">
        <v>10.3</v>
      </c>
      <c r="C11">
        <v>10</v>
      </c>
      <c r="D11">
        <v>8</v>
      </c>
    </row>
    <row r="12" spans="1:4">
      <c r="A12" s="16">
        <v>36845</v>
      </c>
      <c r="B12">
        <v>9.1</v>
      </c>
      <c r="C12">
        <v>10</v>
      </c>
      <c r="D12">
        <v>8</v>
      </c>
    </row>
    <row r="13" spans="1:4">
      <c r="A13" s="16">
        <v>36846</v>
      </c>
      <c r="B13">
        <v>8.6</v>
      </c>
      <c r="C13">
        <v>10</v>
      </c>
      <c r="D13">
        <v>8</v>
      </c>
    </row>
    <row r="14" spans="1:4">
      <c r="A14" s="16">
        <v>36847</v>
      </c>
      <c r="B14">
        <v>8.1999999999999993</v>
      </c>
      <c r="C14">
        <v>10</v>
      </c>
      <c r="D14">
        <v>8</v>
      </c>
    </row>
    <row r="15" spans="1:4">
      <c r="A15" s="16">
        <v>36850</v>
      </c>
      <c r="B15">
        <v>8.8000000000000007</v>
      </c>
      <c r="C15">
        <v>10</v>
      </c>
      <c r="D15">
        <v>8</v>
      </c>
    </row>
    <row r="16" spans="1:4">
      <c r="A16" s="16">
        <v>36851</v>
      </c>
      <c r="B16">
        <v>8.4</v>
      </c>
      <c r="C16">
        <v>10</v>
      </c>
      <c r="D16">
        <v>8</v>
      </c>
    </row>
    <row r="17" spans="1:4">
      <c r="A17" s="16">
        <v>36852</v>
      </c>
      <c r="B17">
        <v>8.4</v>
      </c>
      <c r="C17">
        <v>10</v>
      </c>
      <c r="D17">
        <v>8</v>
      </c>
    </row>
    <row r="18" spans="1:4">
      <c r="A18" s="16">
        <v>36853</v>
      </c>
      <c r="B18">
        <v>8.3000000000000007</v>
      </c>
      <c r="C18">
        <v>10</v>
      </c>
      <c r="D18">
        <v>8</v>
      </c>
    </row>
    <row r="19" spans="1:4">
      <c r="A19" s="16">
        <v>36857</v>
      </c>
      <c r="B19">
        <v>8.1</v>
      </c>
      <c r="C19">
        <v>10</v>
      </c>
      <c r="D19">
        <v>8</v>
      </c>
    </row>
    <row r="20" spans="1:4">
      <c r="A20" s="16">
        <v>36858</v>
      </c>
      <c r="B20">
        <v>8</v>
      </c>
      <c r="C20">
        <v>10</v>
      </c>
      <c r="D20">
        <v>8</v>
      </c>
    </row>
    <row r="21" spans="1:4">
      <c r="A21" s="16">
        <v>36859</v>
      </c>
      <c r="B21">
        <v>7.9</v>
      </c>
      <c r="C21">
        <v>10</v>
      </c>
      <c r="D21">
        <v>8</v>
      </c>
    </row>
    <row r="22" spans="1:4">
      <c r="A22" s="16">
        <v>36860</v>
      </c>
      <c r="B22">
        <v>8</v>
      </c>
      <c r="C22">
        <v>10</v>
      </c>
      <c r="D22">
        <v>8</v>
      </c>
    </row>
    <row r="23" spans="1:4">
      <c r="A23" s="16">
        <v>36861</v>
      </c>
      <c r="B23">
        <v>7.9</v>
      </c>
      <c r="C23">
        <v>10</v>
      </c>
      <c r="D23">
        <v>8</v>
      </c>
    </row>
    <row r="24" spans="1:4">
      <c r="A24" s="16">
        <v>36864</v>
      </c>
      <c r="B24">
        <v>8</v>
      </c>
      <c r="C24">
        <v>10</v>
      </c>
      <c r="D24">
        <v>8</v>
      </c>
    </row>
    <row r="25" spans="1:4">
      <c r="A25" s="16">
        <v>36865</v>
      </c>
      <c r="B25">
        <v>8</v>
      </c>
      <c r="C25">
        <v>10</v>
      </c>
      <c r="D25">
        <v>8</v>
      </c>
    </row>
    <row r="26" spans="1:4">
      <c r="A26" s="16">
        <v>36866</v>
      </c>
      <c r="B26">
        <v>8.1999999999999993</v>
      </c>
      <c r="C26">
        <v>10</v>
      </c>
      <c r="D26">
        <v>8</v>
      </c>
    </row>
    <row r="27" spans="1:4">
      <c r="A27" s="16">
        <v>36867</v>
      </c>
      <c r="B27">
        <v>8</v>
      </c>
      <c r="C27">
        <v>10</v>
      </c>
      <c r="D27">
        <v>8</v>
      </c>
    </row>
    <row r="28" spans="1:4">
      <c r="A28" s="16">
        <v>36871</v>
      </c>
      <c r="B28">
        <v>8.1</v>
      </c>
      <c r="C28">
        <v>10</v>
      </c>
      <c r="D28">
        <v>8</v>
      </c>
    </row>
    <row r="29" spans="1:4">
      <c r="A29" s="16">
        <v>36872</v>
      </c>
      <c r="B29">
        <v>8.1999999999999993</v>
      </c>
      <c r="C29">
        <v>10</v>
      </c>
      <c r="D29">
        <v>8</v>
      </c>
    </row>
    <row r="30" spans="1:4">
      <c r="A30" s="16">
        <v>36873</v>
      </c>
      <c r="B30">
        <v>8.4</v>
      </c>
      <c r="C30">
        <v>10</v>
      </c>
      <c r="D30">
        <v>8</v>
      </c>
    </row>
    <row r="31" spans="1:4">
      <c r="A31" s="16">
        <v>36874</v>
      </c>
      <c r="B31">
        <v>8.1</v>
      </c>
      <c r="C31">
        <v>10</v>
      </c>
      <c r="D31">
        <v>8</v>
      </c>
    </row>
    <row r="32" spans="1:4">
      <c r="A32" s="16">
        <v>36875</v>
      </c>
      <c r="B32">
        <v>8.1999999999999993</v>
      </c>
      <c r="C32">
        <v>10</v>
      </c>
      <c r="D32">
        <v>8</v>
      </c>
    </row>
    <row r="33" spans="1:4">
      <c r="A33" s="16">
        <v>36878</v>
      </c>
      <c r="B33">
        <v>8.5</v>
      </c>
      <c r="C33">
        <v>10</v>
      </c>
      <c r="D33">
        <v>8</v>
      </c>
    </row>
    <row r="34" spans="1:4">
      <c r="A34" s="16">
        <v>36879</v>
      </c>
      <c r="B34">
        <v>8.5</v>
      </c>
      <c r="C34">
        <v>10</v>
      </c>
      <c r="D34">
        <v>8</v>
      </c>
    </row>
    <row r="35" spans="1:4">
      <c r="A35" s="16">
        <v>36880</v>
      </c>
      <c r="B35">
        <v>8.6</v>
      </c>
      <c r="C35">
        <v>10</v>
      </c>
      <c r="D35">
        <v>8</v>
      </c>
    </row>
    <row r="36" spans="1:4">
      <c r="A36" s="16">
        <v>36881</v>
      </c>
      <c r="B36">
        <v>8.6999999999999993</v>
      </c>
      <c r="C36">
        <v>10</v>
      </c>
      <c r="D36">
        <v>8</v>
      </c>
    </row>
    <row r="37" spans="1:4">
      <c r="A37" s="16">
        <v>36886</v>
      </c>
      <c r="B37">
        <v>10.4</v>
      </c>
      <c r="C37">
        <v>10</v>
      </c>
      <c r="D37">
        <v>8</v>
      </c>
    </row>
    <row r="38" spans="1:4">
      <c r="A38" s="16">
        <v>36887</v>
      </c>
      <c r="B38">
        <v>10.3</v>
      </c>
      <c r="C38">
        <v>10</v>
      </c>
      <c r="D38">
        <v>8</v>
      </c>
    </row>
    <row r="39" spans="1:4">
      <c r="A39" s="16">
        <v>36889</v>
      </c>
      <c r="B39">
        <v>9.1</v>
      </c>
      <c r="C39">
        <v>10</v>
      </c>
      <c r="D39">
        <v>8</v>
      </c>
    </row>
    <row r="40" spans="1:4">
      <c r="A40" s="16">
        <v>36892</v>
      </c>
      <c r="B40">
        <v>10.199999999999999</v>
      </c>
      <c r="C40">
        <v>10</v>
      </c>
      <c r="D40">
        <v>8</v>
      </c>
    </row>
    <row r="41" spans="1:4">
      <c r="A41" s="16">
        <v>36893</v>
      </c>
      <c r="B41">
        <v>10</v>
      </c>
      <c r="C41">
        <v>10</v>
      </c>
      <c r="D41">
        <v>8</v>
      </c>
    </row>
    <row r="42" spans="1:4">
      <c r="A42" s="16">
        <v>36894</v>
      </c>
      <c r="B42">
        <v>10.1</v>
      </c>
      <c r="C42">
        <v>10</v>
      </c>
      <c r="D42">
        <v>8</v>
      </c>
    </row>
    <row r="43" spans="1:4">
      <c r="A43" s="16">
        <v>36895</v>
      </c>
      <c r="B43">
        <v>10</v>
      </c>
      <c r="C43">
        <v>10</v>
      </c>
      <c r="D43">
        <v>8</v>
      </c>
    </row>
    <row r="44" spans="1:4">
      <c r="A44" s="16">
        <v>36899</v>
      </c>
      <c r="B44">
        <v>9.4</v>
      </c>
      <c r="C44">
        <v>10</v>
      </c>
      <c r="D44">
        <v>8</v>
      </c>
    </row>
    <row r="45" spans="1:4">
      <c r="A45" s="16">
        <v>36900</v>
      </c>
      <c r="B45">
        <v>9.6</v>
      </c>
      <c r="C45">
        <v>10</v>
      </c>
      <c r="D45">
        <v>8</v>
      </c>
    </row>
    <row r="46" spans="1:4">
      <c r="A46" s="16">
        <v>36901</v>
      </c>
      <c r="B46">
        <v>9.6999999999999993</v>
      </c>
      <c r="C46">
        <v>10</v>
      </c>
      <c r="D46">
        <v>8</v>
      </c>
    </row>
    <row r="47" spans="1:4">
      <c r="A47" s="16">
        <v>36902</v>
      </c>
      <c r="B47">
        <v>9.6999999999999993</v>
      </c>
      <c r="C47">
        <v>10</v>
      </c>
      <c r="D47">
        <v>8</v>
      </c>
    </row>
    <row r="48" spans="1:4">
      <c r="A48" s="16">
        <v>36903</v>
      </c>
      <c r="B48">
        <v>10.199999999999999</v>
      </c>
      <c r="C48">
        <v>10</v>
      </c>
      <c r="D48">
        <v>8</v>
      </c>
    </row>
    <row r="49" spans="1:4">
      <c r="A49" s="16">
        <v>36906</v>
      </c>
      <c r="B49">
        <v>9.9</v>
      </c>
      <c r="C49">
        <v>10</v>
      </c>
      <c r="D49">
        <v>8</v>
      </c>
    </row>
    <row r="50" spans="1:4">
      <c r="A50" s="16">
        <v>36907</v>
      </c>
      <c r="B50">
        <v>10.1</v>
      </c>
      <c r="C50">
        <v>10</v>
      </c>
      <c r="D50">
        <v>8</v>
      </c>
    </row>
    <row r="51" spans="1:4">
      <c r="A51" s="16">
        <v>36908</v>
      </c>
      <c r="B51">
        <v>10</v>
      </c>
      <c r="C51">
        <v>10</v>
      </c>
      <c r="D51">
        <v>8</v>
      </c>
    </row>
    <row r="52" spans="1:4">
      <c r="A52" s="16">
        <v>36909</v>
      </c>
      <c r="B52">
        <v>10</v>
      </c>
      <c r="C52">
        <v>10</v>
      </c>
      <c r="D52">
        <v>8</v>
      </c>
    </row>
    <row r="53" spans="1:4">
      <c r="A53" s="16">
        <v>36910</v>
      </c>
      <c r="B53">
        <v>10.1</v>
      </c>
      <c r="C53">
        <v>10</v>
      </c>
      <c r="D53">
        <v>8</v>
      </c>
    </row>
    <row r="54" spans="1:4">
      <c r="A54" s="16">
        <v>36913</v>
      </c>
      <c r="B54">
        <v>10</v>
      </c>
      <c r="C54">
        <v>10</v>
      </c>
      <c r="D54">
        <v>8</v>
      </c>
    </row>
    <row r="55" spans="1:4">
      <c r="A55" s="16">
        <v>36914</v>
      </c>
      <c r="B55">
        <v>10</v>
      </c>
      <c r="C55">
        <v>10</v>
      </c>
      <c r="D55">
        <v>8</v>
      </c>
    </row>
    <row r="56" spans="1:4">
      <c r="A56" s="16">
        <v>36915</v>
      </c>
      <c r="B56">
        <v>9.9</v>
      </c>
      <c r="C56">
        <v>10</v>
      </c>
      <c r="D56">
        <v>8</v>
      </c>
    </row>
    <row r="57" spans="1:4">
      <c r="A57" s="16">
        <v>36916</v>
      </c>
      <c r="B57">
        <v>9.8000000000000007</v>
      </c>
      <c r="C57">
        <v>10</v>
      </c>
      <c r="D57">
        <v>8</v>
      </c>
    </row>
    <row r="58" spans="1:4">
      <c r="A58" s="16">
        <v>36920</v>
      </c>
      <c r="B58">
        <v>9.9</v>
      </c>
      <c r="C58">
        <v>10</v>
      </c>
      <c r="D58">
        <v>8</v>
      </c>
    </row>
    <row r="59" spans="1:4">
      <c r="A59" s="16">
        <v>36921</v>
      </c>
      <c r="B59">
        <v>9.8000000000000007</v>
      </c>
      <c r="C59">
        <v>10</v>
      </c>
      <c r="D59">
        <v>8</v>
      </c>
    </row>
    <row r="60" spans="1:4">
      <c r="A60" s="16">
        <v>36922</v>
      </c>
      <c r="B60">
        <v>9.8000000000000007</v>
      </c>
      <c r="C60">
        <v>10</v>
      </c>
      <c r="D60">
        <v>8</v>
      </c>
    </row>
    <row r="61" spans="1:4">
      <c r="A61" s="16">
        <v>36923</v>
      </c>
      <c r="B61">
        <v>9.8000000000000007</v>
      </c>
      <c r="C61">
        <v>10</v>
      </c>
      <c r="D61">
        <v>8</v>
      </c>
    </row>
    <row r="62" spans="1:4">
      <c r="A62" s="16">
        <v>36924</v>
      </c>
      <c r="B62">
        <v>9.6999999999999993</v>
      </c>
      <c r="C62">
        <v>10</v>
      </c>
      <c r="D62">
        <v>8</v>
      </c>
    </row>
    <row r="63" spans="1:4">
      <c r="A63" s="16">
        <v>36927</v>
      </c>
      <c r="B63">
        <v>8.6999999999999993</v>
      </c>
      <c r="C63">
        <v>10</v>
      </c>
      <c r="D63">
        <v>8</v>
      </c>
    </row>
    <row r="64" spans="1:4">
      <c r="A64" s="16">
        <v>36928</v>
      </c>
      <c r="B64">
        <v>8.5</v>
      </c>
      <c r="C64">
        <v>10</v>
      </c>
      <c r="D64">
        <v>8</v>
      </c>
    </row>
    <row r="65" spans="1:4">
      <c r="A65" s="16">
        <v>36929</v>
      </c>
      <c r="B65">
        <v>8.3000000000000007</v>
      </c>
      <c r="C65">
        <v>10</v>
      </c>
      <c r="D65">
        <v>8</v>
      </c>
    </row>
    <row r="66" spans="1:4">
      <c r="A66" s="16">
        <v>36930</v>
      </c>
      <c r="B66">
        <v>8.1999999999999993</v>
      </c>
      <c r="C66">
        <v>10</v>
      </c>
      <c r="D66">
        <v>8</v>
      </c>
    </row>
    <row r="67" spans="1:4">
      <c r="A67" s="16">
        <v>36931</v>
      </c>
      <c r="B67">
        <v>8.1999999999999993</v>
      </c>
      <c r="C67">
        <v>10</v>
      </c>
      <c r="D67">
        <v>8</v>
      </c>
    </row>
    <row r="68" spans="1:4">
      <c r="A68" s="16">
        <v>36934</v>
      </c>
      <c r="B68">
        <v>8.5</v>
      </c>
      <c r="C68">
        <v>10</v>
      </c>
      <c r="D68">
        <v>8</v>
      </c>
    </row>
    <row r="69" spans="1:4">
      <c r="A69" s="16">
        <v>36935</v>
      </c>
      <c r="B69">
        <v>8.8000000000000007</v>
      </c>
      <c r="C69">
        <v>10</v>
      </c>
      <c r="D69">
        <v>8</v>
      </c>
    </row>
    <row r="70" spans="1:4">
      <c r="A70" s="16">
        <v>36937</v>
      </c>
      <c r="B70">
        <v>9.1999999999999993</v>
      </c>
      <c r="C70">
        <v>10</v>
      </c>
      <c r="D70">
        <v>8</v>
      </c>
    </row>
    <row r="71" spans="1:4">
      <c r="A71" s="16">
        <v>36938</v>
      </c>
      <c r="B71">
        <v>9.6999999999999993</v>
      </c>
      <c r="C71">
        <v>10</v>
      </c>
      <c r="D71">
        <v>8</v>
      </c>
    </row>
    <row r="72" spans="1:4">
      <c r="A72" s="16">
        <v>36942</v>
      </c>
      <c r="B72">
        <v>8.1</v>
      </c>
      <c r="C72">
        <v>10</v>
      </c>
      <c r="D72">
        <v>7.5</v>
      </c>
    </row>
    <row r="73" spans="1:4">
      <c r="A73" s="16">
        <v>36944</v>
      </c>
      <c r="B73">
        <v>8.1</v>
      </c>
      <c r="C73">
        <v>10</v>
      </c>
      <c r="D73">
        <v>7.5</v>
      </c>
    </row>
    <row r="74" spans="1:4">
      <c r="A74" s="16">
        <v>36945</v>
      </c>
      <c r="B74">
        <v>7.8</v>
      </c>
      <c r="C74">
        <v>10</v>
      </c>
      <c r="D74">
        <v>7.5</v>
      </c>
    </row>
    <row r="75" spans="1:4">
      <c r="A75" s="16">
        <v>36948</v>
      </c>
      <c r="B75">
        <v>7.8</v>
      </c>
      <c r="C75">
        <v>10</v>
      </c>
      <c r="D75">
        <v>7.5</v>
      </c>
    </row>
    <row r="76" spans="1:4">
      <c r="A76" s="16">
        <v>36950</v>
      </c>
      <c r="B76">
        <v>7.8</v>
      </c>
      <c r="C76">
        <v>10</v>
      </c>
      <c r="D76">
        <v>7.5</v>
      </c>
    </row>
    <row r="77" spans="1:4">
      <c r="A77" s="16">
        <v>36951</v>
      </c>
      <c r="B77">
        <v>7.8</v>
      </c>
      <c r="C77">
        <v>10</v>
      </c>
      <c r="D77">
        <v>7.5</v>
      </c>
    </row>
    <row r="78" spans="1:4">
      <c r="A78" s="16">
        <v>36952</v>
      </c>
      <c r="B78">
        <v>7.3</v>
      </c>
      <c r="C78">
        <v>9</v>
      </c>
      <c r="D78">
        <v>7</v>
      </c>
    </row>
    <row r="79" spans="1:4">
      <c r="A79" s="16">
        <v>36957</v>
      </c>
      <c r="B79">
        <v>7.1</v>
      </c>
      <c r="C79">
        <v>9</v>
      </c>
      <c r="D79">
        <v>7</v>
      </c>
    </row>
    <row r="80" spans="1:4">
      <c r="A80" s="16">
        <v>36958</v>
      </c>
      <c r="B80">
        <v>7.1</v>
      </c>
      <c r="C80">
        <v>9</v>
      </c>
      <c r="D80">
        <v>7</v>
      </c>
    </row>
    <row r="81" spans="1:4">
      <c r="A81" s="16">
        <v>36959</v>
      </c>
      <c r="B81">
        <v>7.3</v>
      </c>
      <c r="C81">
        <v>9</v>
      </c>
      <c r="D81">
        <v>7</v>
      </c>
    </row>
    <row r="82" spans="1:4">
      <c r="A82" s="16">
        <v>36962</v>
      </c>
      <c r="B82">
        <v>7.2</v>
      </c>
      <c r="C82">
        <v>9</v>
      </c>
      <c r="D82">
        <v>7</v>
      </c>
    </row>
    <row r="83" spans="1:4">
      <c r="A83" s="16">
        <v>36963</v>
      </c>
      <c r="B83">
        <v>7.2</v>
      </c>
      <c r="C83">
        <v>9</v>
      </c>
      <c r="D83">
        <v>7</v>
      </c>
    </row>
    <row r="84" spans="1:4">
      <c r="A84" s="16">
        <v>36964</v>
      </c>
      <c r="B84">
        <v>7.4</v>
      </c>
      <c r="C84">
        <v>9</v>
      </c>
      <c r="D84">
        <v>7</v>
      </c>
    </row>
    <row r="85" spans="1:4">
      <c r="A85" s="16">
        <v>36966</v>
      </c>
      <c r="B85">
        <v>8.8000000000000007</v>
      </c>
      <c r="C85">
        <v>9</v>
      </c>
      <c r="D85">
        <v>7</v>
      </c>
    </row>
    <row r="86" spans="1:4">
      <c r="A86" s="16">
        <v>36969</v>
      </c>
      <c r="B86">
        <v>7.4</v>
      </c>
      <c r="C86">
        <v>9</v>
      </c>
      <c r="D86">
        <v>7</v>
      </c>
    </row>
    <row r="87" spans="1:4">
      <c r="A87" s="16">
        <v>36970</v>
      </c>
      <c r="B87">
        <v>7.4</v>
      </c>
      <c r="C87">
        <v>9</v>
      </c>
      <c r="D87">
        <v>7</v>
      </c>
    </row>
    <row r="88" spans="1:4">
      <c r="A88" s="16">
        <v>36973</v>
      </c>
      <c r="B88">
        <v>7.2</v>
      </c>
      <c r="C88">
        <v>9</v>
      </c>
      <c r="D88">
        <v>7</v>
      </c>
    </row>
    <row r="89" spans="1:4">
      <c r="A89" s="16">
        <v>36977</v>
      </c>
      <c r="B89">
        <v>8.6999999999999993</v>
      </c>
      <c r="C89">
        <v>9</v>
      </c>
      <c r="D89">
        <v>7</v>
      </c>
    </row>
    <row r="90" spans="1:4">
      <c r="A90" s="16">
        <v>36978</v>
      </c>
      <c r="B90">
        <v>9.1999999999999993</v>
      </c>
      <c r="C90">
        <v>9</v>
      </c>
      <c r="D90">
        <v>7</v>
      </c>
    </row>
    <row r="91" spans="1:4">
      <c r="A91" s="16">
        <v>36979</v>
      </c>
      <c r="B91">
        <v>9.3000000000000007</v>
      </c>
      <c r="C91">
        <v>9</v>
      </c>
      <c r="D91">
        <v>7</v>
      </c>
    </row>
    <row r="92" spans="1:4">
      <c r="A92" s="16">
        <v>36980</v>
      </c>
      <c r="B92">
        <v>9.6</v>
      </c>
      <c r="C92">
        <v>9</v>
      </c>
      <c r="D92">
        <v>7</v>
      </c>
    </row>
    <row r="93" spans="1:4">
      <c r="A93" s="16">
        <v>36981</v>
      </c>
      <c r="B93">
        <v>11.9</v>
      </c>
      <c r="C93">
        <v>9</v>
      </c>
      <c r="D93">
        <v>7</v>
      </c>
    </row>
    <row r="94" spans="1:4">
      <c r="A94" s="16">
        <v>36984</v>
      </c>
      <c r="B94">
        <v>7.7</v>
      </c>
      <c r="C94">
        <v>9</v>
      </c>
      <c r="D94">
        <v>7</v>
      </c>
    </row>
    <row r="95" spans="1:4">
      <c r="A95" s="16">
        <v>36985</v>
      </c>
      <c r="B95">
        <v>7.1</v>
      </c>
      <c r="C95">
        <v>9</v>
      </c>
      <c r="D95">
        <v>7</v>
      </c>
    </row>
    <row r="96" spans="1:4">
      <c r="A96" s="16">
        <v>36990</v>
      </c>
      <c r="B96">
        <v>7.1</v>
      </c>
      <c r="C96">
        <v>9</v>
      </c>
      <c r="D96">
        <v>7</v>
      </c>
    </row>
    <row r="97" spans="1:4">
      <c r="A97" s="16">
        <v>36991</v>
      </c>
      <c r="B97">
        <v>7.1</v>
      </c>
      <c r="C97">
        <v>9</v>
      </c>
      <c r="D97">
        <v>7</v>
      </c>
    </row>
    <row r="98" spans="1:4">
      <c r="A98" s="16">
        <v>36992</v>
      </c>
      <c r="B98">
        <v>7.1</v>
      </c>
      <c r="C98">
        <v>9</v>
      </c>
      <c r="D98">
        <v>7</v>
      </c>
    </row>
    <row r="99" spans="1:4">
      <c r="A99" s="16">
        <v>36993</v>
      </c>
      <c r="B99">
        <v>7.1</v>
      </c>
      <c r="C99">
        <v>9</v>
      </c>
      <c r="D99">
        <v>7</v>
      </c>
    </row>
    <row r="100" spans="1:4">
      <c r="A100" s="16">
        <v>36997</v>
      </c>
      <c r="B100">
        <v>7.1</v>
      </c>
      <c r="C100">
        <v>9</v>
      </c>
      <c r="D100">
        <v>7</v>
      </c>
    </row>
    <row r="101" spans="1:4">
      <c r="A101" s="16">
        <v>36998</v>
      </c>
      <c r="B101">
        <v>7.1</v>
      </c>
      <c r="C101">
        <v>9</v>
      </c>
      <c r="D101">
        <v>7</v>
      </c>
    </row>
    <row r="102" spans="1:4">
      <c r="A102" s="16">
        <v>36999</v>
      </c>
      <c r="B102">
        <v>7.1</v>
      </c>
      <c r="C102">
        <v>9</v>
      </c>
      <c r="D102">
        <v>7</v>
      </c>
    </row>
    <row r="103" spans="1:4">
      <c r="A103" s="16">
        <v>37000</v>
      </c>
      <c r="B103">
        <v>7.1</v>
      </c>
      <c r="C103">
        <v>9</v>
      </c>
      <c r="D103">
        <v>7</v>
      </c>
    </row>
    <row r="104" spans="1:4">
      <c r="A104" s="16">
        <v>37001</v>
      </c>
      <c r="B104">
        <v>7.1</v>
      </c>
      <c r="C104">
        <v>9</v>
      </c>
      <c r="D104">
        <v>7</v>
      </c>
    </row>
    <row r="105" spans="1:4">
      <c r="A105" s="16">
        <v>37004</v>
      </c>
      <c r="B105">
        <v>7.2</v>
      </c>
      <c r="C105">
        <v>9</v>
      </c>
      <c r="D105">
        <v>7</v>
      </c>
    </row>
    <row r="106" spans="1:4">
      <c r="A106" s="16">
        <v>37005</v>
      </c>
      <c r="B106">
        <v>7.3</v>
      </c>
      <c r="C106">
        <v>9</v>
      </c>
      <c r="D106">
        <v>7</v>
      </c>
    </row>
    <row r="107" spans="1:4">
      <c r="A107" s="16">
        <v>37007</v>
      </c>
      <c r="B107">
        <v>7.5</v>
      </c>
      <c r="C107">
        <v>9</v>
      </c>
      <c r="D107">
        <v>7</v>
      </c>
    </row>
    <row r="108" spans="1:4">
      <c r="A108" s="16">
        <v>37008</v>
      </c>
      <c r="B108">
        <v>7.4</v>
      </c>
      <c r="C108">
        <v>8.8000000000000007</v>
      </c>
      <c r="D108">
        <v>6.8</v>
      </c>
    </row>
    <row r="109" spans="1:4">
      <c r="A109" s="16">
        <v>37011</v>
      </c>
      <c r="B109">
        <v>7.5</v>
      </c>
      <c r="C109">
        <v>8.8000000000000007</v>
      </c>
      <c r="D109">
        <v>6.8</v>
      </c>
    </row>
    <row r="110" spans="1:4">
      <c r="A110" s="16">
        <v>37013</v>
      </c>
      <c r="B110">
        <v>7.8</v>
      </c>
      <c r="C110">
        <v>8.8000000000000007</v>
      </c>
      <c r="D110">
        <v>6.8</v>
      </c>
    </row>
    <row r="111" spans="1:4">
      <c r="A111" s="16">
        <v>37014</v>
      </c>
      <c r="B111">
        <v>7.8</v>
      </c>
      <c r="C111">
        <v>8.8000000000000007</v>
      </c>
      <c r="D111">
        <v>6.8</v>
      </c>
    </row>
    <row r="112" spans="1:4">
      <c r="A112" s="16">
        <v>37015</v>
      </c>
      <c r="B112">
        <v>7.2</v>
      </c>
      <c r="C112">
        <v>8.8000000000000007</v>
      </c>
      <c r="D112">
        <v>6.8</v>
      </c>
    </row>
    <row r="113" spans="1:4">
      <c r="A113" s="16">
        <v>37019</v>
      </c>
      <c r="B113">
        <v>8.1999999999999993</v>
      </c>
      <c r="C113">
        <v>8.8000000000000007</v>
      </c>
      <c r="D113">
        <v>6.8</v>
      </c>
    </row>
    <row r="114" spans="1:4">
      <c r="A114" s="16">
        <v>37020</v>
      </c>
      <c r="B114">
        <v>9.1</v>
      </c>
      <c r="C114">
        <v>8.8000000000000007</v>
      </c>
      <c r="D114">
        <v>6.8</v>
      </c>
    </row>
    <row r="115" spans="1:4">
      <c r="A115" s="16">
        <v>37021</v>
      </c>
      <c r="B115">
        <v>9.1</v>
      </c>
      <c r="C115">
        <v>8.8000000000000007</v>
      </c>
      <c r="D115">
        <v>6.8</v>
      </c>
    </row>
    <row r="116" spans="1:4">
      <c r="A116" s="16">
        <v>37022</v>
      </c>
      <c r="B116">
        <v>9</v>
      </c>
      <c r="C116">
        <v>8.8000000000000007</v>
      </c>
      <c r="D116">
        <v>6.8</v>
      </c>
    </row>
    <row r="117" spans="1:4">
      <c r="A117" s="16">
        <v>37025</v>
      </c>
      <c r="B117">
        <v>8.9</v>
      </c>
      <c r="C117">
        <v>8.8000000000000007</v>
      </c>
      <c r="D117">
        <v>6.8</v>
      </c>
    </row>
    <row r="118" spans="1:4">
      <c r="A118" s="16">
        <v>37027</v>
      </c>
      <c r="B118">
        <v>8.6999999999999993</v>
      </c>
      <c r="C118">
        <v>8.8000000000000007</v>
      </c>
      <c r="D118">
        <v>6.8</v>
      </c>
    </row>
    <row r="119" spans="1:4">
      <c r="A119" s="16">
        <v>37028</v>
      </c>
      <c r="B119">
        <v>8.9</v>
      </c>
      <c r="C119">
        <v>8.8000000000000007</v>
      </c>
      <c r="D119">
        <v>6.8</v>
      </c>
    </row>
    <row r="120" spans="1:4">
      <c r="A120" s="16">
        <v>37029</v>
      </c>
      <c r="B120">
        <v>8.9</v>
      </c>
      <c r="C120">
        <v>8.8000000000000007</v>
      </c>
      <c r="D120">
        <v>6.8</v>
      </c>
    </row>
    <row r="121" spans="1:4">
      <c r="A121" s="16">
        <v>37032</v>
      </c>
      <c r="B121">
        <v>8.6999999999999993</v>
      </c>
      <c r="C121">
        <v>8.8000000000000007</v>
      </c>
      <c r="D121">
        <v>6.8</v>
      </c>
    </row>
    <row r="122" spans="1:4">
      <c r="A122" s="16">
        <v>37033</v>
      </c>
      <c r="B122">
        <v>8.6999999999999993</v>
      </c>
      <c r="C122">
        <v>8.8000000000000007</v>
      </c>
      <c r="D122">
        <v>6.8</v>
      </c>
    </row>
    <row r="123" spans="1:4">
      <c r="A123" s="16">
        <v>37034</v>
      </c>
      <c r="B123">
        <v>8.4</v>
      </c>
      <c r="C123">
        <v>8.8000000000000007</v>
      </c>
      <c r="D123">
        <v>6.8</v>
      </c>
    </row>
    <row r="124" spans="1:4">
      <c r="A124" s="16">
        <v>37035</v>
      </c>
      <c r="B124">
        <v>7.3</v>
      </c>
      <c r="C124">
        <v>8.8000000000000007</v>
      </c>
      <c r="D124">
        <v>6.8</v>
      </c>
    </row>
    <row r="125" spans="1:4">
      <c r="A125" s="16">
        <v>37036</v>
      </c>
      <c r="B125">
        <v>7.1</v>
      </c>
      <c r="C125">
        <v>8.8000000000000007</v>
      </c>
      <c r="D125">
        <v>6.8</v>
      </c>
    </row>
    <row r="126" spans="1:4">
      <c r="A126" s="16">
        <v>37039</v>
      </c>
      <c r="B126">
        <v>7</v>
      </c>
      <c r="C126">
        <v>8.5</v>
      </c>
      <c r="D126">
        <v>6.5</v>
      </c>
    </row>
    <row r="127" spans="1:4">
      <c r="A127" s="16">
        <v>37040</v>
      </c>
      <c r="B127">
        <v>6.9</v>
      </c>
      <c r="C127">
        <v>8.5</v>
      </c>
      <c r="D127">
        <v>6.5</v>
      </c>
    </row>
    <row r="128" spans="1:4">
      <c r="A128" s="16">
        <v>37041</v>
      </c>
      <c r="B128">
        <v>6.9</v>
      </c>
      <c r="C128">
        <v>8.5</v>
      </c>
      <c r="D128">
        <v>6.5</v>
      </c>
    </row>
    <row r="129" spans="1:4">
      <c r="A129" s="16">
        <v>37042</v>
      </c>
      <c r="B129">
        <v>6.9</v>
      </c>
      <c r="C129">
        <v>8.5</v>
      </c>
      <c r="D129">
        <v>6.5</v>
      </c>
    </row>
    <row r="130" spans="1:4">
      <c r="A130" s="16">
        <v>37043</v>
      </c>
      <c r="B130">
        <v>6.9</v>
      </c>
      <c r="C130">
        <v>8.5</v>
      </c>
      <c r="D130">
        <v>6.5</v>
      </c>
    </row>
    <row r="131" spans="1:4">
      <c r="A131" s="16">
        <v>37046</v>
      </c>
      <c r="B131">
        <v>7</v>
      </c>
      <c r="C131">
        <v>8.5</v>
      </c>
      <c r="D131">
        <v>6.5</v>
      </c>
    </row>
    <row r="132" spans="1:4">
      <c r="A132" s="16">
        <v>37048</v>
      </c>
      <c r="B132">
        <v>7.1</v>
      </c>
      <c r="C132">
        <v>8.5</v>
      </c>
      <c r="D132">
        <v>6.5</v>
      </c>
    </row>
    <row r="133" spans="1:4">
      <c r="A133" s="16">
        <v>37049</v>
      </c>
      <c r="B133">
        <v>7.3</v>
      </c>
      <c r="C133">
        <v>8.5</v>
      </c>
      <c r="D133">
        <v>6.5</v>
      </c>
    </row>
    <row r="134" spans="1:4">
      <c r="A134" s="16">
        <v>37050</v>
      </c>
      <c r="B134">
        <v>8</v>
      </c>
      <c r="C134">
        <v>8.5</v>
      </c>
      <c r="D134">
        <v>6.5</v>
      </c>
    </row>
    <row r="135" spans="1:4">
      <c r="A135" s="16">
        <v>37053</v>
      </c>
      <c r="B135">
        <v>7.6</v>
      </c>
      <c r="C135">
        <v>8.5</v>
      </c>
      <c r="D135">
        <v>6.5</v>
      </c>
    </row>
    <row r="136" spans="1:4">
      <c r="A136" s="16">
        <v>37054</v>
      </c>
      <c r="B136">
        <v>7.1</v>
      </c>
      <c r="C136">
        <v>8.5</v>
      </c>
      <c r="D136">
        <v>6.5</v>
      </c>
    </row>
    <row r="137" spans="1:4">
      <c r="A137" s="16">
        <v>37055</v>
      </c>
      <c r="B137">
        <v>7</v>
      </c>
      <c r="C137">
        <v>8.5</v>
      </c>
      <c r="D137">
        <v>6.5</v>
      </c>
    </row>
    <row r="138" spans="1:4">
      <c r="A138" s="16">
        <v>37056</v>
      </c>
      <c r="B138">
        <v>7.2</v>
      </c>
      <c r="C138">
        <v>8.5</v>
      </c>
      <c r="D138">
        <v>6.5</v>
      </c>
    </row>
    <row r="139" spans="1:4">
      <c r="A139" s="16">
        <v>37057</v>
      </c>
      <c r="B139">
        <v>7.4</v>
      </c>
      <c r="C139">
        <v>8.5</v>
      </c>
      <c r="D139">
        <v>6.5</v>
      </c>
    </row>
    <row r="140" spans="1:4">
      <c r="A140" s="16">
        <v>37060</v>
      </c>
      <c r="B140">
        <v>7.7</v>
      </c>
      <c r="C140">
        <v>8.5</v>
      </c>
      <c r="D140">
        <v>6.5</v>
      </c>
    </row>
    <row r="141" spans="1:4">
      <c r="A141" s="16">
        <v>37061</v>
      </c>
      <c r="B141">
        <v>7.6</v>
      </c>
      <c r="C141">
        <v>8.5</v>
      </c>
      <c r="D141">
        <v>6.5</v>
      </c>
    </row>
    <row r="142" spans="1:4">
      <c r="A142" s="16">
        <v>37062</v>
      </c>
      <c r="B142">
        <v>7</v>
      </c>
      <c r="C142">
        <v>8.5</v>
      </c>
      <c r="D142">
        <v>6.5</v>
      </c>
    </row>
    <row r="143" spans="1:4">
      <c r="A143" s="16">
        <v>37063</v>
      </c>
      <c r="B143">
        <v>7.1</v>
      </c>
      <c r="C143">
        <v>8.5</v>
      </c>
      <c r="D143">
        <v>6.5</v>
      </c>
    </row>
    <row r="144" spans="1:4">
      <c r="A144" s="16">
        <v>37064</v>
      </c>
      <c r="B144">
        <v>7.1</v>
      </c>
      <c r="C144">
        <v>8.5</v>
      </c>
      <c r="D144">
        <v>6.5</v>
      </c>
    </row>
    <row r="145" spans="1:4">
      <c r="A145" s="16">
        <v>37068</v>
      </c>
      <c r="B145">
        <v>7</v>
      </c>
      <c r="C145">
        <v>8.5</v>
      </c>
      <c r="D145">
        <v>6.5</v>
      </c>
    </row>
    <row r="146" spans="1:4">
      <c r="A146" s="16">
        <v>37069</v>
      </c>
      <c r="B146">
        <v>7</v>
      </c>
      <c r="C146">
        <v>8.5</v>
      </c>
      <c r="D146">
        <v>6.5</v>
      </c>
    </row>
    <row r="147" spans="1:4">
      <c r="A147" s="16">
        <v>37070</v>
      </c>
      <c r="B147">
        <v>7</v>
      </c>
      <c r="C147">
        <v>8.5</v>
      </c>
      <c r="D147">
        <v>6.5</v>
      </c>
    </row>
    <row r="148" spans="1:4">
      <c r="A148" s="16">
        <v>37071</v>
      </c>
      <c r="B148">
        <v>7.3</v>
      </c>
      <c r="C148">
        <v>8.5</v>
      </c>
      <c r="D148">
        <v>6.5</v>
      </c>
    </row>
    <row r="149" spans="1:4">
      <c r="A149" s="16">
        <v>37074</v>
      </c>
      <c r="B149">
        <v>7.2</v>
      </c>
      <c r="C149">
        <v>8.5</v>
      </c>
      <c r="D149">
        <v>6.5</v>
      </c>
    </row>
    <row r="150" spans="1:4">
      <c r="A150" s="16">
        <v>37075</v>
      </c>
      <c r="B150">
        <v>6.9</v>
      </c>
      <c r="C150">
        <v>8.5</v>
      </c>
      <c r="D150">
        <v>6.5</v>
      </c>
    </row>
    <row r="151" spans="1:4">
      <c r="A151" s="16">
        <v>37076</v>
      </c>
      <c r="B151">
        <v>6.8</v>
      </c>
      <c r="C151">
        <v>8.5</v>
      </c>
      <c r="D151">
        <v>6.5</v>
      </c>
    </row>
    <row r="152" spans="1:4">
      <c r="A152" s="16">
        <v>37077</v>
      </c>
      <c r="B152">
        <v>6.8</v>
      </c>
      <c r="C152">
        <v>8.5</v>
      </c>
      <c r="D152">
        <v>6.5</v>
      </c>
    </row>
    <row r="153" spans="1:4">
      <c r="A153" s="16">
        <v>37078</v>
      </c>
      <c r="B153">
        <v>6.8</v>
      </c>
      <c r="C153">
        <v>8.5</v>
      </c>
      <c r="D153">
        <v>6.5</v>
      </c>
    </row>
    <row r="154" spans="1:4">
      <c r="A154" s="16">
        <v>37081</v>
      </c>
      <c r="B154">
        <v>6.9</v>
      </c>
      <c r="C154">
        <v>8.5</v>
      </c>
      <c r="D154">
        <v>6.5</v>
      </c>
    </row>
    <row r="155" spans="1:4">
      <c r="A155" s="16">
        <v>37082</v>
      </c>
      <c r="B155">
        <v>6.9</v>
      </c>
      <c r="C155">
        <v>8.5</v>
      </c>
      <c r="D155">
        <v>6.5</v>
      </c>
    </row>
    <row r="156" spans="1:4">
      <c r="A156" s="16">
        <v>37083</v>
      </c>
      <c r="B156">
        <v>6.9</v>
      </c>
      <c r="C156">
        <v>8.5</v>
      </c>
      <c r="D156">
        <v>6.5</v>
      </c>
    </row>
    <row r="157" spans="1:4">
      <c r="A157" s="16">
        <v>37084</v>
      </c>
      <c r="B157">
        <v>7</v>
      </c>
      <c r="C157">
        <v>8.5</v>
      </c>
      <c r="D157">
        <v>6.5</v>
      </c>
    </row>
    <row r="158" spans="1:4">
      <c r="A158" s="16">
        <v>37085</v>
      </c>
      <c r="B158">
        <v>7.5</v>
      </c>
      <c r="C158">
        <v>8.5</v>
      </c>
      <c r="D158">
        <v>6.5</v>
      </c>
    </row>
    <row r="159" spans="1:4">
      <c r="A159" s="16">
        <v>37088</v>
      </c>
      <c r="B159">
        <v>7.6</v>
      </c>
      <c r="C159">
        <v>8.5</v>
      </c>
      <c r="D159">
        <v>6.5</v>
      </c>
    </row>
    <row r="160" spans="1:4">
      <c r="A160" s="16">
        <v>37089</v>
      </c>
      <c r="B160">
        <v>7.9</v>
      </c>
      <c r="C160">
        <v>8.5</v>
      </c>
      <c r="D160">
        <v>6.5</v>
      </c>
    </row>
    <row r="161" spans="1:4">
      <c r="A161" s="16">
        <v>37090</v>
      </c>
      <c r="B161">
        <v>7.4</v>
      </c>
      <c r="C161">
        <v>8.5</v>
      </c>
      <c r="D161">
        <v>6.5</v>
      </c>
    </row>
    <row r="162" spans="1:4">
      <c r="A162" s="16">
        <v>37091</v>
      </c>
      <c r="B162">
        <v>7</v>
      </c>
      <c r="C162">
        <v>8.5</v>
      </c>
      <c r="D162">
        <v>6.5</v>
      </c>
    </row>
    <row r="163" spans="1:4">
      <c r="A163" s="16">
        <v>37092</v>
      </c>
      <c r="B163">
        <v>6.9</v>
      </c>
      <c r="C163">
        <v>8.5</v>
      </c>
      <c r="D163">
        <v>6.5</v>
      </c>
    </row>
    <row r="164" spans="1:4">
      <c r="A164" s="16">
        <v>37095</v>
      </c>
      <c r="B164">
        <v>6.9</v>
      </c>
      <c r="C164">
        <v>8.5</v>
      </c>
      <c r="D164">
        <v>6.5</v>
      </c>
    </row>
    <row r="165" spans="1:4">
      <c r="A165" s="16">
        <v>37096</v>
      </c>
      <c r="B165">
        <v>7.1</v>
      </c>
      <c r="C165">
        <v>8.5</v>
      </c>
      <c r="D165">
        <v>6.5</v>
      </c>
    </row>
    <row r="166" spans="1:4">
      <c r="A166" s="16">
        <v>37097</v>
      </c>
      <c r="B166">
        <v>7.1</v>
      </c>
      <c r="C166">
        <v>8.5</v>
      </c>
      <c r="D166">
        <v>6.5</v>
      </c>
    </row>
    <row r="167" spans="1:4">
      <c r="A167" s="16">
        <v>37099</v>
      </c>
      <c r="B167">
        <v>8.9</v>
      </c>
      <c r="C167">
        <v>8.5</v>
      </c>
      <c r="D167">
        <v>6.5</v>
      </c>
    </row>
    <row r="168" spans="1:4">
      <c r="A168" s="16">
        <v>37102</v>
      </c>
      <c r="B168">
        <v>7</v>
      </c>
      <c r="C168">
        <v>8.5</v>
      </c>
      <c r="D168">
        <v>6.5</v>
      </c>
    </row>
    <row r="169" spans="1:4">
      <c r="A169" s="16">
        <v>37103</v>
      </c>
      <c r="B169">
        <v>6.9</v>
      </c>
      <c r="C169">
        <v>8.5</v>
      </c>
      <c r="D169">
        <v>6.5</v>
      </c>
    </row>
    <row r="170" spans="1:4">
      <c r="A170" s="16">
        <v>37104</v>
      </c>
      <c r="B170">
        <v>6.9</v>
      </c>
      <c r="C170">
        <v>8.5</v>
      </c>
      <c r="D170">
        <v>6.5</v>
      </c>
    </row>
    <row r="171" spans="1:4">
      <c r="A171" s="16">
        <v>37105</v>
      </c>
      <c r="B171">
        <v>6.9</v>
      </c>
      <c r="C171">
        <v>8.5</v>
      </c>
      <c r="D171">
        <v>6.5</v>
      </c>
    </row>
    <row r="172" spans="1:4">
      <c r="A172" s="16">
        <v>37106</v>
      </c>
      <c r="B172">
        <v>6.9</v>
      </c>
      <c r="C172">
        <v>8.5</v>
      </c>
      <c r="D172">
        <v>6.5</v>
      </c>
    </row>
    <row r="173" spans="1:4">
      <c r="A173" s="16">
        <v>37109</v>
      </c>
      <c r="B173">
        <v>6.8</v>
      </c>
      <c r="C173">
        <v>8.5</v>
      </c>
      <c r="D173">
        <v>6.5</v>
      </c>
    </row>
    <row r="174" spans="1:4">
      <c r="A174" s="16">
        <v>37110</v>
      </c>
      <c r="B174">
        <v>6.9</v>
      </c>
      <c r="C174">
        <v>8.5</v>
      </c>
      <c r="D174">
        <v>6.5</v>
      </c>
    </row>
    <row r="175" spans="1:4">
      <c r="A175" s="16">
        <v>37111</v>
      </c>
      <c r="B175">
        <v>7.1</v>
      </c>
      <c r="C175">
        <v>8.5</v>
      </c>
      <c r="D175">
        <v>6.5</v>
      </c>
    </row>
    <row r="176" spans="1:4">
      <c r="A176" s="16">
        <v>37112</v>
      </c>
      <c r="B176">
        <v>7.2</v>
      </c>
      <c r="C176">
        <v>8.5</v>
      </c>
      <c r="D176">
        <v>6.5</v>
      </c>
    </row>
    <row r="177" spans="1:4">
      <c r="A177" s="16">
        <v>37113</v>
      </c>
      <c r="B177">
        <v>6.9</v>
      </c>
      <c r="C177">
        <v>8.5</v>
      </c>
      <c r="D177">
        <v>6.5</v>
      </c>
    </row>
    <row r="178" spans="1:4">
      <c r="A178" s="16">
        <v>37116</v>
      </c>
      <c r="B178">
        <v>6.9</v>
      </c>
      <c r="C178">
        <v>8.5</v>
      </c>
      <c r="D178">
        <v>6.5</v>
      </c>
    </row>
    <row r="179" spans="1:4">
      <c r="A179" s="16">
        <v>37117</v>
      </c>
      <c r="B179">
        <v>7.1</v>
      </c>
      <c r="C179">
        <v>8.5</v>
      </c>
      <c r="D179">
        <v>6.5</v>
      </c>
    </row>
    <row r="180" spans="1:4">
      <c r="A180" s="16">
        <v>37119</v>
      </c>
      <c r="B180">
        <v>7</v>
      </c>
      <c r="C180">
        <v>8.5</v>
      </c>
      <c r="D180">
        <v>6.5</v>
      </c>
    </row>
    <row r="181" spans="1:4">
      <c r="A181" s="16">
        <v>37120</v>
      </c>
      <c r="B181">
        <v>7</v>
      </c>
      <c r="C181">
        <v>8.5</v>
      </c>
      <c r="D181">
        <v>6.5</v>
      </c>
    </row>
    <row r="182" spans="1:4">
      <c r="A182" s="16">
        <v>37123</v>
      </c>
      <c r="B182">
        <v>7</v>
      </c>
      <c r="C182">
        <v>8.5</v>
      </c>
      <c r="D182">
        <v>6.5</v>
      </c>
    </row>
    <row r="183" spans="1:4">
      <c r="A183" s="16">
        <v>37126</v>
      </c>
      <c r="B183">
        <v>7</v>
      </c>
      <c r="C183">
        <v>8.5</v>
      </c>
      <c r="D183">
        <v>6.5</v>
      </c>
    </row>
    <row r="184" spans="1:4">
      <c r="A184" s="16">
        <v>37127</v>
      </c>
      <c r="B184">
        <v>7</v>
      </c>
      <c r="C184">
        <v>8.5</v>
      </c>
      <c r="D184">
        <v>6.5</v>
      </c>
    </row>
    <row r="185" spans="1:4">
      <c r="A185" s="16">
        <v>37130</v>
      </c>
      <c r="B185">
        <v>6.8</v>
      </c>
      <c r="C185">
        <v>8.5</v>
      </c>
      <c r="D185">
        <v>6.5</v>
      </c>
    </row>
    <row r="186" spans="1:4">
      <c r="A186" s="16">
        <v>37131</v>
      </c>
      <c r="B186">
        <v>6.7</v>
      </c>
      <c r="C186">
        <v>8.5</v>
      </c>
      <c r="D186">
        <v>6.5</v>
      </c>
    </row>
    <row r="187" spans="1:4">
      <c r="A187" s="16">
        <v>37132</v>
      </c>
      <c r="B187">
        <v>6.7</v>
      </c>
      <c r="C187">
        <v>8.5</v>
      </c>
      <c r="D187">
        <v>6.5</v>
      </c>
    </row>
    <row r="188" spans="1:4">
      <c r="A188" s="16">
        <v>37133</v>
      </c>
      <c r="B188">
        <v>6.9</v>
      </c>
      <c r="C188">
        <v>8.5</v>
      </c>
      <c r="D188">
        <v>6.5</v>
      </c>
    </row>
    <row r="189" spans="1:4">
      <c r="A189" s="16">
        <v>37134</v>
      </c>
      <c r="B189">
        <v>7</v>
      </c>
      <c r="C189">
        <v>8.5</v>
      </c>
      <c r="D189">
        <v>6.5</v>
      </c>
    </row>
    <row r="190" spans="1:4">
      <c r="A190" s="16">
        <v>37137</v>
      </c>
      <c r="B190">
        <v>6.9</v>
      </c>
      <c r="C190">
        <v>8.5</v>
      </c>
      <c r="D190">
        <v>6.5</v>
      </c>
    </row>
    <row r="191" spans="1:4">
      <c r="A191" s="16">
        <v>37138</v>
      </c>
      <c r="B191">
        <v>6.9</v>
      </c>
      <c r="C191">
        <v>8.5</v>
      </c>
      <c r="D191">
        <v>6.5</v>
      </c>
    </row>
    <row r="192" spans="1:4">
      <c r="A192" s="16">
        <v>37139</v>
      </c>
      <c r="B192">
        <v>7</v>
      </c>
      <c r="C192">
        <v>8.5</v>
      </c>
      <c r="D192">
        <v>6.5</v>
      </c>
    </row>
    <row r="193" spans="1:4">
      <c r="A193" s="16">
        <v>37141</v>
      </c>
      <c r="B193">
        <v>7.1</v>
      </c>
      <c r="C193">
        <v>8.5</v>
      </c>
      <c r="D193">
        <v>6.5</v>
      </c>
    </row>
    <row r="194" spans="1:4">
      <c r="A194" s="16">
        <v>37144</v>
      </c>
      <c r="B194">
        <v>7</v>
      </c>
      <c r="C194">
        <v>8.5</v>
      </c>
      <c r="D194">
        <v>6.5</v>
      </c>
    </row>
    <row r="195" spans="1:4">
      <c r="A195" s="16">
        <v>37145</v>
      </c>
      <c r="B195">
        <v>7.1</v>
      </c>
      <c r="C195">
        <v>8.5</v>
      </c>
      <c r="D195">
        <v>6.5</v>
      </c>
    </row>
    <row r="196" spans="1:4">
      <c r="A196" s="16">
        <v>37146</v>
      </c>
      <c r="B196">
        <v>7.2</v>
      </c>
      <c r="C196">
        <v>8.5</v>
      </c>
      <c r="D196">
        <v>6.5</v>
      </c>
    </row>
    <row r="197" spans="1:4">
      <c r="A197" s="16">
        <v>37147</v>
      </c>
      <c r="B197">
        <v>7.4</v>
      </c>
      <c r="C197">
        <v>8.5</v>
      </c>
      <c r="D197">
        <v>6.5</v>
      </c>
    </row>
    <row r="198" spans="1:4">
      <c r="A198" s="16">
        <v>37148</v>
      </c>
      <c r="B198">
        <v>7.5</v>
      </c>
      <c r="C198">
        <v>8.5</v>
      </c>
      <c r="D198">
        <v>6.5</v>
      </c>
    </row>
    <row r="199" spans="1:4">
      <c r="A199" s="16">
        <v>37151</v>
      </c>
      <c r="B199">
        <v>7.4</v>
      </c>
      <c r="C199">
        <v>8.5</v>
      </c>
      <c r="D199">
        <v>6.5</v>
      </c>
    </row>
    <row r="200" spans="1:4">
      <c r="A200" s="16">
        <v>37152</v>
      </c>
      <c r="B200">
        <v>7.2</v>
      </c>
      <c r="C200">
        <v>8.5</v>
      </c>
      <c r="D200">
        <v>6.5</v>
      </c>
    </row>
    <row r="201" spans="1:4">
      <c r="A201" s="16">
        <v>37153</v>
      </c>
      <c r="B201">
        <v>7</v>
      </c>
      <c r="C201">
        <v>8.5</v>
      </c>
      <c r="D201">
        <v>6.5</v>
      </c>
    </row>
    <row r="202" spans="1:4">
      <c r="A202" s="16">
        <v>37154</v>
      </c>
      <c r="B202">
        <v>7.8</v>
      </c>
      <c r="C202">
        <v>8.5</v>
      </c>
      <c r="D202">
        <v>6.5</v>
      </c>
    </row>
    <row r="203" spans="1:4">
      <c r="A203" s="16">
        <v>37155</v>
      </c>
      <c r="B203">
        <v>9.4</v>
      </c>
      <c r="C203">
        <v>8.5</v>
      </c>
      <c r="D203">
        <v>6.5</v>
      </c>
    </row>
    <row r="204" spans="1:4">
      <c r="A204" s="16">
        <v>37158</v>
      </c>
      <c r="B204">
        <v>7.1</v>
      </c>
      <c r="C204">
        <v>8.5</v>
      </c>
      <c r="D204">
        <v>6.5</v>
      </c>
    </row>
    <row r="205" spans="1:4">
      <c r="A205" s="16">
        <v>37159</v>
      </c>
      <c r="B205">
        <v>7.6</v>
      </c>
      <c r="C205">
        <v>8.5</v>
      </c>
      <c r="D205">
        <v>6.5</v>
      </c>
    </row>
    <row r="206" spans="1:4">
      <c r="A206" s="16">
        <v>37160</v>
      </c>
      <c r="B206">
        <v>7.1</v>
      </c>
      <c r="C206">
        <v>8.5</v>
      </c>
      <c r="D206">
        <v>6.5</v>
      </c>
    </row>
    <row r="207" spans="1:4">
      <c r="A207" s="16">
        <v>37161</v>
      </c>
      <c r="B207">
        <v>7.1</v>
      </c>
      <c r="C207">
        <v>8.5</v>
      </c>
      <c r="D207">
        <v>6.5</v>
      </c>
    </row>
    <row r="208" spans="1:4">
      <c r="A208" s="16">
        <v>37162</v>
      </c>
      <c r="B208">
        <v>8</v>
      </c>
      <c r="C208">
        <v>8.5</v>
      </c>
      <c r="D208">
        <v>6.5</v>
      </c>
    </row>
    <row r="209" spans="1:4">
      <c r="A209" s="16">
        <v>37165</v>
      </c>
      <c r="B209">
        <v>7.1</v>
      </c>
      <c r="C209">
        <v>8.5</v>
      </c>
      <c r="D209">
        <v>6.5</v>
      </c>
    </row>
    <row r="210" spans="1:4">
      <c r="A210" s="16">
        <v>37167</v>
      </c>
      <c r="B210">
        <v>6.9</v>
      </c>
      <c r="C210">
        <v>8.5</v>
      </c>
      <c r="D210">
        <v>6.5</v>
      </c>
    </row>
    <row r="211" spans="1:4">
      <c r="A211" s="16">
        <v>37168</v>
      </c>
      <c r="B211">
        <v>6.7</v>
      </c>
      <c r="C211">
        <v>8.5</v>
      </c>
      <c r="D211">
        <v>6.5</v>
      </c>
    </row>
    <row r="212" spans="1:4">
      <c r="A212" s="16">
        <v>37169</v>
      </c>
      <c r="B212">
        <v>6.6</v>
      </c>
      <c r="C212">
        <v>8.5</v>
      </c>
      <c r="D212">
        <v>6.5</v>
      </c>
    </row>
    <row r="213" spans="1:4">
      <c r="A213" s="16">
        <v>37172</v>
      </c>
      <c r="B213">
        <v>7.1</v>
      </c>
      <c r="C213">
        <v>8.5</v>
      </c>
      <c r="D213">
        <v>6.5</v>
      </c>
    </row>
    <row r="214" spans="1:4">
      <c r="A214" s="16">
        <v>37173</v>
      </c>
      <c r="B214">
        <v>7</v>
      </c>
      <c r="C214">
        <v>8.5</v>
      </c>
      <c r="D214">
        <v>6.5</v>
      </c>
    </row>
    <row r="215" spans="1:4">
      <c r="A215" s="16">
        <v>37174</v>
      </c>
      <c r="B215">
        <v>7.1</v>
      </c>
      <c r="C215">
        <v>8.5</v>
      </c>
      <c r="D215">
        <v>6.5</v>
      </c>
    </row>
    <row r="216" spans="1:4">
      <c r="A216" s="16">
        <v>37175</v>
      </c>
      <c r="B216">
        <v>7.1</v>
      </c>
      <c r="C216">
        <v>8.5</v>
      </c>
      <c r="D216">
        <v>6.5</v>
      </c>
    </row>
    <row r="217" spans="1:4">
      <c r="A217" s="16">
        <v>37176</v>
      </c>
      <c r="B217">
        <v>7.3</v>
      </c>
      <c r="C217">
        <v>8.5</v>
      </c>
      <c r="D217">
        <v>6.5</v>
      </c>
    </row>
    <row r="218" spans="1:4">
      <c r="A218" s="16">
        <v>37179</v>
      </c>
      <c r="B218">
        <v>7.8</v>
      </c>
      <c r="C218">
        <v>8.5</v>
      </c>
      <c r="D218">
        <v>6.5</v>
      </c>
    </row>
    <row r="219" spans="1:4">
      <c r="A219" s="16">
        <v>37180</v>
      </c>
      <c r="B219">
        <v>9.5</v>
      </c>
      <c r="C219">
        <v>8.5</v>
      </c>
      <c r="D219">
        <v>6.5</v>
      </c>
    </row>
    <row r="220" spans="1:4">
      <c r="A220" s="16">
        <v>37181</v>
      </c>
      <c r="B220">
        <v>10.3</v>
      </c>
      <c r="C220">
        <v>8.5</v>
      </c>
      <c r="D220">
        <v>6.5</v>
      </c>
    </row>
    <row r="221" spans="1:4">
      <c r="A221" s="16">
        <v>37182</v>
      </c>
      <c r="B221">
        <v>8.6999999999999993</v>
      </c>
      <c r="C221">
        <v>8.5</v>
      </c>
      <c r="D221">
        <v>6.5</v>
      </c>
    </row>
    <row r="222" spans="1:4">
      <c r="A222" s="16">
        <v>37183</v>
      </c>
      <c r="B222">
        <v>8.8000000000000007</v>
      </c>
      <c r="C222">
        <v>8.5</v>
      </c>
      <c r="D222">
        <v>6.5</v>
      </c>
    </row>
    <row r="223" spans="1:4">
      <c r="A223" s="16">
        <v>37186</v>
      </c>
      <c r="B223">
        <v>7</v>
      </c>
      <c r="C223">
        <v>8.5</v>
      </c>
      <c r="D223">
        <v>6.5</v>
      </c>
    </row>
    <row r="224" spans="1:4">
      <c r="A224" s="16">
        <v>37187</v>
      </c>
      <c r="B224">
        <v>6.7</v>
      </c>
      <c r="C224">
        <v>8.5</v>
      </c>
      <c r="D224">
        <v>6.5</v>
      </c>
    </row>
    <row r="225" spans="1:4">
      <c r="A225" s="16">
        <v>37188</v>
      </c>
      <c r="B225">
        <v>6.8</v>
      </c>
      <c r="C225">
        <v>8.5</v>
      </c>
      <c r="D225">
        <v>6.5</v>
      </c>
    </row>
    <row r="226" spans="1:4">
      <c r="A226" s="16">
        <v>37189</v>
      </c>
      <c r="B226">
        <v>7</v>
      </c>
      <c r="C226">
        <v>8.5</v>
      </c>
      <c r="D226">
        <v>6.5</v>
      </c>
    </row>
    <row r="227" spans="1:4">
      <c r="A227" s="16">
        <v>37196</v>
      </c>
      <c r="B227">
        <v>9.9</v>
      </c>
      <c r="C227">
        <v>8.5</v>
      </c>
      <c r="D227">
        <v>6.5</v>
      </c>
    </row>
    <row r="228" spans="1:4">
      <c r="A228" s="16">
        <v>37197</v>
      </c>
      <c r="B228">
        <v>13.1</v>
      </c>
      <c r="C228">
        <v>8.5</v>
      </c>
      <c r="D228">
        <v>6.5</v>
      </c>
    </row>
    <row r="229" spans="1:4">
      <c r="A229" s="16">
        <v>37200</v>
      </c>
      <c r="B229">
        <v>6.8</v>
      </c>
      <c r="C229">
        <v>8.5</v>
      </c>
      <c r="D229">
        <v>6.5</v>
      </c>
    </row>
    <row r="230" spans="1:4">
      <c r="A230" s="16">
        <v>37201</v>
      </c>
      <c r="B230">
        <v>6.6</v>
      </c>
      <c r="C230">
        <v>8.5</v>
      </c>
      <c r="D230">
        <v>6.5</v>
      </c>
    </row>
    <row r="231" spans="1:4">
      <c r="A231" s="16">
        <v>37202</v>
      </c>
      <c r="B231">
        <v>6.7</v>
      </c>
      <c r="C231">
        <v>8.5</v>
      </c>
      <c r="D231">
        <v>6.5</v>
      </c>
    </row>
    <row r="232" spans="1:4">
      <c r="A232" s="16">
        <v>37203</v>
      </c>
      <c r="B232">
        <v>6.6</v>
      </c>
      <c r="C232">
        <v>8.5</v>
      </c>
      <c r="D232">
        <v>6.5</v>
      </c>
    </row>
    <row r="233" spans="1:4">
      <c r="A233" s="16">
        <v>37204</v>
      </c>
      <c r="B233">
        <v>6.7</v>
      </c>
      <c r="C233">
        <v>8.5</v>
      </c>
      <c r="D233">
        <v>6.5</v>
      </c>
    </row>
    <row r="234" spans="1:4">
      <c r="A234" s="16">
        <v>37207</v>
      </c>
      <c r="B234">
        <v>6.7</v>
      </c>
      <c r="C234">
        <v>8.5</v>
      </c>
      <c r="D234">
        <v>6.5</v>
      </c>
    </row>
    <row r="235" spans="1:4">
      <c r="A235" s="16">
        <v>37208</v>
      </c>
      <c r="B235">
        <v>6.6</v>
      </c>
      <c r="C235">
        <v>8.5</v>
      </c>
      <c r="D235">
        <v>6.5</v>
      </c>
    </row>
    <row r="236" spans="1:4">
      <c r="A236" s="16">
        <v>37210</v>
      </c>
      <c r="B236">
        <v>6.7</v>
      </c>
      <c r="C236">
        <v>8.5</v>
      </c>
      <c r="D236">
        <v>6.5</v>
      </c>
    </row>
    <row r="237" spans="1:4">
      <c r="A237" s="16">
        <v>37214</v>
      </c>
      <c r="B237">
        <v>6.7</v>
      </c>
      <c r="C237">
        <v>8.5</v>
      </c>
      <c r="D237">
        <v>6.5</v>
      </c>
    </row>
    <row r="238" spans="1:4">
      <c r="A238" s="16">
        <v>37215</v>
      </c>
      <c r="B238">
        <v>6.7</v>
      </c>
      <c r="C238">
        <v>8.5</v>
      </c>
      <c r="D238">
        <v>6.5</v>
      </c>
    </row>
    <row r="239" spans="1:4">
      <c r="A239" s="16">
        <v>37216</v>
      </c>
      <c r="B239">
        <v>6.7</v>
      </c>
      <c r="C239">
        <v>8.5</v>
      </c>
      <c r="D239">
        <v>6.5</v>
      </c>
    </row>
    <row r="240" spans="1:4">
      <c r="A240" s="16">
        <v>37217</v>
      </c>
      <c r="B240">
        <v>6.6</v>
      </c>
      <c r="C240">
        <v>8.5</v>
      </c>
      <c r="D240">
        <v>6.5</v>
      </c>
    </row>
    <row r="241" spans="1:4">
      <c r="A241" s="16">
        <v>37218</v>
      </c>
      <c r="B241">
        <v>6.6</v>
      </c>
      <c r="C241">
        <v>8.5</v>
      </c>
      <c r="D241">
        <v>6.5</v>
      </c>
    </row>
    <row r="242" spans="1:4">
      <c r="A242" s="16">
        <v>37221</v>
      </c>
      <c r="B242">
        <v>6.6</v>
      </c>
      <c r="C242">
        <v>8.5</v>
      </c>
      <c r="D242">
        <v>6.5</v>
      </c>
    </row>
    <row r="243" spans="1:4">
      <c r="A243" s="16">
        <v>37222</v>
      </c>
      <c r="B243">
        <v>6.6</v>
      </c>
      <c r="C243">
        <v>8.5</v>
      </c>
      <c r="D243">
        <v>6.5</v>
      </c>
    </row>
    <row r="244" spans="1:4">
      <c r="A244" s="16">
        <v>37223</v>
      </c>
      <c r="B244">
        <v>6.6</v>
      </c>
      <c r="C244">
        <v>8.5</v>
      </c>
      <c r="D244">
        <v>6.5</v>
      </c>
    </row>
    <row r="245" spans="1:4">
      <c r="A245" s="16">
        <v>37224</v>
      </c>
      <c r="B245">
        <v>6.5</v>
      </c>
      <c r="C245">
        <v>8.5</v>
      </c>
      <c r="D245">
        <v>6.5</v>
      </c>
    </row>
    <row r="246" spans="1:4">
      <c r="A246" s="16">
        <v>37228</v>
      </c>
      <c r="B246">
        <v>6.7</v>
      </c>
      <c r="C246">
        <v>8.5</v>
      </c>
      <c r="D246">
        <v>6.5</v>
      </c>
    </row>
    <row r="247" spans="1:4">
      <c r="A247" s="16">
        <v>37229</v>
      </c>
      <c r="B247">
        <v>6.6</v>
      </c>
      <c r="C247">
        <v>8.5</v>
      </c>
      <c r="D247">
        <v>6.5</v>
      </c>
    </row>
    <row r="248" spans="1:4">
      <c r="A248" s="16">
        <v>37230</v>
      </c>
      <c r="B248">
        <v>6.6</v>
      </c>
      <c r="C248">
        <v>8.5</v>
      </c>
      <c r="D248">
        <v>6.5</v>
      </c>
    </row>
    <row r="249" spans="1:4">
      <c r="A249" s="16">
        <v>37231</v>
      </c>
      <c r="B249">
        <v>6.7</v>
      </c>
      <c r="C249">
        <v>8.5</v>
      </c>
      <c r="D249">
        <v>6.5</v>
      </c>
    </row>
    <row r="250" spans="1:4">
      <c r="A250" s="16">
        <v>37232</v>
      </c>
      <c r="B250">
        <v>6.7</v>
      </c>
      <c r="C250">
        <v>8.5</v>
      </c>
      <c r="D250">
        <v>6.5</v>
      </c>
    </row>
    <row r="251" spans="1:4">
      <c r="A251" s="16">
        <v>37235</v>
      </c>
      <c r="B251">
        <v>6.7</v>
      </c>
      <c r="C251">
        <v>8.5</v>
      </c>
      <c r="D251">
        <v>6.5</v>
      </c>
    </row>
    <row r="252" spans="1:4">
      <c r="A252" s="16">
        <v>37236</v>
      </c>
      <c r="B252">
        <v>7.1</v>
      </c>
      <c r="C252">
        <v>8.5</v>
      </c>
      <c r="D252">
        <v>6.5</v>
      </c>
    </row>
    <row r="253" spans="1:4">
      <c r="A253" s="16">
        <v>37237</v>
      </c>
      <c r="B253">
        <v>8.4</v>
      </c>
      <c r="C253">
        <v>8.5</v>
      </c>
      <c r="D253">
        <v>6.5</v>
      </c>
    </row>
    <row r="254" spans="1:4">
      <c r="A254" s="16">
        <v>37238</v>
      </c>
      <c r="B254">
        <v>8.1999999999999993</v>
      </c>
      <c r="C254">
        <v>8.5</v>
      </c>
      <c r="D254">
        <v>6.5</v>
      </c>
    </row>
    <row r="255" spans="1:4">
      <c r="A255" s="16">
        <v>37239</v>
      </c>
      <c r="B255">
        <v>6.6</v>
      </c>
      <c r="C255">
        <v>8.5</v>
      </c>
      <c r="D255">
        <v>6.5</v>
      </c>
    </row>
    <row r="256" spans="1:4">
      <c r="A256" s="16">
        <v>37243</v>
      </c>
      <c r="B256">
        <v>6.8</v>
      </c>
      <c r="C256">
        <v>8.5</v>
      </c>
      <c r="D256">
        <v>6.5</v>
      </c>
    </row>
    <row r="257" spans="1:4">
      <c r="A257" s="16">
        <v>37244</v>
      </c>
      <c r="B257">
        <v>7.3</v>
      </c>
      <c r="C257">
        <v>8.5</v>
      </c>
      <c r="D257">
        <v>6.5</v>
      </c>
    </row>
    <row r="258" spans="1:4">
      <c r="A258" s="16">
        <v>37245</v>
      </c>
      <c r="B258">
        <v>6.9</v>
      </c>
      <c r="C258">
        <v>8.5</v>
      </c>
      <c r="D258">
        <v>6.5</v>
      </c>
    </row>
    <row r="259" spans="1:4">
      <c r="A259" s="16">
        <v>37246</v>
      </c>
      <c r="B259">
        <v>6.8</v>
      </c>
      <c r="C259">
        <v>8.5</v>
      </c>
      <c r="D259">
        <v>6.5</v>
      </c>
    </row>
    <row r="260" spans="1:4">
      <c r="A260" s="16">
        <v>37249</v>
      </c>
      <c r="B260">
        <v>7</v>
      </c>
      <c r="C260">
        <v>8.5</v>
      </c>
      <c r="D260">
        <v>6.5</v>
      </c>
    </row>
    <row r="261" spans="1:4">
      <c r="A261" s="16">
        <v>37251</v>
      </c>
      <c r="B261">
        <v>7.5</v>
      </c>
      <c r="C261">
        <v>8.5</v>
      </c>
      <c r="D261">
        <v>6.5</v>
      </c>
    </row>
    <row r="262" spans="1:4">
      <c r="A262" s="16">
        <v>37252</v>
      </c>
      <c r="B262">
        <v>7.7</v>
      </c>
      <c r="C262">
        <v>8.5</v>
      </c>
      <c r="D262">
        <v>6.5</v>
      </c>
    </row>
    <row r="263" spans="1:4">
      <c r="A263" s="16">
        <v>37253</v>
      </c>
      <c r="B263">
        <v>8.3000000000000007</v>
      </c>
      <c r="C263">
        <v>8.5</v>
      </c>
      <c r="D263">
        <v>6.5</v>
      </c>
    </row>
    <row r="264" spans="1:4">
      <c r="A264" s="16">
        <v>37256</v>
      </c>
      <c r="B264">
        <v>8</v>
      </c>
      <c r="C264">
        <v>8.5</v>
      </c>
      <c r="D264">
        <v>6.5</v>
      </c>
    </row>
    <row r="265" spans="1:4">
      <c r="A265" s="16">
        <v>37257</v>
      </c>
      <c r="B265">
        <v>7.9</v>
      </c>
      <c r="C265">
        <v>8.5</v>
      </c>
      <c r="D265">
        <v>6.5</v>
      </c>
    </row>
    <row r="266" spans="1:4">
      <c r="A266" s="16">
        <v>37258</v>
      </c>
      <c r="B266">
        <v>7.1</v>
      </c>
      <c r="C266">
        <v>8.5</v>
      </c>
      <c r="D266">
        <v>6.5</v>
      </c>
    </row>
    <row r="267" spans="1:4">
      <c r="A267" s="16">
        <v>37259</v>
      </c>
      <c r="B267">
        <v>6.7</v>
      </c>
      <c r="C267">
        <v>8.5</v>
      </c>
      <c r="D267">
        <v>6.5</v>
      </c>
    </row>
    <row r="268" spans="1:4">
      <c r="A268" s="16">
        <v>37260</v>
      </c>
      <c r="B268">
        <v>6.6</v>
      </c>
      <c r="C268">
        <v>8.5</v>
      </c>
      <c r="D268">
        <v>6.5</v>
      </c>
    </row>
    <row r="269" spans="1:4">
      <c r="A269" s="16">
        <v>37263</v>
      </c>
      <c r="B269">
        <v>6.6</v>
      </c>
      <c r="C269">
        <v>8.5</v>
      </c>
      <c r="D269">
        <v>6.5</v>
      </c>
    </row>
    <row r="270" spans="1:4">
      <c r="A270" s="16">
        <v>37264</v>
      </c>
      <c r="B270">
        <v>6.6</v>
      </c>
      <c r="C270">
        <v>8.5</v>
      </c>
      <c r="D270">
        <v>6.5</v>
      </c>
    </row>
    <row r="271" spans="1:4">
      <c r="A271" s="16">
        <v>37265</v>
      </c>
      <c r="B271">
        <v>6.6</v>
      </c>
      <c r="C271">
        <v>8.5</v>
      </c>
      <c r="D271">
        <v>6.5</v>
      </c>
    </row>
    <row r="272" spans="1:4">
      <c r="A272" s="16">
        <v>37266</v>
      </c>
      <c r="B272">
        <v>6.5</v>
      </c>
      <c r="C272">
        <v>8.5</v>
      </c>
      <c r="D272">
        <v>6.5</v>
      </c>
    </row>
    <row r="273" spans="1:4">
      <c r="A273" s="16">
        <v>37267</v>
      </c>
      <c r="B273">
        <v>6.4</v>
      </c>
      <c r="C273">
        <v>8.5</v>
      </c>
      <c r="D273">
        <v>6.5</v>
      </c>
    </row>
    <row r="274" spans="1:4">
      <c r="A274" s="16">
        <v>37270</v>
      </c>
      <c r="B274">
        <v>6.6</v>
      </c>
      <c r="C274">
        <v>8.5</v>
      </c>
      <c r="D274">
        <v>6.5</v>
      </c>
    </row>
    <row r="275" spans="1:4">
      <c r="A275" s="16">
        <v>37271</v>
      </c>
      <c r="B275">
        <v>6.8</v>
      </c>
      <c r="C275">
        <v>8.5</v>
      </c>
      <c r="D275">
        <v>6.5</v>
      </c>
    </row>
    <row r="276" spans="1:4">
      <c r="A276" s="16">
        <v>37272</v>
      </c>
      <c r="B276">
        <v>6.7</v>
      </c>
      <c r="C276">
        <v>8.5</v>
      </c>
      <c r="D276">
        <v>6.5</v>
      </c>
    </row>
    <row r="277" spans="1:4">
      <c r="A277" s="16">
        <v>37273</v>
      </c>
      <c r="B277">
        <v>6.6</v>
      </c>
      <c r="C277">
        <v>8.5</v>
      </c>
      <c r="D277">
        <v>6.5</v>
      </c>
    </row>
    <row r="278" spans="1:4">
      <c r="A278" s="16">
        <v>37274</v>
      </c>
      <c r="B278">
        <v>6.6</v>
      </c>
      <c r="C278">
        <v>8.5</v>
      </c>
      <c r="D278">
        <v>6.5</v>
      </c>
    </row>
    <row r="279" spans="1:4">
      <c r="A279" s="16">
        <v>37277</v>
      </c>
      <c r="B279">
        <v>6.6</v>
      </c>
      <c r="C279">
        <v>8.5</v>
      </c>
      <c r="D279">
        <v>6.5</v>
      </c>
    </row>
    <row r="280" spans="1:4">
      <c r="A280" s="16">
        <v>37278</v>
      </c>
      <c r="B280">
        <v>6.6</v>
      </c>
      <c r="C280">
        <v>8.5</v>
      </c>
      <c r="D280">
        <v>6.5</v>
      </c>
    </row>
    <row r="281" spans="1:4">
      <c r="A281" s="16">
        <v>37279</v>
      </c>
      <c r="B281">
        <v>6.5</v>
      </c>
      <c r="C281">
        <v>8.5</v>
      </c>
      <c r="D281">
        <v>6.5</v>
      </c>
    </row>
    <row r="282" spans="1:4">
      <c r="A282" s="16">
        <v>37280</v>
      </c>
      <c r="B282">
        <v>6.5</v>
      </c>
      <c r="C282">
        <v>8.5</v>
      </c>
      <c r="D282">
        <v>6.5</v>
      </c>
    </row>
    <row r="283" spans="1:4">
      <c r="A283" s="16">
        <v>37281</v>
      </c>
      <c r="B283">
        <v>6.5</v>
      </c>
      <c r="C283">
        <v>8.5</v>
      </c>
      <c r="D283">
        <v>6.5</v>
      </c>
    </row>
    <row r="284" spans="1:4">
      <c r="A284" s="16">
        <v>37284</v>
      </c>
      <c r="B284">
        <v>6.6</v>
      </c>
      <c r="C284">
        <v>8.5</v>
      </c>
      <c r="D284">
        <v>6.5</v>
      </c>
    </row>
    <row r="285" spans="1:4">
      <c r="A285" s="16">
        <v>37285</v>
      </c>
      <c r="B285">
        <v>6.6</v>
      </c>
      <c r="C285">
        <v>8.5</v>
      </c>
      <c r="D285">
        <v>6.5</v>
      </c>
    </row>
    <row r="286" spans="1:4">
      <c r="A286" s="16">
        <v>37286</v>
      </c>
      <c r="B286">
        <v>6.6</v>
      </c>
      <c r="C286">
        <v>8.5</v>
      </c>
      <c r="D286">
        <v>6.5</v>
      </c>
    </row>
    <row r="287" spans="1:4">
      <c r="A287" s="16">
        <v>37287</v>
      </c>
      <c r="B287">
        <v>6.6</v>
      </c>
      <c r="C287">
        <v>8.5</v>
      </c>
      <c r="D287">
        <v>6.5</v>
      </c>
    </row>
    <row r="288" spans="1:4">
      <c r="A288" s="16">
        <v>37288</v>
      </c>
      <c r="B288">
        <v>6.6</v>
      </c>
      <c r="C288">
        <v>8.5</v>
      </c>
      <c r="D288">
        <v>6.5</v>
      </c>
    </row>
    <row r="289" spans="1:4">
      <c r="A289" s="16">
        <v>37291</v>
      </c>
      <c r="B289">
        <v>6.6</v>
      </c>
      <c r="C289">
        <v>8.5</v>
      </c>
      <c r="D289">
        <v>6.5</v>
      </c>
    </row>
    <row r="290" spans="1:4">
      <c r="A290" s="16">
        <v>37292</v>
      </c>
      <c r="B290">
        <v>6.5</v>
      </c>
      <c r="C290">
        <v>8.5</v>
      </c>
      <c r="D290">
        <v>6.5</v>
      </c>
    </row>
    <row r="291" spans="1:4">
      <c r="A291" s="16">
        <v>37293</v>
      </c>
      <c r="B291">
        <v>6.6</v>
      </c>
      <c r="C291">
        <v>8.5</v>
      </c>
      <c r="D291">
        <v>6.5</v>
      </c>
    </row>
    <row r="292" spans="1:4">
      <c r="A292" s="16">
        <v>37294</v>
      </c>
      <c r="B292">
        <v>6.6</v>
      </c>
      <c r="C292">
        <v>8.5</v>
      </c>
      <c r="D292">
        <v>6.5</v>
      </c>
    </row>
    <row r="293" spans="1:4">
      <c r="A293" s="16">
        <v>37295</v>
      </c>
      <c r="B293">
        <v>6.8</v>
      </c>
      <c r="C293">
        <v>8.5</v>
      </c>
      <c r="D293">
        <v>6.5</v>
      </c>
    </row>
    <row r="294" spans="1:4">
      <c r="A294" s="16">
        <v>37298</v>
      </c>
      <c r="B294">
        <v>6.6</v>
      </c>
      <c r="C294">
        <v>8.5</v>
      </c>
      <c r="D294">
        <v>6.5</v>
      </c>
    </row>
    <row r="295" spans="1:4">
      <c r="A295" s="16">
        <v>37299</v>
      </c>
      <c r="B295">
        <v>6.6</v>
      </c>
      <c r="C295">
        <v>8.5</v>
      </c>
      <c r="D295">
        <v>6.5</v>
      </c>
    </row>
    <row r="296" spans="1:4">
      <c r="A296" s="16">
        <v>37300</v>
      </c>
      <c r="B296">
        <v>6.6</v>
      </c>
      <c r="C296">
        <v>8.5</v>
      </c>
      <c r="D296">
        <v>6.5</v>
      </c>
    </row>
    <row r="297" spans="1:4">
      <c r="A297" s="16">
        <v>37301</v>
      </c>
      <c r="B297">
        <v>6.6</v>
      </c>
      <c r="C297">
        <v>8.5</v>
      </c>
      <c r="D297">
        <v>6.5</v>
      </c>
    </row>
    <row r="298" spans="1:4">
      <c r="A298" s="16">
        <v>37302</v>
      </c>
      <c r="B298">
        <v>6.6</v>
      </c>
      <c r="C298">
        <v>8.5</v>
      </c>
      <c r="D298">
        <v>6.5</v>
      </c>
    </row>
    <row r="299" spans="1:4">
      <c r="A299" s="16">
        <v>37305</v>
      </c>
      <c r="B299">
        <v>6.6</v>
      </c>
      <c r="C299">
        <v>8.5</v>
      </c>
      <c r="D299">
        <v>6.5</v>
      </c>
    </row>
    <row r="300" spans="1:4">
      <c r="A300" s="16">
        <v>37306</v>
      </c>
      <c r="B300">
        <v>6.6</v>
      </c>
      <c r="C300">
        <v>8.5</v>
      </c>
      <c r="D300">
        <v>6.5</v>
      </c>
    </row>
    <row r="301" spans="1:4">
      <c r="A301" s="16">
        <v>37307</v>
      </c>
      <c r="B301">
        <v>6.6</v>
      </c>
      <c r="C301">
        <v>8.5</v>
      </c>
      <c r="D301">
        <v>6.5</v>
      </c>
    </row>
    <row r="302" spans="1:4">
      <c r="A302" s="16">
        <v>37308</v>
      </c>
      <c r="B302">
        <v>7</v>
      </c>
      <c r="C302">
        <v>8.5</v>
      </c>
      <c r="D302">
        <v>6.5</v>
      </c>
    </row>
    <row r="303" spans="1:4">
      <c r="A303" s="16">
        <v>37309</v>
      </c>
      <c r="B303">
        <v>7.6</v>
      </c>
      <c r="C303">
        <v>8.5</v>
      </c>
      <c r="D303">
        <v>6.5</v>
      </c>
    </row>
    <row r="304" spans="1:4">
      <c r="A304" s="16">
        <v>37312</v>
      </c>
      <c r="B304">
        <v>6.7</v>
      </c>
      <c r="C304">
        <v>8.5</v>
      </c>
      <c r="D304">
        <v>6.5</v>
      </c>
    </row>
    <row r="305" spans="1:4">
      <c r="A305" s="16">
        <v>37313</v>
      </c>
      <c r="B305">
        <v>6.7</v>
      </c>
      <c r="C305">
        <v>8.5</v>
      </c>
      <c r="D305">
        <v>6.5</v>
      </c>
    </row>
    <row r="306" spans="1:4">
      <c r="A306" s="16">
        <v>37314</v>
      </c>
      <c r="B306">
        <v>6.8</v>
      </c>
      <c r="C306">
        <v>8.5</v>
      </c>
      <c r="D306">
        <v>6.5</v>
      </c>
    </row>
    <row r="307" spans="1:4">
      <c r="A307" s="16">
        <v>37315</v>
      </c>
      <c r="B307">
        <v>7.1</v>
      </c>
      <c r="C307">
        <v>8.5</v>
      </c>
      <c r="D307">
        <v>6.5</v>
      </c>
    </row>
    <row r="308" spans="1:4">
      <c r="A308" s="16">
        <v>37316</v>
      </c>
      <c r="B308">
        <v>6.9</v>
      </c>
      <c r="C308">
        <v>8.5</v>
      </c>
      <c r="D308">
        <v>6.5</v>
      </c>
    </row>
    <row r="309" spans="1:4">
      <c r="A309" s="16">
        <v>37319</v>
      </c>
      <c r="B309">
        <v>6.9</v>
      </c>
      <c r="C309">
        <v>8.5</v>
      </c>
      <c r="D309">
        <v>6.5</v>
      </c>
    </row>
    <row r="310" spans="1:4">
      <c r="A310" s="16">
        <v>37320</v>
      </c>
      <c r="B310">
        <v>6.5</v>
      </c>
      <c r="C310">
        <v>8</v>
      </c>
      <c r="D310">
        <v>6</v>
      </c>
    </row>
    <row r="311" spans="1:4">
      <c r="A311" s="16">
        <v>37321</v>
      </c>
      <c r="B311">
        <v>6.5</v>
      </c>
      <c r="C311">
        <v>8</v>
      </c>
      <c r="D311">
        <v>6</v>
      </c>
    </row>
    <row r="312" spans="1:4">
      <c r="A312" s="16">
        <v>37322</v>
      </c>
      <c r="B312">
        <v>6.5</v>
      </c>
      <c r="C312">
        <v>8</v>
      </c>
      <c r="D312">
        <v>6</v>
      </c>
    </row>
    <row r="313" spans="1:4">
      <c r="A313" s="16">
        <v>37323</v>
      </c>
      <c r="B313">
        <v>6.4</v>
      </c>
      <c r="C313">
        <v>8</v>
      </c>
      <c r="D313">
        <v>6</v>
      </c>
    </row>
    <row r="314" spans="1:4">
      <c r="A314" s="16">
        <v>37326</v>
      </c>
      <c r="B314">
        <v>6.5</v>
      </c>
      <c r="C314">
        <v>8</v>
      </c>
      <c r="D314">
        <v>6</v>
      </c>
    </row>
    <row r="315" spans="1:4">
      <c r="A315" s="16">
        <v>37328</v>
      </c>
      <c r="B315">
        <v>6.6</v>
      </c>
      <c r="C315">
        <v>8</v>
      </c>
      <c r="D315">
        <v>6</v>
      </c>
    </row>
    <row r="316" spans="1:4">
      <c r="A316" s="16">
        <v>37329</v>
      </c>
      <c r="B316">
        <v>6.6</v>
      </c>
      <c r="C316">
        <v>8</v>
      </c>
      <c r="D316">
        <v>6</v>
      </c>
    </row>
    <row r="317" spans="1:4">
      <c r="A317" s="16">
        <v>37330</v>
      </c>
      <c r="B317">
        <v>6.8</v>
      </c>
      <c r="C317">
        <v>8</v>
      </c>
      <c r="D317">
        <v>6</v>
      </c>
    </row>
    <row r="318" spans="1:4">
      <c r="A318" s="16">
        <v>37333</v>
      </c>
      <c r="B318">
        <v>6.9</v>
      </c>
      <c r="C318">
        <v>8</v>
      </c>
      <c r="D318">
        <v>6</v>
      </c>
    </row>
    <row r="319" spans="1:4">
      <c r="A319" s="16">
        <v>37334</v>
      </c>
      <c r="B319">
        <v>6.7</v>
      </c>
      <c r="C319">
        <v>8</v>
      </c>
      <c r="D319">
        <v>6</v>
      </c>
    </row>
    <row r="320" spans="1:4">
      <c r="A320" s="16">
        <v>37335</v>
      </c>
      <c r="B320">
        <v>6.5</v>
      </c>
      <c r="C320">
        <v>8</v>
      </c>
      <c r="D320">
        <v>6</v>
      </c>
    </row>
    <row r="321" spans="1:4">
      <c r="A321" s="16">
        <v>37336</v>
      </c>
      <c r="B321">
        <v>6.4</v>
      </c>
      <c r="C321">
        <v>8</v>
      </c>
      <c r="D321">
        <v>6</v>
      </c>
    </row>
    <row r="322" spans="1:4">
      <c r="A322" s="16">
        <v>37337</v>
      </c>
      <c r="B322">
        <v>6.3</v>
      </c>
      <c r="C322">
        <v>8</v>
      </c>
      <c r="D322">
        <v>6</v>
      </c>
    </row>
    <row r="323" spans="1:4">
      <c r="A323" s="16">
        <v>37341</v>
      </c>
      <c r="B323">
        <v>6.7</v>
      </c>
      <c r="C323">
        <v>8</v>
      </c>
      <c r="D323">
        <v>6</v>
      </c>
    </row>
    <row r="324" spans="1:4">
      <c r="A324" s="16">
        <v>37342</v>
      </c>
      <c r="B324">
        <v>6.9</v>
      </c>
      <c r="C324">
        <v>8</v>
      </c>
      <c r="D324">
        <v>6</v>
      </c>
    </row>
    <row r="325" spans="1:4">
      <c r="A325" s="16">
        <v>37343</v>
      </c>
      <c r="B325">
        <v>7.8</v>
      </c>
      <c r="C325">
        <v>8</v>
      </c>
      <c r="D325">
        <v>6</v>
      </c>
    </row>
    <row r="326" spans="1:4">
      <c r="A326" s="16">
        <v>37345</v>
      </c>
      <c r="B326">
        <v>10.4</v>
      </c>
      <c r="C326">
        <v>8</v>
      </c>
      <c r="D326">
        <v>6</v>
      </c>
    </row>
    <row r="327" spans="1:4">
      <c r="A327" s="16">
        <v>37348</v>
      </c>
      <c r="B327">
        <v>6.5</v>
      </c>
      <c r="C327">
        <v>8</v>
      </c>
      <c r="D327">
        <v>6</v>
      </c>
    </row>
    <row r="328" spans="1:4">
      <c r="A328" s="16">
        <v>37349</v>
      </c>
      <c r="B328">
        <v>6.4</v>
      </c>
      <c r="C328">
        <v>8</v>
      </c>
      <c r="D328">
        <v>6</v>
      </c>
    </row>
    <row r="329" spans="1:4">
      <c r="A329" s="16">
        <v>37350</v>
      </c>
      <c r="B329">
        <v>6</v>
      </c>
      <c r="C329">
        <v>8</v>
      </c>
      <c r="D329">
        <v>6</v>
      </c>
    </row>
    <row r="330" spans="1:4">
      <c r="A330" s="16">
        <v>37351</v>
      </c>
      <c r="B330">
        <v>6</v>
      </c>
      <c r="C330">
        <v>8</v>
      </c>
      <c r="D330">
        <v>6</v>
      </c>
    </row>
    <row r="331" spans="1:4">
      <c r="A331" s="16">
        <v>37354</v>
      </c>
      <c r="B331">
        <v>6.3</v>
      </c>
      <c r="C331">
        <v>8</v>
      </c>
      <c r="D331">
        <v>6</v>
      </c>
    </row>
    <row r="332" spans="1:4">
      <c r="A332" s="16">
        <v>37355</v>
      </c>
      <c r="B332">
        <v>6.4</v>
      </c>
      <c r="C332">
        <v>8</v>
      </c>
      <c r="D332">
        <v>6</v>
      </c>
    </row>
    <row r="333" spans="1:4">
      <c r="A333" s="16">
        <v>37356</v>
      </c>
      <c r="B333">
        <v>6.4</v>
      </c>
      <c r="C333">
        <v>8</v>
      </c>
      <c r="D333">
        <v>6</v>
      </c>
    </row>
    <row r="334" spans="1:4">
      <c r="A334" s="16">
        <v>37357</v>
      </c>
      <c r="B334">
        <v>6.4</v>
      </c>
      <c r="C334">
        <v>8</v>
      </c>
      <c r="D334">
        <v>6</v>
      </c>
    </row>
    <row r="335" spans="1:4">
      <c r="A335" s="16">
        <v>37358</v>
      </c>
      <c r="B335">
        <v>6.5</v>
      </c>
      <c r="C335">
        <v>8</v>
      </c>
      <c r="D335">
        <v>6</v>
      </c>
    </row>
    <row r="336" spans="1:4">
      <c r="A336" s="16">
        <v>37361</v>
      </c>
      <c r="B336">
        <v>6.5</v>
      </c>
      <c r="C336">
        <v>8</v>
      </c>
      <c r="D336">
        <v>6</v>
      </c>
    </row>
    <row r="337" spans="1:4">
      <c r="A337" s="16">
        <v>37363</v>
      </c>
      <c r="B337">
        <v>6.5</v>
      </c>
      <c r="C337">
        <v>8</v>
      </c>
      <c r="D337">
        <v>6</v>
      </c>
    </row>
    <row r="338" spans="1:4">
      <c r="A338" s="16">
        <v>37364</v>
      </c>
      <c r="B338">
        <v>6.5</v>
      </c>
      <c r="C338">
        <v>8</v>
      </c>
      <c r="D338">
        <v>6</v>
      </c>
    </row>
    <row r="339" spans="1:4">
      <c r="A339" s="16">
        <v>37365</v>
      </c>
      <c r="B339">
        <v>6.6</v>
      </c>
      <c r="C339">
        <v>8</v>
      </c>
      <c r="D339">
        <v>6</v>
      </c>
    </row>
    <row r="340" spans="1:4">
      <c r="A340" s="16">
        <v>37368</v>
      </c>
      <c r="B340">
        <v>6.6</v>
      </c>
      <c r="C340">
        <v>8</v>
      </c>
      <c r="D340">
        <v>6</v>
      </c>
    </row>
    <row r="341" spans="1:4">
      <c r="A341" s="16">
        <v>37369</v>
      </c>
      <c r="B341">
        <v>6.5</v>
      </c>
      <c r="C341">
        <v>8</v>
      </c>
      <c r="D341">
        <v>6</v>
      </c>
    </row>
    <row r="342" spans="1:4">
      <c r="A342" s="16">
        <v>37370</v>
      </c>
      <c r="B342">
        <v>6.5</v>
      </c>
      <c r="C342">
        <v>8</v>
      </c>
      <c r="D342">
        <v>6</v>
      </c>
    </row>
    <row r="343" spans="1:4">
      <c r="A343" s="16">
        <v>37372</v>
      </c>
      <c r="B343">
        <v>6.5</v>
      </c>
      <c r="C343">
        <v>8</v>
      </c>
      <c r="D343">
        <v>6</v>
      </c>
    </row>
    <row r="344" spans="1:4">
      <c r="A344" s="16">
        <v>37375</v>
      </c>
      <c r="B344">
        <v>6.5</v>
      </c>
      <c r="C344">
        <v>8</v>
      </c>
      <c r="D344">
        <v>6</v>
      </c>
    </row>
    <row r="345" spans="1:4">
      <c r="A345" s="16">
        <v>37376</v>
      </c>
      <c r="B345">
        <v>6.8</v>
      </c>
      <c r="C345">
        <v>8</v>
      </c>
      <c r="D345">
        <v>6</v>
      </c>
    </row>
    <row r="346" spans="1:4">
      <c r="A346" s="16">
        <v>37378</v>
      </c>
      <c r="B346">
        <v>6.6</v>
      </c>
      <c r="C346">
        <v>8</v>
      </c>
      <c r="D346">
        <v>6</v>
      </c>
    </row>
    <row r="347" spans="1:4">
      <c r="A347" s="16">
        <v>37379</v>
      </c>
      <c r="B347">
        <v>7</v>
      </c>
      <c r="C347">
        <v>8</v>
      </c>
      <c r="D347">
        <v>6</v>
      </c>
    </row>
    <row r="348" spans="1:4">
      <c r="A348" s="16">
        <v>37382</v>
      </c>
      <c r="B348">
        <v>6.6</v>
      </c>
      <c r="C348">
        <v>8</v>
      </c>
      <c r="D348">
        <v>6</v>
      </c>
    </row>
    <row r="349" spans="1:4">
      <c r="A349" s="16">
        <v>37383</v>
      </c>
      <c r="B349">
        <v>6.7</v>
      </c>
      <c r="C349">
        <v>8</v>
      </c>
      <c r="D349">
        <v>6</v>
      </c>
    </row>
    <row r="350" spans="1:4">
      <c r="A350" s="16">
        <v>37384</v>
      </c>
      <c r="B350">
        <v>6.6</v>
      </c>
      <c r="C350">
        <v>8</v>
      </c>
      <c r="D350">
        <v>6</v>
      </c>
    </row>
    <row r="351" spans="1:4">
      <c r="A351" s="16">
        <v>37385</v>
      </c>
      <c r="B351">
        <v>6.6</v>
      </c>
      <c r="C351">
        <v>8</v>
      </c>
      <c r="D351">
        <v>6</v>
      </c>
    </row>
    <row r="352" spans="1:4">
      <c r="A352" s="16">
        <v>37386</v>
      </c>
      <c r="B352">
        <v>6.7</v>
      </c>
      <c r="C352">
        <v>8</v>
      </c>
      <c r="D352">
        <v>6</v>
      </c>
    </row>
    <row r="353" spans="1:4">
      <c r="A353" s="16">
        <v>37389</v>
      </c>
      <c r="B353">
        <v>7.1</v>
      </c>
      <c r="C353">
        <v>8</v>
      </c>
      <c r="D353">
        <v>6</v>
      </c>
    </row>
    <row r="354" spans="1:4">
      <c r="A354" s="16">
        <v>37390</v>
      </c>
      <c r="B354">
        <v>7.5</v>
      </c>
      <c r="C354">
        <v>8</v>
      </c>
      <c r="D354">
        <v>6</v>
      </c>
    </row>
    <row r="355" spans="1:4">
      <c r="A355" s="16">
        <v>37391</v>
      </c>
      <c r="B355">
        <v>7.6</v>
      </c>
      <c r="C355">
        <v>8</v>
      </c>
      <c r="D355">
        <v>6</v>
      </c>
    </row>
    <row r="356" spans="1:4">
      <c r="A356" s="16">
        <v>37392</v>
      </c>
      <c r="B356">
        <v>7.5</v>
      </c>
      <c r="C356">
        <v>8</v>
      </c>
      <c r="D356">
        <v>6</v>
      </c>
    </row>
    <row r="357" spans="1:4">
      <c r="A357" s="16">
        <v>37393</v>
      </c>
      <c r="B357">
        <v>6.9</v>
      </c>
      <c r="C357">
        <v>8</v>
      </c>
      <c r="D357">
        <v>6</v>
      </c>
    </row>
    <row r="358" spans="1:4">
      <c r="A358" s="16">
        <v>37396</v>
      </c>
      <c r="B358">
        <v>7.2</v>
      </c>
      <c r="C358">
        <v>8</v>
      </c>
      <c r="D358">
        <v>6</v>
      </c>
    </row>
    <row r="359" spans="1:4">
      <c r="A359" s="16">
        <v>37397</v>
      </c>
      <c r="B359">
        <v>7.7</v>
      </c>
      <c r="C359">
        <v>8</v>
      </c>
      <c r="D359">
        <v>6</v>
      </c>
    </row>
    <row r="360" spans="1:4">
      <c r="A360" s="16">
        <v>37398</v>
      </c>
      <c r="B360">
        <v>7.7</v>
      </c>
      <c r="C360">
        <v>8</v>
      </c>
      <c r="D360">
        <v>6</v>
      </c>
    </row>
    <row r="361" spans="1:4">
      <c r="A361" s="16">
        <v>37399</v>
      </c>
      <c r="B361">
        <v>7.5</v>
      </c>
      <c r="C361">
        <v>8</v>
      </c>
      <c r="D361">
        <v>6</v>
      </c>
    </row>
    <row r="362" spans="1:4">
      <c r="A362" s="16">
        <v>37400</v>
      </c>
      <c r="B362">
        <v>6.9</v>
      </c>
      <c r="C362">
        <v>8</v>
      </c>
      <c r="D362">
        <v>6</v>
      </c>
    </row>
    <row r="363" spans="1:4">
      <c r="A363" s="16">
        <v>37403</v>
      </c>
      <c r="B363">
        <v>6.6</v>
      </c>
      <c r="C363">
        <v>8</v>
      </c>
      <c r="D363">
        <v>6</v>
      </c>
    </row>
    <row r="364" spans="1:4">
      <c r="A364" s="16">
        <v>37404</v>
      </c>
      <c r="B364">
        <v>6.6</v>
      </c>
      <c r="C364">
        <v>8</v>
      </c>
      <c r="D364">
        <v>6</v>
      </c>
    </row>
    <row r="365" spans="1:4">
      <c r="A365" s="16">
        <v>37405</v>
      </c>
      <c r="B365">
        <v>6.4</v>
      </c>
      <c r="C365">
        <v>8</v>
      </c>
      <c r="D365">
        <v>6</v>
      </c>
    </row>
    <row r="366" spans="1:4">
      <c r="A366" s="16">
        <v>37406</v>
      </c>
      <c r="B366">
        <v>6.2</v>
      </c>
      <c r="C366">
        <v>8</v>
      </c>
      <c r="D366">
        <v>6</v>
      </c>
    </row>
    <row r="367" spans="1:4">
      <c r="A367" s="16">
        <v>37410</v>
      </c>
      <c r="B367">
        <v>6.2</v>
      </c>
      <c r="C367">
        <v>8</v>
      </c>
      <c r="D367">
        <v>6</v>
      </c>
    </row>
    <row r="368" spans="1:4">
      <c r="A368" s="16">
        <v>37411</v>
      </c>
      <c r="B368">
        <v>6.2</v>
      </c>
      <c r="C368">
        <v>8</v>
      </c>
      <c r="D368">
        <v>6</v>
      </c>
    </row>
    <row r="369" spans="1:4">
      <c r="A369" s="16">
        <v>37412</v>
      </c>
      <c r="B369">
        <v>6.2</v>
      </c>
      <c r="C369">
        <v>8</v>
      </c>
      <c r="D369">
        <v>6</v>
      </c>
    </row>
    <row r="370" spans="1:4">
      <c r="A370" s="16">
        <v>37413</v>
      </c>
      <c r="B370">
        <v>6.2</v>
      </c>
      <c r="C370">
        <v>8</v>
      </c>
      <c r="D370">
        <v>6</v>
      </c>
    </row>
    <row r="371" spans="1:4">
      <c r="A371" s="16">
        <v>37414</v>
      </c>
      <c r="B371">
        <v>6.2</v>
      </c>
      <c r="C371">
        <v>8</v>
      </c>
      <c r="D371">
        <v>6</v>
      </c>
    </row>
    <row r="372" spans="1:4">
      <c r="A372" s="16">
        <v>37417</v>
      </c>
      <c r="B372">
        <v>6.2</v>
      </c>
      <c r="C372">
        <v>8</v>
      </c>
      <c r="D372">
        <v>6</v>
      </c>
    </row>
    <row r="373" spans="1:4">
      <c r="A373" s="16">
        <v>37418</v>
      </c>
      <c r="B373">
        <v>6.2</v>
      </c>
      <c r="C373">
        <v>8</v>
      </c>
      <c r="D373">
        <v>6</v>
      </c>
    </row>
    <row r="374" spans="1:4">
      <c r="A374" s="16">
        <v>37419</v>
      </c>
      <c r="B374">
        <v>6.2</v>
      </c>
      <c r="C374">
        <v>8</v>
      </c>
      <c r="D374">
        <v>6</v>
      </c>
    </row>
    <row r="375" spans="1:4">
      <c r="A375" s="16">
        <v>37420</v>
      </c>
      <c r="B375">
        <v>6.2</v>
      </c>
      <c r="C375">
        <v>8</v>
      </c>
      <c r="D375">
        <v>6</v>
      </c>
    </row>
    <row r="376" spans="1:4">
      <c r="A376" s="16">
        <v>37421</v>
      </c>
      <c r="B376">
        <v>6</v>
      </c>
      <c r="C376">
        <v>8</v>
      </c>
      <c r="D376">
        <v>6</v>
      </c>
    </row>
    <row r="377" spans="1:4">
      <c r="A377" s="16">
        <v>37424</v>
      </c>
      <c r="B377">
        <v>6.2</v>
      </c>
      <c r="C377">
        <v>8</v>
      </c>
      <c r="D377">
        <v>6</v>
      </c>
    </row>
    <row r="378" spans="1:4">
      <c r="A378" s="16">
        <v>37425</v>
      </c>
      <c r="B378">
        <v>6.2</v>
      </c>
      <c r="C378">
        <v>8</v>
      </c>
      <c r="D378">
        <v>6</v>
      </c>
    </row>
    <row r="379" spans="1:4">
      <c r="A379" s="16">
        <v>37426</v>
      </c>
      <c r="B379">
        <v>6.2</v>
      </c>
      <c r="C379">
        <v>8</v>
      </c>
      <c r="D379">
        <v>6</v>
      </c>
    </row>
    <row r="380" spans="1:4">
      <c r="A380" s="16">
        <v>37427</v>
      </c>
      <c r="B380">
        <v>6.2</v>
      </c>
      <c r="C380">
        <v>8</v>
      </c>
      <c r="D380">
        <v>6</v>
      </c>
    </row>
    <row r="381" spans="1:4">
      <c r="A381" s="16">
        <v>37428</v>
      </c>
      <c r="B381">
        <v>6.2</v>
      </c>
      <c r="C381">
        <v>8</v>
      </c>
      <c r="D381">
        <v>6</v>
      </c>
    </row>
    <row r="382" spans="1:4">
      <c r="A382" s="16">
        <v>37431</v>
      </c>
      <c r="B382">
        <v>6.1</v>
      </c>
      <c r="C382">
        <v>8</v>
      </c>
      <c r="D382">
        <v>6</v>
      </c>
    </row>
    <row r="383" spans="1:4">
      <c r="A383" s="16">
        <v>37432</v>
      </c>
      <c r="B383">
        <v>6</v>
      </c>
      <c r="C383">
        <v>8</v>
      </c>
      <c r="D383">
        <v>6</v>
      </c>
    </row>
    <row r="384" spans="1:4">
      <c r="A384" s="16">
        <v>37433</v>
      </c>
      <c r="B384">
        <v>5.9</v>
      </c>
      <c r="C384">
        <v>8</v>
      </c>
      <c r="D384">
        <v>6</v>
      </c>
    </row>
    <row r="385" spans="1:4">
      <c r="A385" s="16">
        <v>37434</v>
      </c>
      <c r="B385">
        <v>5.8</v>
      </c>
      <c r="C385">
        <v>7.8</v>
      </c>
      <c r="D385">
        <v>5.8</v>
      </c>
    </row>
    <row r="386" spans="1:4">
      <c r="A386" s="16">
        <v>37435</v>
      </c>
      <c r="B386">
        <v>5.3</v>
      </c>
      <c r="C386">
        <v>7.8</v>
      </c>
      <c r="D386">
        <v>5.8</v>
      </c>
    </row>
    <row r="387" spans="1:4">
      <c r="A387" s="16">
        <v>37438</v>
      </c>
      <c r="B387">
        <v>5.9</v>
      </c>
      <c r="C387">
        <v>7.8</v>
      </c>
      <c r="D387">
        <v>5.8</v>
      </c>
    </row>
    <row r="388" spans="1:4">
      <c r="A388" s="16">
        <v>37439</v>
      </c>
      <c r="B388">
        <v>6</v>
      </c>
      <c r="C388">
        <v>7.8</v>
      </c>
      <c r="D388">
        <v>5.8</v>
      </c>
    </row>
    <row r="389" spans="1:4">
      <c r="A389" s="16">
        <v>37440</v>
      </c>
      <c r="B389">
        <v>5.9</v>
      </c>
      <c r="C389">
        <v>7.8</v>
      </c>
      <c r="D389">
        <v>5.8</v>
      </c>
    </row>
    <row r="390" spans="1:4">
      <c r="A390" s="16">
        <v>37441</v>
      </c>
      <c r="B390">
        <v>6</v>
      </c>
      <c r="C390">
        <v>7.8</v>
      </c>
      <c r="D390">
        <v>5.8</v>
      </c>
    </row>
    <row r="391" spans="1:4">
      <c r="A391" s="16">
        <v>37442</v>
      </c>
      <c r="B391">
        <v>5.9</v>
      </c>
      <c r="C391">
        <v>7.8</v>
      </c>
      <c r="D391">
        <v>5.8</v>
      </c>
    </row>
    <row r="392" spans="1:4">
      <c r="A392" s="16">
        <v>37445</v>
      </c>
      <c r="B392">
        <v>5.8</v>
      </c>
      <c r="C392">
        <v>7.8</v>
      </c>
      <c r="D392">
        <v>5.8</v>
      </c>
    </row>
    <row r="393" spans="1:4">
      <c r="A393" s="16">
        <v>37446</v>
      </c>
      <c r="B393">
        <v>5.7</v>
      </c>
      <c r="C393">
        <v>7.8</v>
      </c>
      <c r="D393">
        <v>5.8</v>
      </c>
    </row>
    <row r="394" spans="1:4">
      <c r="A394" s="16">
        <v>37447</v>
      </c>
      <c r="B394">
        <v>5.7</v>
      </c>
      <c r="C394">
        <v>7.8</v>
      </c>
      <c r="D394">
        <v>5.8</v>
      </c>
    </row>
    <row r="395" spans="1:4">
      <c r="A395" s="16">
        <v>37448</v>
      </c>
      <c r="B395">
        <v>5.7</v>
      </c>
      <c r="C395">
        <v>7.8</v>
      </c>
      <c r="D395">
        <v>5.8</v>
      </c>
    </row>
    <row r="396" spans="1:4">
      <c r="A396" s="16">
        <v>37452</v>
      </c>
      <c r="B396">
        <v>5.7</v>
      </c>
      <c r="C396">
        <v>7.8</v>
      </c>
      <c r="D396">
        <v>5.8</v>
      </c>
    </row>
    <row r="397" spans="1:4">
      <c r="A397" s="16">
        <v>37453</v>
      </c>
      <c r="B397">
        <v>5.7</v>
      </c>
      <c r="C397">
        <v>7.8</v>
      </c>
      <c r="D397">
        <v>5.8</v>
      </c>
    </row>
    <row r="398" spans="1:4">
      <c r="A398" s="16">
        <v>37454</v>
      </c>
      <c r="B398">
        <v>5.7</v>
      </c>
      <c r="C398">
        <v>7.8</v>
      </c>
      <c r="D398">
        <v>5.8</v>
      </c>
    </row>
    <row r="399" spans="1:4">
      <c r="A399" s="16">
        <v>37455</v>
      </c>
      <c r="B399">
        <v>5.7</v>
      </c>
      <c r="C399">
        <v>7.8</v>
      </c>
      <c r="D399">
        <v>5.8</v>
      </c>
    </row>
    <row r="400" spans="1:4">
      <c r="A400" s="16">
        <v>37456</v>
      </c>
      <c r="B400">
        <v>5.7</v>
      </c>
      <c r="C400">
        <v>7.8</v>
      </c>
      <c r="D400">
        <v>5.8</v>
      </c>
    </row>
    <row r="401" spans="1:4">
      <c r="A401" s="16">
        <v>37459</v>
      </c>
      <c r="B401">
        <v>5.7</v>
      </c>
      <c r="C401">
        <v>7.8</v>
      </c>
      <c r="D401">
        <v>5.8</v>
      </c>
    </row>
    <row r="402" spans="1:4">
      <c r="A402" s="16">
        <v>37460</v>
      </c>
      <c r="B402">
        <v>5.7</v>
      </c>
      <c r="C402">
        <v>7.8</v>
      </c>
      <c r="D402">
        <v>5.8</v>
      </c>
    </row>
    <row r="403" spans="1:4">
      <c r="A403" s="16">
        <v>37461</v>
      </c>
      <c r="B403">
        <v>5.7</v>
      </c>
      <c r="C403">
        <v>7.8</v>
      </c>
      <c r="D403">
        <v>5.8</v>
      </c>
    </row>
    <row r="404" spans="1:4">
      <c r="A404" s="16">
        <v>37462</v>
      </c>
      <c r="B404">
        <v>5.7</v>
      </c>
      <c r="C404">
        <v>7.8</v>
      </c>
      <c r="D404">
        <v>5.8</v>
      </c>
    </row>
    <row r="405" spans="1:4">
      <c r="A405" s="16">
        <v>37463</v>
      </c>
      <c r="B405">
        <v>5.7</v>
      </c>
      <c r="C405">
        <v>7.8</v>
      </c>
      <c r="D405">
        <v>5.8</v>
      </c>
    </row>
    <row r="406" spans="1:4">
      <c r="A406" s="16">
        <v>37466</v>
      </c>
      <c r="B406">
        <v>5.7</v>
      </c>
      <c r="C406">
        <v>7.8</v>
      </c>
      <c r="D406">
        <v>5.8</v>
      </c>
    </row>
    <row r="407" spans="1:4">
      <c r="A407" s="16">
        <v>37467</v>
      </c>
      <c r="B407">
        <v>5.8</v>
      </c>
      <c r="C407">
        <v>7.8</v>
      </c>
      <c r="D407">
        <v>5.8</v>
      </c>
    </row>
    <row r="408" spans="1:4">
      <c r="A408" s="16">
        <v>37468</v>
      </c>
      <c r="B408">
        <v>5.7</v>
      </c>
      <c r="C408">
        <v>7.8</v>
      </c>
      <c r="D408">
        <v>5.8</v>
      </c>
    </row>
    <row r="409" spans="1:4">
      <c r="A409" s="16">
        <v>37469</v>
      </c>
      <c r="B409">
        <v>5.7</v>
      </c>
      <c r="C409">
        <v>7.8</v>
      </c>
      <c r="D409">
        <v>5.8</v>
      </c>
    </row>
    <row r="410" spans="1:4">
      <c r="A410" s="16">
        <v>37470</v>
      </c>
      <c r="B410">
        <v>5.7</v>
      </c>
      <c r="C410">
        <v>7.8</v>
      </c>
      <c r="D410">
        <v>5.8</v>
      </c>
    </row>
    <row r="411" spans="1:4">
      <c r="A411" s="16">
        <v>37473</v>
      </c>
      <c r="B411">
        <v>5.7</v>
      </c>
      <c r="C411">
        <v>7.8</v>
      </c>
      <c r="D411">
        <v>5.8</v>
      </c>
    </row>
    <row r="412" spans="1:4">
      <c r="A412" s="16">
        <v>37474</v>
      </c>
      <c r="B412">
        <v>5.7</v>
      </c>
      <c r="C412">
        <v>7.8</v>
      </c>
      <c r="D412">
        <v>5.8</v>
      </c>
    </row>
    <row r="413" spans="1:4">
      <c r="A413" s="16">
        <v>37475</v>
      </c>
      <c r="B413">
        <v>5.7</v>
      </c>
      <c r="C413">
        <v>7.8</v>
      </c>
      <c r="D413">
        <v>5.8</v>
      </c>
    </row>
    <row r="414" spans="1:4">
      <c r="A414" s="16">
        <v>37476</v>
      </c>
      <c r="B414">
        <v>5.7</v>
      </c>
      <c r="C414">
        <v>7.8</v>
      </c>
      <c r="D414">
        <v>5.8</v>
      </c>
    </row>
    <row r="415" spans="1:4">
      <c r="A415" s="16">
        <v>37477</v>
      </c>
      <c r="B415">
        <v>5.7</v>
      </c>
      <c r="C415">
        <v>7.8</v>
      </c>
      <c r="D415">
        <v>5.8</v>
      </c>
    </row>
    <row r="416" spans="1:4">
      <c r="A416" s="16">
        <v>37480</v>
      </c>
      <c r="B416">
        <v>5.7</v>
      </c>
      <c r="C416">
        <v>7.8</v>
      </c>
      <c r="D416">
        <v>5.8</v>
      </c>
    </row>
    <row r="417" spans="1:4">
      <c r="A417" s="16">
        <v>37481</v>
      </c>
      <c r="B417">
        <v>5.7</v>
      </c>
      <c r="C417">
        <v>7.8</v>
      </c>
      <c r="D417">
        <v>5.8</v>
      </c>
    </row>
    <row r="418" spans="1:4">
      <c r="A418" s="16">
        <v>37484</v>
      </c>
      <c r="B418">
        <v>5.7</v>
      </c>
      <c r="C418">
        <v>7.8</v>
      </c>
      <c r="D418">
        <v>5.8</v>
      </c>
    </row>
    <row r="419" spans="1:4">
      <c r="A419" s="16">
        <v>37487</v>
      </c>
      <c r="B419">
        <v>5.7</v>
      </c>
      <c r="C419">
        <v>7.8</v>
      </c>
      <c r="D419">
        <v>5.8</v>
      </c>
    </row>
    <row r="420" spans="1:4">
      <c r="A420" s="16">
        <v>37490</v>
      </c>
      <c r="B420">
        <v>5.7</v>
      </c>
      <c r="C420">
        <v>7.8</v>
      </c>
      <c r="D420">
        <v>5.8</v>
      </c>
    </row>
    <row r="421" spans="1:4">
      <c r="A421" s="16">
        <v>37491</v>
      </c>
      <c r="B421">
        <v>5.7</v>
      </c>
      <c r="C421">
        <v>7.8</v>
      </c>
      <c r="D421">
        <v>5.8</v>
      </c>
    </row>
    <row r="422" spans="1:4">
      <c r="A422" s="16">
        <v>37494</v>
      </c>
      <c r="B422">
        <v>5.7</v>
      </c>
      <c r="C422">
        <v>7.8</v>
      </c>
      <c r="D422">
        <v>5.8</v>
      </c>
    </row>
    <row r="423" spans="1:4">
      <c r="A423" s="16">
        <v>37495</v>
      </c>
      <c r="B423">
        <v>5.7</v>
      </c>
      <c r="C423">
        <v>7.8</v>
      </c>
      <c r="D423">
        <v>5.8</v>
      </c>
    </row>
    <row r="424" spans="1:4">
      <c r="A424" s="16">
        <v>37496</v>
      </c>
      <c r="B424">
        <v>5.7</v>
      </c>
      <c r="C424">
        <v>7.8</v>
      </c>
      <c r="D424">
        <v>5.8</v>
      </c>
    </row>
    <row r="425" spans="1:4">
      <c r="A425" s="16">
        <v>37501</v>
      </c>
      <c r="B425">
        <v>5.7</v>
      </c>
      <c r="C425">
        <v>7.8</v>
      </c>
      <c r="D425">
        <v>5.8</v>
      </c>
    </row>
    <row r="426" spans="1:4">
      <c r="A426" s="16">
        <v>37502</v>
      </c>
      <c r="B426">
        <v>5.7</v>
      </c>
      <c r="C426">
        <v>7.8</v>
      </c>
      <c r="D426">
        <v>5.8</v>
      </c>
    </row>
    <row r="427" spans="1:4">
      <c r="A427" s="16">
        <v>37503</v>
      </c>
      <c r="B427">
        <v>5.7</v>
      </c>
      <c r="C427">
        <v>7.8</v>
      </c>
      <c r="D427">
        <v>5.8</v>
      </c>
    </row>
    <row r="428" spans="1:4">
      <c r="A428" s="16">
        <v>37504</v>
      </c>
      <c r="B428">
        <v>5.8</v>
      </c>
      <c r="C428">
        <v>7.8</v>
      </c>
      <c r="D428">
        <v>5.8</v>
      </c>
    </row>
    <row r="429" spans="1:4">
      <c r="A429" s="16">
        <v>37505</v>
      </c>
      <c r="B429">
        <v>5.7</v>
      </c>
      <c r="C429">
        <v>7.8</v>
      </c>
      <c r="D429">
        <v>5.8</v>
      </c>
    </row>
    <row r="430" spans="1:4">
      <c r="A430" s="16">
        <v>37508</v>
      </c>
      <c r="B430">
        <v>5.7</v>
      </c>
      <c r="C430">
        <v>7.8</v>
      </c>
      <c r="D430">
        <v>5.8</v>
      </c>
    </row>
    <row r="431" spans="1:4">
      <c r="A431" s="16">
        <v>37510</v>
      </c>
      <c r="B431">
        <v>5.7</v>
      </c>
      <c r="C431">
        <v>7.8</v>
      </c>
      <c r="D431">
        <v>5.8</v>
      </c>
    </row>
    <row r="432" spans="1:4">
      <c r="A432" s="16">
        <v>37511</v>
      </c>
      <c r="B432">
        <v>5.8</v>
      </c>
      <c r="C432">
        <v>7.8</v>
      </c>
      <c r="D432">
        <v>5.8</v>
      </c>
    </row>
    <row r="433" spans="1:4">
      <c r="A433" s="16">
        <v>37512</v>
      </c>
      <c r="B433">
        <v>5.8</v>
      </c>
      <c r="C433">
        <v>7.8</v>
      </c>
      <c r="D433">
        <v>5.8</v>
      </c>
    </row>
    <row r="434" spans="1:4">
      <c r="A434" s="16">
        <v>37515</v>
      </c>
      <c r="B434">
        <v>5.9</v>
      </c>
      <c r="C434">
        <v>7.8</v>
      </c>
      <c r="D434">
        <v>5.8</v>
      </c>
    </row>
    <row r="435" spans="1:4">
      <c r="A435" s="16">
        <v>37516</v>
      </c>
      <c r="B435">
        <v>5.8</v>
      </c>
      <c r="C435">
        <v>7.8</v>
      </c>
      <c r="D435">
        <v>5.8</v>
      </c>
    </row>
    <row r="436" spans="1:4">
      <c r="A436" s="16">
        <v>37517</v>
      </c>
      <c r="B436">
        <v>5.8</v>
      </c>
      <c r="C436">
        <v>7.8</v>
      </c>
      <c r="D436">
        <v>5.8</v>
      </c>
    </row>
    <row r="437" spans="1:4">
      <c r="A437" s="16">
        <v>37518</v>
      </c>
      <c r="B437">
        <v>5.8</v>
      </c>
      <c r="C437">
        <v>7.8</v>
      </c>
      <c r="D437">
        <v>5.8</v>
      </c>
    </row>
    <row r="438" spans="1:4">
      <c r="A438" s="16">
        <v>37519</v>
      </c>
      <c r="B438">
        <v>5.7</v>
      </c>
      <c r="C438">
        <v>7.8</v>
      </c>
      <c r="D438">
        <v>5.8</v>
      </c>
    </row>
    <row r="439" spans="1:4">
      <c r="A439" s="16">
        <v>37522</v>
      </c>
      <c r="B439">
        <v>5.8</v>
      </c>
      <c r="C439">
        <v>7.8</v>
      </c>
      <c r="D439">
        <v>5.8</v>
      </c>
    </row>
    <row r="440" spans="1:4">
      <c r="A440" s="16">
        <v>37523</v>
      </c>
      <c r="B440">
        <v>5.8</v>
      </c>
      <c r="C440">
        <v>7.8</v>
      </c>
      <c r="D440">
        <v>5.8</v>
      </c>
    </row>
    <row r="441" spans="1:4">
      <c r="A441" s="16">
        <v>37524</v>
      </c>
      <c r="B441">
        <v>5.8</v>
      </c>
      <c r="C441">
        <v>7.8</v>
      </c>
      <c r="D441">
        <v>5.8</v>
      </c>
    </row>
    <row r="442" spans="1:4">
      <c r="A442" s="16">
        <v>37525</v>
      </c>
      <c r="B442">
        <v>5.7</v>
      </c>
      <c r="C442">
        <v>7.8</v>
      </c>
      <c r="D442">
        <v>5.8</v>
      </c>
    </row>
    <row r="443" spans="1:4">
      <c r="A443" s="16">
        <v>37526</v>
      </c>
      <c r="B443">
        <v>5.8</v>
      </c>
      <c r="C443">
        <v>7.8</v>
      </c>
      <c r="D443">
        <v>5.8</v>
      </c>
    </row>
    <row r="444" spans="1:4">
      <c r="A444" s="16">
        <v>37530</v>
      </c>
      <c r="B444">
        <v>5.7</v>
      </c>
      <c r="C444">
        <v>7.8</v>
      </c>
      <c r="D444">
        <v>5.8</v>
      </c>
    </row>
    <row r="445" spans="1:4">
      <c r="A445" s="16">
        <v>37532</v>
      </c>
      <c r="B445">
        <v>5.7</v>
      </c>
      <c r="C445">
        <v>7.8</v>
      </c>
      <c r="D445">
        <v>5.8</v>
      </c>
    </row>
    <row r="446" spans="1:4">
      <c r="A446" s="16">
        <v>37533</v>
      </c>
      <c r="B446">
        <v>5.7</v>
      </c>
      <c r="C446">
        <v>7.8</v>
      </c>
      <c r="D446">
        <v>5.8</v>
      </c>
    </row>
    <row r="447" spans="1:4">
      <c r="A447" s="16">
        <v>37536</v>
      </c>
      <c r="B447">
        <v>5.7</v>
      </c>
      <c r="C447">
        <v>7.8</v>
      </c>
      <c r="D447">
        <v>5.8</v>
      </c>
    </row>
    <row r="448" spans="1:4">
      <c r="A448" s="16">
        <v>37537</v>
      </c>
      <c r="B448">
        <v>5.7</v>
      </c>
      <c r="C448">
        <v>7.8</v>
      </c>
      <c r="D448">
        <v>5.8</v>
      </c>
    </row>
    <row r="449" spans="1:4">
      <c r="A449" s="16">
        <v>37538</v>
      </c>
      <c r="B449">
        <v>5.8</v>
      </c>
      <c r="C449">
        <v>7.8</v>
      </c>
      <c r="D449">
        <v>5.8</v>
      </c>
    </row>
    <row r="450" spans="1:4">
      <c r="A450" s="16">
        <v>37539</v>
      </c>
      <c r="B450">
        <v>5.8</v>
      </c>
      <c r="C450">
        <v>7.8</v>
      </c>
      <c r="D450">
        <v>5.8</v>
      </c>
    </row>
    <row r="451" spans="1:4">
      <c r="A451" s="16">
        <v>37540</v>
      </c>
      <c r="B451">
        <v>5.8</v>
      </c>
      <c r="C451">
        <v>7.8</v>
      </c>
      <c r="D451">
        <v>5.8</v>
      </c>
    </row>
    <row r="452" spans="1:4">
      <c r="A452" s="16">
        <v>37543</v>
      </c>
      <c r="B452">
        <v>5.8</v>
      </c>
      <c r="C452">
        <v>7.8</v>
      </c>
      <c r="D452">
        <v>5.8</v>
      </c>
    </row>
    <row r="453" spans="1:4">
      <c r="A453" s="16">
        <v>37545</v>
      </c>
      <c r="B453">
        <v>5.8</v>
      </c>
      <c r="C453">
        <v>7.8</v>
      </c>
      <c r="D453">
        <v>5.8</v>
      </c>
    </row>
    <row r="454" spans="1:4">
      <c r="A454" s="16">
        <v>37546</v>
      </c>
      <c r="B454">
        <v>5.7</v>
      </c>
      <c r="C454">
        <v>7.8</v>
      </c>
      <c r="D454">
        <v>5.8</v>
      </c>
    </row>
    <row r="455" spans="1:4">
      <c r="A455" s="16">
        <v>37547</v>
      </c>
      <c r="B455">
        <v>5.7</v>
      </c>
      <c r="C455">
        <v>7.8</v>
      </c>
      <c r="D455">
        <v>5.8</v>
      </c>
    </row>
    <row r="456" spans="1:4">
      <c r="A456" s="16">
        <v>37550</v>
      </c>
      <c r="B456">
        <v>5.8</v>
      </c>
      <c r="C456">
        <v>7.8</v>
      </c>
      <c r="D456">
        <v>5.8</v>
      </c>
    </row>
    <row r="457" spans="1:4">
      <c r="A457" s="16">
        <v>37551</v>
      </c>
      <c r="B457">
        <v>5.7</v>
      </c>
      <c r="C457">
        <v>7.8</v>
      </c>
      <c r="D457">
        <v>5.8</v>
      </c>
    </row>
    <row r="458" spans="1:4">
      <c r="A458" s="16">
        <v>37552</v>
      </c>
      <c r="B458">
        <v>5.8</v>
      </c>
      <c r="C458">
        <v>7.8</v>
      </c>
      <c r="D458">
        <v>5.8</v>
      </c>
    </row>
    <row r="459" spans="1:4">
      <c r="A459" s="16">
        <v>37553</v>
      </c>
      <c r="B459">
        <v>5.7</v>
      </c>
      <c r="C459">
        <v>7.8</v>
      </c>
      <c r="D459">
        <v>5.8</v>
      </c>
    </row>
    <row r="460" spans="1:4">
      <c r="A460" s="16">
        <v>37554</v>
      </c>
      <c r="B460">
        <v>5.7</v>
      </c>
      <c r="C460">
        <v>7.8</v>
      </c>
      <c r="D460">
        <v>5.8</v>
      </c>
    </row>
    <row r="461" spans="1:4">
      <c r="A461" s="16">
        <v>37557</v>
      </c>
      <c r="B461">
        <v>5.7</v>
      </c>
      <c r="C461">
        <v>7.8</v>
      </c>
      <c r="D461">
        <v>5.8</v>
      </c>
    </row>
    <row r="462" spans="1:4">
      <c r="A462" s="16">
        <v>37558</v>
      </c>
      <c r="B462">
        <v>5.7</v>
      </c>
      <c r="C462">
        <v>7.8</v>
      </c>
      <c r="D462">
        <v>5.8</v>
      </c>
    </row>
    <row r="463" spans="1:4">
      <c r="A463" s="16">
        <v>37559</v>
      </c>
      <c r="B463">
        <v>5.5</v>
      </c>
      <c r="C463">
        <v>7.5</v>
      </c>
      <c r="D463">
        <v>5.5</v>
      </c>
    </row>
    <row r="464" spans="1:4">
      <c r="A464" s="16">
        <v>37560</v>
      </c>
      <c r="B464">
        <v>5.5</v>
      </c>
      <c r="C464">
        <v>7.5</v>
      </c>
      <c r="D464">
        <v>5.5</v>
      </c>
    </row>
    <row r="465" spans="1:4">
      <c r="A465" s="16">
        <v>37561</v>
      </c>
      <c r="B465">
        <v>5.5</v>
      </c>
      <c r="C465">
        <v>7.5</v>
      </c>
      <c r="D465">
        <v>5.5</v>
      </c>
    </row>
    <row r="466" spans="1:4">
      <c r="A466" s="16">
        <v>37565</v>
      </c>
      <c r="B466">
        <v>5.5</v>
      </c>
      <c r="C466">
        <v>7.5</v>
      </c>
      <c r="D466">
        <v>5.5</v>
      </c>
    </row>
    <row r="467" spans="1:4">
      <c r="A467" s="16">
        <v>37566</v>
      </c>
      <c r="B467">
        <v>5.5</v>
      </c>
      <c r="C467">
        <v>7.5</v>
      </c>
      <c r="D467">
        <v>5.5</v>
      </c>
    </row>
    <row r="468" spans="1:4">
      <c r="A468" s="16">
        <v>37567</v>
      </c>
      <c r="B468">
        <v>5.5</v>
      </c>
      <c r="C468">
        <v>7.5</v>
      </c>
      <c r="D468">
        <v>5.5</v>
      </c>
    </row>
    <row r="469" spans="1:4">
      <c r="A469" s="16">
        <v>37568</v>
      </c>
      <c r="B469">
        <v>5.5</v>
      </c>
      <c r="C469">
        <v>7.5</v>
      </c>
      <c r="D469">
        <v>5.5</v>
      </c>
    </row>
    <row r="470" spans="1:4">
      <c r="A470" s="16">
        <v>37571</v>
      </c>
      <c r="B470">
        <v>5.6</v>
      </c>
      <c r="C470">
        <v>7.5</v>
      </c>
      <c r="D470">
        <v>5.5</v>
      </c>
    </row>
    <row r="471" spans="1:4">
      <c r="A471" s="16">
        <v>37572</v>
      </c>
      <c r="B471">
        <v>6.1</v>
      </c>
      <c r="C471">
        <v>7.5</v>
      </c>
      <c r="D471">
        <v>5.5</v>
      </c>
    </row>
    <row r="472" spans="1:4">
      <c r="A472" s="16">
        <v>37573</v>
      </c>
      <c r="B472">
        <v>6</v>
      </c>
      <c r="C472">
        <v>7.5</v>
      </c>
      <c r="D472">
        <v>5.5</v>
      </c>
    </row>
    <row r="473" spans="1:4">
      <c r="A473" s="16">
        <v>37574</v>
      </c>
      <c r="B473">
        <v>5.7</v>
      </c>
      <c r="C473">
        <v>7.5</v>
      </c>
      <c r="D473">
        <v>5.5</v>
      </c>
    </row>
    <row r="474" spans="1:4">
      <c r="A474" s="16">
        <v>37575</v>
      </c>
      <c r="B474">
        <v>5.2</v>
      </c>
      <c r="C474">
        <v>7.5</v>
      </c>
      <c r="D474">
        <v>5.5</v>
      </c>
    </row>
    <row r="475" spans="1:4">
      <c r="A475" s="16">
        <v>37578</v>
      </c>
      <c r="B475">
        <v>5.4</v>
      </c>
      <c r="C475">
        <v>7.5</v>
      </c>
      <c r="D475">
        <v>5.5</v>
      </c>
    </row>
    <row r="476" spans="1:4">
      <c r="A476" s="16">
        <v>37580</v>
      </c>
      <c r="B476">
        <v>5.4</v>
      </c>
      <c r="C476">
        <v>7.5</v>
      </c>
      <c r="D476">
        <v>5.5</v>
      </c>
    </row>
    <row r="477" spans="1:4">
      <c r="A477" s="16">
        <v>37581</v>
      </c>
      <c r="B477">
        <v>5.4</v>
      </c>
      <c r="C477">
        <v>7.5</v>
      </c>
      <c r="D477">
        <v>5.5</v>
      </c>
    </row>
    <row r="478" spans="1:4">
      <c r="A478" s="16">
        <v>37582</v>
      </c>
      <c r="B478">
        <v>5.4</v>
      </c>
      <c r="C478">
        <v>7.5</v>
      </c>
      <c r="D478">
        <v>5.5</v>
      </c>
    </row>
    <row r="479" spans="1:4">
      <c r="A479" s="16">
        <v>37585</v>
      </c>
      <c r="B479">
        <v>5.4</v>
      </c>
      <c r="C479">
        <v>7.5</v>
      </c>
      <c r="D479">
        <v>5.5</v>
      </c>
    </row>
    <row r="480" spans="1:4">
      <c r="A480" s="16">
        <v>37586</v>
      </c>
      <c r="B480">
        <v>5.4</v>
      </c>
      <c r="C480">
        <v>7.5</v>
      </c>
      <c r="D480">
        <v>5.5</v>
      </c>
    </row>
    <row r="481" spans="1:4">
      <c r="A481" s="16">
        <v>37587</v>
      </c>
      <c r="B481">
        <v>5.4</v>
      </c>
      <c r="C481">
        <v>7.5</v>
      </c>
      <c r="D481">
        <v>5.5</v>
      </c>
    </row>
    <row r="482" spans="1:4">
      <c r="A482" s="16">
        <v>37588</v>
      </c>
      <c r="B482">
        <v>5.4</v>
      </c>
      <c r="C482">
        <v>7.5</v>
      </c>
      <c r="D482">
        <v>5.5</v>
      </c>
    </row>
    <row r="483" spans="1:4">
      <c r="A483" s="16">
        <v>37589</v>
      </c>
      <c r="B483">
        <v>5.4</v>
      </c>
      <c r="C483">
        <v>7.5</v>
      </c>
      <c r="D483">
        <v>5.5</v>
      </c>
    </row>
    <row r="484" spans="1:4">
      <c r="A484" s="16">
        <v>37592</v>
      </c>
      <c r="B484">
        <v>5.4</v>
      </c>
      <c r="C484">
        <v>7.5</v>
      </c>
      <c r="D484">
        <v>5.5</v>
      </c>
    </row>
    <row r="485" spans="1:4">
      <c r="A485" s="16">
        <v>37593</v>
      </c>
      <c r="B485">
        <v>5.4</v>
      </c>
      <c r="C485">
        <v>7.5</v>
      </c>
      <c r="D485">
        <v>5.5</v>
      </c>
    </row>
    <row r="486" spans="1:4">
      <c r="A486" s="16">
        <v>37594</v>
      </c>
      <c r="B486">
        <v>5.4</v>
      </c>
      <c r="C486">
        <v>7.5</v>
      </c>
      <c r="D486">
        <v>5.5</v>
      </c>
    </row>
    <row r="487" spans="1:4">
      <c r="A487" s="16">
        <v>37595</v>
      </c>
      <c r="B487">
        <v>5.4</v>
      </c>
      <c r="C487">
        <v>7.5</v>
      </c>
      <c r="D487">
        <v>5.5</v>
      </c>
    </row>
    <row r="488" spans="1:4">
      <c r="A488" s="16">
        <v>37596</v>
      </c>
      <c r="B488">
        <v>5.5</v>
      </c>
      <c r="C488">
        <v>7.5</v>
      </c>
      <c r="D488">
        <v>5.5</v>
      </c>
    </row>
    <row r="489" spans="1:4">
      <c r="A489" s="16">
        <v>37599</v>
      </c>
      <c r="B489">
        <v>5.5</v>
      </c>
      <c r="C489">
        <v>7.5</v>
      </c>
      <c r="D489">
        <v>5.5</v>
      </c>
    </row>
    <row r="490" spans="1:4">
      <c r="A490" s="16">
        <v>37600</v>
      </c>
      <c r="B490">
        <v>5.5</v>
      </c>
      <c r="C490">
        <v>7.5</v>
      </c>
      <c r="D490">
        <v>5.5</v>
      </c>
    </row>
    <row r="491" spans="1:4">
      <c r="A491" s="16">
        <v>37601</v>
      </c>
      <c r="B491">
        <v>5.5</v>
      </c>
      <c r="C491">
        <v>7.5</v>
      </c>
      <c r="D491">
        <v>5.5</v>
      </c>
    </row>
    <row r="492" spans="1:4">
      <c r="A492" s="16">
        <v>37602</v>
      </c>
      <c r="B492">
        <v>5.5</v>
      </c>
      <c r="C492">
        <v>7.5</v>
      </c>
      <c r="D492">
        <v>5.5</v>
      </c>
    </row>
    <row r="493" spans="1:4">
      <c r="A493" s="16">
        <v>37603</v>
      </c>
      <c r="B493">
        <v>5.5</v>
      </c>
      <c r="C493">
        <v>7.5</v>
      </c>
      <c r="D493">
        <v>5.5</v>
      </c>
    </row>
    <row r="494" spans="1:4">
      <c r="A494" s="16">
        <v>37606</v>
      </c>
      <c r="B494">
        <v>5.5</v>
      </c>
      <c r="C494">
        <v>7.5</v>
      </c>
      <c r="D494">
        <v>5.5</v>
      </c>
    </row>
    <row r="495" spans="1:4">
      <c r="A495" s="16">
        <v>37607</v>
      </c>
      <c r="B495">
        <v>5.6</v>
      </c>
      <c r="C495">
        <v>7.5</v>
      </c>
      <c r="D495">
        <v>5.5</v>
      </c>
    </row>
    <row r="496" spans="1:4">
      <c r="A496" s="16">
        <v>37608</v>
      </c>
      <c r="B496">
        <v>5.6</v>
      </c>
      <c r="C496">
        <v>7.5</v>
      </c>
      <c r="D496">
        <v>5.5</v>
      </c>
    </row>
    <row r="497" spans="1:4">
      <c r="A497" s="16">
        <v>37609</v>
      </c>
      <c r="B497">
        <v>5.6</v>
      </c>
      <c r="C497">
        <v>7.5</v>
      </c>
      <c r="D497">
        <v>5.5</v>
      </c>
    </row>
    <row r="498" spans="1:4">
      <c r="A498" s="16">
        <v>37610</v>
      </c>
      <c r="B498">
        <v>5.6</v>
      </c>
      <c r="C498">
        <v>7.5</v>
      </c>
      <c r="D498">
        <v>5.5</v>
      </c>
    </row>
    <row r="499" spans="1:4">
      <c r="A499" s="16">
        <v>37613</v>
      </c>
      <c r="B499">
        <v>5.8</v>
      </c>
      <c r="C499">
        <v>7.5</v>
      </c>
      <c r="D499">
        <v>5.5</v>
      </c>
    </row>
    <row r="500" spans="1:4">
      <c r="A500" s="16">
        <v>37614</v>
      </c>
      <c r="B500">
        <v>6.1</v>
      </c>
      <c r="C500">
        <v>7.5</v>
      </c>
      <c r="D500">
        <v>5.5</v>
      </c>
    </row>
    <row r="501" spans="1:4">
      <c r="A501" s="16">
        <v>37616</v>
      </c>
      <c r="B501">
        <v>5.8</v>
      </c>
      <c r="C501">
        <v>7.5</v>
      </c>
      <c r="D501">
        <v>5.5</v>
      </c>
    </row>
    <row r="502" spans="1:4">
      <c r="A502" s="16">
        <v>37617</v>
      </c>
      <c r="B502">
        <v>5.7</v>
      </c>
      <c r="C502">
        <v>7.5</v>
      </c>
      <c r="D502">
        <v>5.5</v>
      </c>
    </row>
    <row r="503" spans="1:4">
      <c r="A503" s="16">
        <v>37620</v>
      </c>
      <c r="B503">
        <v>5.7</v>
      </c>
      <c r="C503">
        <v>7.5</v>
      </c>
      <c r="D503">
        <v>5.5</v>
      </c>
    </row>
    <row r="504" spans="1:4">
      <c r="A504" s="16">
        <v>37621</v>
      </c>
      <c r="B504">
        <v>5.6</v>
      </c>
      <c r="C504">
        <v>7.5</v>
      </c>
      <c r="D504">
        <v>5.5</v>
      </c>
    </row>
    <row r="505" spans="1:4">
      <c r="A505" s="16">
        <v>37622</v>
      </c>
      <c r="B505">
        <v>5.6</v>
      </c>
      <c r="C505">
        <v>7.5</v>
      </c>
      <c r="D505">
        <v>5.5</v>
      </c>
    </row>
    <row r="506" spans="1:4">
      <c r="A506" s="16">
        <v>37623</v>
      </c>
      <c r="B506">
        <v>5.5</v>
      </c>
      <c r="C506">
        <v>7.5</v>
      </c>
      <c r="D506">
        <v>5.5</v>
      </c>
    </row>
    <row r="507" spans="1:4">
      <c r="A507" s="16">
        <v>37624</v>
      </c>
      <c r="B507">
        <v>5.5</v>
      </c>
      <c r="C507">
        <v>7.5</v>
      </c>
      <c r="D507">
        <v>5.5</v>
      </c>
    </row>
    <row r="508" spans="1:4">
      <c r="A508" s="16">
        <v>37627</v>
      </c>
      <c r="B508">
        <v>5.5</v>
      </c>
      <c r="C508">
        <v>7.5</v>
      </c>
      <c r="D508">
        <v>5.5</v>
      </c>
    </row>
    <row r="509" spans="1:4">
      <c r="A509" s="16">
        <v>37628</v>
      </c>
      <c r="B509">
        <v>5.5</v>
      </c>
      <c r="C509">
        <v>7.5</v>
      </c>
      <c r="D509">
        <v>5.5</v>
      </c>
    </row>
    <row r="510" spans="1:4">
      <c r="A510" s="16">
        <v>37629</v>
      </c>
      <c r="B510">
        <v>5.5</v>
      </c>
      <c r="C510">
        <v>7.5</v>
      </c>
      <c r="D510">
        <v>5.5</v>
      </c>
    </row>
    <row r="511" spans="1:4">
      <c r="A511" s="16">
        <v>37630</v>
      </c>
      <c r="B511">
        <v>5.5</v>
      </c>
      <c r="C511">
        <v>7.5</v>
      </c>
      <c r="D511">
        <v>5.5</v>
      </c>
    </row>
    <row r="512" spans="1:4">
      <c r="A512" s="16">
        <v>37631</v>
      </c>
      <c r="B512">
        <v>5.6</v>
      </c>
      <c r="C512">
        <v>7.5</v>
      </c>
      <c r="D512">
        <v>5.5</v>
      </c>
    </row>
    <row r="513" spans="1:4">
      <c r="A513" s="16">
        <v>37634</v>
      </c>
      <c r="B513">
        <v>5.5</v>
      </c>
      <c r="C513">
        <v>7.5</v>
      </c>
      <c r="D513">
        <v>5.5</v>
      </c>
    </row>
    <row r="514" spans="1:4">
      <c r="A514" s="16">
        <v>37635</v>
      </c>
      <c r="B514">
        <v>5.5</v>
      </c>
      <c r="C514">
        <v>7.5</v>
      </c>
      <c r="D514">
        <v>5.5</v>
      </c>
    </row>
    <row r="515" spans="1:4">
      <c r="A515" s="16">
        <v>37636</v>
      </c>
      <c r="B515">
        <v>5.5</v>
      </c>
      <c r="C515">
        <v>7.5</v>
      </c>
      <c r="D515">
        <v>5.5</v>
      </c>
    </row>
    <row r="516" spans="1:4">
      <c r="A516" s="16">
        <v>37637</v>
      </c>
      <c r="B516">
        <v>5.5</v>
      </c>
      <c r="C516">
        <v>7.5</v>
      </c>
      <c r="D516">
        <v>5.5</v>
      </c>
    </row>
    <row r="517" spans="1:4">
      <c r="A517" s="16">
        <v>37638</v>
      </c>
      <c r="B517">
        <v>6.1</v>
      </c>
      <c r="C517">
        <v>7.5</v>
      </c>
      <c r="D517">
        <v>5.5</v>
      </c>
    </row>
    <row r="518" spans="1:4">
      <c r="A518" s="16">
        <v>37641</v>
      </c>
      <c r="B518">
        <v>6.1</v>
      </c>
      <c r="C518">
        <v>7.5</v>
      </c>
      <c r="D518">
        <v>5.5</v>
      </c>
    </row>
    <row r="519" spans="1:4">
      <c r="A519" s="16">
        <v>37642</v>
      </c>
      <c r="B519">
        <v>6.1</v>
      </c>
      <c r="C519">
        <v>7.5</v>
      </c>
      <c r="D519">
        <v>5.5</v>
      </c>
    </row>
    <row r="520" spans="1:4">
      <c r="A520" s="16">
        <v>37643</v>
      </c>
      <c r="B520">
        <v>6</v>
      </c>
      <c r="C520">
        <v>7.5</v>
      </c>
      <c r="D520">
        <v>5.5</v>
      </c>
    </row>
    <row r="521" spans="1:4">
      <c r="A521" s="16">
        <v>37644</v>
      </c>
      <c r="B521">
        <v>6</v>
      </c>
      <c r="C521">
        <v>7.5</v>
      </c>
      <c r="D521">
        <v>5.5</v>
      </c>
    </row>
    <row r="522" spans="1:4">
      <c r="A522" s="16">
        <v>37645</v>
      </c>
      <c r="B522">
        <v>5.8</v>
      </c>
      <c r="C522">
        <v>7.5</v>
      </c>
      <c r="D522">
        <v>5.5</v>
      </c>
    </row>
    <row r="523" spans="1:4">
      <c r="A523" s="16">
        <v>37648</v>
      </c>
      <c r="B523">
        <v>5.5</v>
      </c>
      <c r="C523">
        <v>7.5</v>
      </c>
      <c r="D523">
        <v>5.5</v>
      </c>
    </row>
    <row r="524" spans="1:4">
      <c r="A524" s="16">
        <v>37649</v>
      </c>
      <c r="B524">
        <v>5.6</v>
      </c>
      <c r="C524">
        <v>7.5</v>
      </c>
      <c r="D524">
        <v>5.5</v>
      </c>
    </row>
    <row r="525" spans="1:4">
      <c r="A525" s="16">
        <v>37650</v>
      </c>
      <c r="B525">
        <v>5.6</v>
      </c>
      <c r="C525">
        <v>7.5</v>
      </c>
      <c r="D525">
        <v>5.5</v>
      </c>
    </row>
    <row r="526" spans="1:4">
      <c r="A526" s="16">
        <v>37651</v>
      </c>
      <c r="B526">
        <v>5.7</v>
      </c>
      <c r="C526">
        <v>7.5</v>
      </c>
      <c r="D526">
        <v>5.5</v>
      </c>
    </row>
    <row r="527" spans="1:4">
      <c r="A527" s="16">
        <v>37652</v>
      </c>
      <c r="B527">
        <v>6.1</v>
      </c>
      <c r="C527">
        <v>7.5</v>
      </c>
      <c r="D527">
        <v>5.5</v>
      </c>
    </row>
    <row r="528" spans="1:4">
      <c r="A528" s="16">
        <v>37655</v>
      </c>
      <c r="B528">
        <v>6</v>
      </c>
      <c r="C528">
        <v>7.5</v>
      </c>
      <c r="D528">
        <v>5.5</v>
      </c>
    </row>
    <row r="529" spans="1:4">
      <c r="A529" s="16">
        <v>37656</v>
      </c>
      <c r="B529">
        <v>5.6</v>
      </c>
      <c r="C529">
        <v>7.5</v>
      </c>
      <c r="D529">
        <v>5.5</v>
      </c>
    </row>
    <row r="530" spans="1:4">
      <c r="A530" s="16">
        <v>37657</v>
      </c>
      <c r="B530">
        <v>5.4</v>
      </c>
      <c r="C530">
        <v>7.5</v>
      </c>
      <c r="D530">
        <v>5.5</v>
      </c>
    </row>
    <row r="531" spans="1:4">
      <c r="A531" s="16">
        <v>37658</v>
      </c>
      <c r="B531">
        <v>5.5</v>
      </c>
      <c r="C531">
        <v>7.5</v>
      </c>
      <c r="D531">
        <v>5.5</v>
      </c>
    </row>
    <row r="532" spans="1:4">
      <c r="A532" s="16">
        <v>37659</v>
      </c>
      <c r="B532">
        <v>5.5</v>
      </c>
      <c r="C532">
        <v>7.5</v>
      </c>
      <c r="D532">
        <v>5.5</v>
      </c>
    </row>
    <row r="533" spans="1:4">
      <c r="A533" s="16">
        <v>37662</v>
      </c>
      <c r="B533">
        <v>5.5</v>
      </c>
      <c r="C533">
        <v>7.5</v>
      </c>
      <c r="D533">
        <v>5.5</v>
      </c>
    </row>
    <row r="534" spans="1:4">
      <c r="A534" s="16">
        <v>37663</v>
      </c>
      <c r="B534">
        <v>5.6</v>
      </c>
      <c r="C534">
        <v>7.5</v>
      </c>
      <c r="D534">
        <v>5.5</v>
      </c>
    </row>
    <row r="535" spans="1:4">
      <c r="A535" s="16">
        <v>37664</v>
      </c>
      <c r="B535">
        <v>5.7</v>
      </c>
      <c r="C535">
        <v>7.5</v>
      </c>
      <c r="D535">
        <v>5.5</v>
      </c>
    </row>
    <row r="536" spans="1:4">
      <c r="A536" s="16">
        <v>37666</v>
      </c>
      <c r="B536">
        <v>5.7</v>
      </c>
      <c r="C536">
        <v>7.5</v>
      </c>
      <c r="D536">
        <v>5.5</v>
      </c>
    </row>
    <row r="537" spans="1:4">
      <c r="A537" s="16">
        <v>37669</v>
      </c>
      <c r="B537">
        <v>5.5</v>
      </c>
      <c r="C537">
        <v>7.5</v>
      </c>
      <c r="D537">
        <v>5.5</v>
      </c>
    </row>
    <row r="538" spans="1:4">
      <c r="A538" s="16">
        <v>37670</v>
      </c>
      <c r="B538">
        <v>5.5</v>
      </c>
      <c r="C538">
        <v>7.5</v>
      </c>
      <c r="D538">
        <v>5.5</v>
      </c>
    </row>
    <row r="539" spans="1:4">
      <c r="A539" s="16">
        <v>37671</v>
      </c>
      <c r="B539">
        <v>5.5</v>
      </c>
      <c r="C539">
        <v>7.5</v>
      </c>
      <c r="D539">
        <v>5.5</v>
      </c>
    </row>
    <row r="540" spans="1:4">
      <c r="A540" s="16">
        <v>37672</v>
      </c>
      <c r="B540">
        <v>5.5</v>
      </c>
      <c r="C540">
        <v>7.5</v>
      </c>
      <c r="D540">
        <v>5.5</v>
      </c>
    </row>
    <row r="541" spans="1:4">
      <c r="A541" s="16">
        <v>37673</v>
      </c>
      <c r="B541">
        <v>5.3</v>
      </c>
      <c r="C541">
        <v>7.5</v>
      </c>
      <c r="D541">
        <v>5.5</v>
      </c>
    </row>
    <row r="542" spans="1:4">
      <c r="A542" s="16">
        <v>37676</v>
      </c>
      <c r="B542">
        <v>5.6</v>
      </c>
      <c r="C542">
        <v>7.5</v>
      </c>
      <c r="D542">
        <v>5.5</v>
      </c>
    </row>
    <row r="543" spans="1:4">
      <c r="A543" s="16">
        <v>37677</v>
      </c>
      <c r="B543">
        <v>6.3</v>
      </c>
      <c r="C543">
        <v>7.5</v>
      </c>
      <c r="D543">
        <v>5.5</v>
      </c>
    </row>
    <row r="544" spans="1:4">
      <c r="A544" s="16">
        <v>37678</v>
      </c>
      <c r="B544">
        <v>6.5</v>
      </c>
      <c r="C544">
        <v>7.5</v>
      </c>
      <c r="D544">
        <v>5.5</v>
      </c>
    </row>
    <row r="545" spans="1:4">
      <c r="A545" s="16">
        <v>37679</v>
      </c>
      <c r="B545">
        <v>6.6</v>
      </c>
      <c r="C545">
        <v>7.5</v>
      </c>
      <c r="D545">
        <v>5.5</v>
      </c>
    </row>
    <row r="546" spans="1:4">
      <c r="A546" s="16">
        <v>37680</v>
      </c>
      <c r="B546">
        <v>6.4</v>
      </c>
      <c r="C546">
        <v>7.5</v>
      </c>
      <c r="D546">
        <v>5.5</v>
      </c>
    </row>
    <row r="547" spans="1:4">
      <c r="A547" s="16">
        <v>37683</v>
      </c>
      <c r="B547">
        <v>5.9</v>
      </c>
      <c r="C547">
        <v>7.5</v>
      </c>
      <c r="D547">
        <v>5</v>
      </c>
    </row>
    <row r="548" spans="1:4">
      <c r="A548" s="16">
        <v>37684</v>
      </c>
      <c r="B548">
        <v>5.2</v>
      </c>
      <c r="C548">
        <v>7.5</v>
      </c>
      <c r="D548">
        <v>5</v>
      </c>
    </row>
    <row r="549" spans="1:4">
      <c r="A549" s="16">
        <v>37685</v>
      </c>
      <c r="B549">
        <v>5</v>
      </c>
      <c r="C549">
        <v>7.5</v>
      </c>
      <c r="D549">
        <v>5</v>
      </c>
    </row>
    <row r="550" spans="1:4">
      <c r="A550" s="16">
        <v>37686</v>
      </c>
      <c r="B550">
        <v>5</v>
      </c>
      <c r="C550">
        <v>7.5</v>
      </c>
      <c r="D550">
        <v>5</v>
      </c>
    </row>
    <row r="551" spans="1:4">
      <c r="A551" s="16">
        <v>37687</v>
      </c>
      <c r="B551">
        <v>5.4</v>
      </c>
      <c r="C551">
        <v>7.1</v>
      </c>
      <c r="D551">
        <v>5</v>
      </c>
    </row>
    <row r="552" spans="1:4">
      <c r="A552" s="16">
        <v>37690</v>
      </c>
      <c r="B552">
        <v>6</v>
      </c>
      <c r="C552">
        <v>7.1</v>
      </c>
      <c r="D552">
        <v>5.5</v>
      </c>
    </row>
    <row r="553" spans="1:4">
      <c r="A553" s="16">
        <v>37691</v>
      </c>
      <c r="B553">
        <v>6.1</v>
      </c>
      <c r="C553">
        <v>7.1</v>
      </c>
      <c r="D553">
        <v>5</v>
      </c>
    </row>
    <row r="554" spans="1:4">
      <c r="A554" s="16">
        <v>37692</v>
      </c>
      <c r="B554">
        <v>6.2</v>
      </c>
      <c r="C554">
        <v>7.1</v>
      </c>
      <c r="D554">
        <v>5</v>
      </c>
    </row>
    <row r="555" spans="1:4">
      <c r="A555" s="16">
        <v>37697</v>
      </c>
      <c r="B555">
        <v>5.2</v>
      </c>
      <c r="C555">
        <v>7.1</v>
      </c>
      <c r="D555">
        <v>5</v>
      </c>
    </row>
    <row r="556" spans="1:4">
      <c r="A556" s="16">
        <v>37699</v>
      </c>
      <c r="B556">
        <v>5.4</v>
      </c>
      <c r="C556">
        <v>7</v>
      </c>
      <c r="D556">
        <v>5</v>
      </c>
    </row>
    <row r="557" spans="1:4">
      <c r="A557" s="16">
        <v>37700</v>
      </c>
      <c r="B557">
        <v>5.9</v>
      </c>
      <c r="C557">
        <v>7</v>
      </c>
      <c r="D557">
        <v>5</v>
      </c>
    </row>
    <row r="558" spans="1:4">
      <c r="A558" s="16">
        <v>37701</v>
      </c>
      <c r="B558">
        <v>5.8</v>
      </c>
      <c r="C558">
        <v>7</v>
      </c>
      <c r="D558">
        <v>5</v>
      </c>
    </row>
    <row r="559" spans="1:4">
      <c r="A559" s="16">
        <v>37704</v>
      </c>
      <c r="B559">
        <v>6.2</v>
      </c>
      <c r="C559">
        <v>7</v>
      </c>
      <c r="D559">
        <v>5</v>
      </c>
    </row>
    <row r="560" spans="1:4">
      <c r="A560" s="16">
        <v>37705</v>
      </c>
      <c r="B560">
        <v>6.5</v>
      </c>
      <c r="C560">
        <v>7</v>
      </c>
      <c r="D560">
        <v>5</v>
      </c>
    </row>
    <row r="561" spans="1:4">
      <c r="A561" s="16">
        <v>37706</v>
      </c>
      <c r="B561">
        <v>6.6</v>
      </c>
      <c r="C561">
        <v>7</v>
      </c>
      <c r="D561">
        <v>5</v>
      </c>
    </row>
    <row r="562" spans="1:4">
      <c r="A562" s="16">
        <v>37707</v>
      </c>
      <c r="B562">
        <v>6.8</v>
      </c>
      <c r="C562">
        <v>7</v>
      </c>
      <c r="D562">
        <v>5</v>
      </c>
    </row>
    <row r="563" spans="1:4">
      <c r="A563" s="16">
        <v>37708</v>
      </c>
      <c r="B563">
        <v>6.8</v>
      </c>
      <c r="C563">
        <v>7</v>
      </c>
      <c r="D563">
        <v>5</v>
      </c>
    </row>
    <row r="564" spans="1:4">
      <c r="A564" s="16">
        <v>37711</v>
      </c>
      <c r="B564">
        <v>6.3</v>
      </c>
      <c r="C564">
        <v>7</v>
      </c>
      <c r="D564">
        <v>5</v>
      </c>
    </row>
    <row r="565" spans="1:4">
      <c r="A565" s="16">
        <v>37712</v>
      </c>
      <c r="B565">
        <v>6</v>
      </c>
      <c r="C565">
        <v>7</v>
      </c>
      <c r="D565">
        <v>5</v>
      </c>
    </row>
    <row r="566" spans="1:4">
      <c r="A566" s="16">
        <v>37714</v>
      </c>
      <c r="B566">
        <v>4.9000000000000004</v>
      </c>
      <c r="C566">
        <v>7</v>
      </c>
      <c r="D566">
        <v>5</v>
      </c>
    </row>
    <row r="567" spans="1:4">
      <c r="A567" s="16">
        <v>37715</v>
      </c>
      <c r="B567">
        <v>4.8</v>
      </c>
      <c r="C567">
        <v>7</v>
      </c>
      <c r="D567">
        <v>5</v>
      </c>
    </row>
    <row r="568" spans="1:4">
      <c r="A568" s="16">
        <v>37718</v>
      </c>
      <c r="B568">
        <v>4.9000000000000004</v>
      </c>
      <c r="C568">
        <v>7</v>
      </c>
      <c r="D568">
        <v>5</v>
      </c>
    </row>
    <row r="569" spans="1:4">
      <c r="A569" s="16">
        <v>37719</v>
      </c>
      <c r="B569">
        <v>4.9000000000000004</v>
      </c>
      <c r="C569">
        <v>7</v>
      </c>
      <c r="D569">
        <v>5</v>
      </c>
    </row>
    <row r="570" spans="1:4">
      <c r="A570" s="16">
        <v>37720</v>
      </c>
      <c r="B570">
        <v>4.9000000000000004</v>
      </c>
      <c r="C570">
        <v>7</v>
      </c>
      <c r="D570">
        <v>5</v>
      </c>
    </row>
    <row r="571" spans="1:4">
      <c r="A571" s="16">
        <v>37721</v>
      </c>
      <c r="B571">
        <v>4.9000000000000004</v>
      </c>
      <c r="C571">
        <v>7</v>
      </c>
      <c r="D571">
        <v>5</v>
      </c>
    </row>
    <row r="572" spans="1:4">
      <c r="A572" s="16">
        <v>37727</v>
      </c>
      <c r="B572">
        <v>4.9000000000000004</v>
      </c>
      <c r="C572">
        <v>7</v>
      </c>
      <c r="D572">
        <v>5</v>
      </c>
    </row>
    <row r="573" spans="1:4">
      <c r="A573" s="16">
        <v>37728</v>
      </c>
      <c r="B573">
        <v>4.5</v>
      </c>
      <c r="C573">
        <v>7</v>
      </c>
      <c r="D573">
        <v>5</v>
      </c>
    </row>
    <row r="574" spans="1:4">
      <c r="A574" s="16">
        <v>37732</v>
      </c>
      <c r="B574">
        <v>4.8</v>
      </c>
      <c r="C574">
        <v>7</v>
      </c>
      <c r="D574">
        <v>5</v>
      </c>
    </row>
    <row r="575" spans="1:4">
      <c r="A575" s="16">
        <v>37733</v>
      </c>
      <c r="B575">
        <v>4.7</v>
      </c>
      <c r="C575">
        <v>7</v>
      </c>
      <c r="D575">
        <v>5</v>
      </c>
    </row>
    <row r="576" spans="1:4">
      <c r="A576" s="16">
        <v>37734</v>
      </c>
      <c r="B576">
        <v>4.8</v>
      </c>
      <c r="C576">
        <v>7</v>
      </c>
      <c r="D576">
        <v>5</v>
      </c>
    </row>
    <row r="577" spans="1:4">
      <c r="A577" s="16">
        <v>37735</v>
      </c>
      <c r="B577">
        <v>4.9000000000000004</v>
      </c>
      <c r="C577">
        <v>7</v>
      </c>
      <c r="D577">
        <v>5</v>
      </c>
    </row>
    <row r="578" spans="1:4">
      <c r="A578" s="16">
        <v>37736</v>
      </c>
      <c r="B578">
        <v>4.8</v>
      </c>
      <c r="C578">
        <v>7</v>
      </c>
      <c r="D578">
        <v>5</v>
      </c>
    </row>
    <row r="579" spans="1:4">
      <c r="A579" s="16">
        <v>37739</v>
      </c>
      <c r="B579">
        <v>4.8</v>
      </c>
      <c r="C579">
        <v>7</v>
      </c>
      <c r="D579">
        <v>5</v>
      </c>
    </row>
    <row r="580" spans="1:4">
      <c r="A580" s="16">
        <v>37740</v>
      </c>
      <c r="B580">
        <v>4.7</v>
      </c>
      <c r="C580">
        <v>7</v>
      </c>
      <c r="D580">
        <v>5</v>
      </c>
    </row>
    <row r="581" spans="1:4">
      <c r="A581" s="16">
        <v>37741</v>
      </c>
      <c r="B581">
        <v>4.8</v>
      </c>
      <c r="C581">
        <v>7</v>
      </c>
      <c r="D581">
        <v>5</v>
      </c>
    </row>
    <row r="582" spans="1:4">
      <c r="A582" s="16">
        <v>37743</v>
      </c>
      <c r="B582">
        <v>4.5</v>
      </c>
      <c r="C582">
        <v>7</v>
      </c>
      <c r="D582">
        <v>5</v>
      </c>
    </row>
    <row r="583" spans="1:4">
      <c r="A583" s="16">
        <v>37746</v>
      </c>
      <c r="B583">
        <v>4.9000000000000004</v>
      </c>
      <c r="C583">
        <v>7</v>
      </c>
      <c r="D583">
        <v>5</v>
      </c>
    </row>
    <row r="584" spans="1:4">
      <c r="A584" s="16">
        <v>37747</v>
      </c>
      <c r="B584">
        <v>4.9000000000000004</v>
      </c>
      <c r="C584">
        <v>7</v>
      </c>
      <c r="D584">
        <v>5</v>
      </c>
    </row>
    <row r="585" spans="1:4">
      <c r="A585" s="16">
        <v>37748</v>
      </c>
      <c r="B585">
        <v>4.9000000000000004</v>
      </c>
      <c r="C585">
        <v>7</v>
      </c>
      <c r="D585">
        <v>5</v>
      </c>
    </row>
    <row r="586" spans="1:4">
      <c r="A586" s="16">
        <v>37749</v>
      </c>
      <c r="B586">
        <v>4.9000000000000004</v>
      </c>
      <c r="C586">
        <v>7</v>
      </c>
      <c r="D586">
        <v>5</v>
      </c>
    </row>
    <row r="587" spans="1:4">
      <c r="A587" s="16">
        <v>37750</v>
      </c>
      <c r="B587">
        <v>5</v>
      </c>
      <c r="C587">
        <v>7</v>
      </c>
      <c r="D587">
        <v>5</v>
      </c>
    </row>
    <row r="588" spans="1:4">
      <c r="A588" s="16">
        <v>37753</v>
      </c>
      <c r="B588">
        <v>5</v>
      </c>
      <c r="C588">
        <v>7</v>
      </c>
      <c r="D588">
        <v>5</v>
      </c>
    </row>
    <row r="589" spans="1:4">
      <c r="A589" s="16">
        <v>37754</v>
      </c>
      <c r="B589">
        <v>5</v>
      </c>
      <c r="C589">
        <v>7</v>
      </c>
      <c r="D589">
        <v>5</v>
      </c>
    </row>
    <row r="590" spans="1:4">
      <c r="A590" s="16">
        <v>37755</v>
      </c>
      <c r="B590">
        <v>4.9000000000000004</v>
      </c>
      <c r="C590">
        <v>7</v>
      </c>
      <c r="D590">
        <v>5</v>
      </c>
    </row>
    <row r="591" spans="1:4">
      <c r="A591" s="16">
        <v>37760</v>
      </c>
      <c r="B591">
        <v>4.9000000000000004</v>
      </c>
      <c r="C591">
        <v>7</v>
      </c>
      <c r="D591">
        <v>5</v>
      </c>
    </row>
    <row r="592" spans="1:4">
      <c r="A592" s="16">
        <v>37761</v>
      </c>
      <c r="B592">
        <v>4.9000000000000004</v>
      </c>
      <c r="C592">
        <v>7</v>
      </c>
      <c r="D592">
        <v>5</v>
      </c>
    </row>
    <row r="593" spans="1:4">
      <c r="A593" s="16">
        <v>37762</v>
      </c>
      <c r="B593">
        <v>4.9000000000000004</v>
      </c>
      <c r="C593">
        <v>7</v>
      </c>
      <c r="D593">
        <v>5</v>
      </c>
    </row>
    <row r="594" spans="1:4">
      <c r="A594" s="16">
        <v>37763</v>
      </c>
      <c r="B594">
        <v>4.9000000000000004</v>
      </c>
      <c r="C594">
        <v>7</v>
      </c>
      <c r="D594">
        <v>5</v>
      </c>
    </row>
    <row r="595" spans="1:4">
      <c r="A595" s="16">
        <v>37764</v>
      </c>
      <c r="B595">
        <v>4.9000000000000004</v>
      </c>
      <c r="C595">
        <v>7</v>
      </c>
      <c r="D595">
        <v>5</v>
      </c>
    </row>
    <row r="596" spans="1:4">
      <c r="A596" s="16">
        <v>37767</v>
      </c>
      <c r="B596">
        <v>4.9000000000000004</v>
      </c>
      <c r="C596">
        <v>7</v>
      </c>
      <c r="D596">
        <v>5</v>
      </c>
    </row>
    <row r="597" spans="1:4">
      <c r="A597" s="16">
        <v>37768</v>
      </c>
      <c r="B597">
        <v>4.9000000000000004</v>
      </c>
      <c r="C597">
        <v>7</v>
      </c>
      <c r="D597">
        <v>5</v>
      </c>
    </row>
    <row r="598" spans="1:4">
      <c r="A598" s="16">
        <v>37769</v>
      </c>
      <c r="B598">
        <v>4.9000000000000004</v>
      </c>
      <c r="C598">
        <v>7</v>
      </c>
      <c r="D598">
        <v>5</v>
      </c>
    </row>
    <row r="599" spans="1:4">
      <c r="A599" s="16">
        <v>37770</v>
      </c>
      <c r="B599">
        <v>4.9000000000000004</v>
      </c>
      <c r="C599">
        <v>7</v>
      </c>
      <c r="D599">
        <v>5</v>
      </c>
    </row>
    <row r="600" spans="1:4">
      <c r="A600" s="16">
        <v>37771</v>
      </c>
      <c r="B600">
        <v>5</v>
      </c>
      <c r="C600">
        <v>7</v>
      </c>
      <c r="D600">
        <v>5</v>
      </c>
    </row>
    <row r="601" spans="1:4">
      <c r="A601" s="16">
        <v>37774</v>
      </c>
      <c r="B601">
        <v>4.9000000000000004</v>
      </c>
      <c r="C601">
        <v>7</v>
      </c>
      <c r="D601">
        <v>5</v>
      </c>
    </row>
    <row r="602" spans="1:4">
      <c r="A602" s="16">
        <v>37775</v>
      </c>
      <c r="B602">
        <v>4.8</v>
      </c>
      <c r="C602">
        <v>7</v>
      </c>
      <c r="D602">
        <v>5</v>
      </c>
    </row>
    <row r="603" spans="1:4">
      <c r="A603" s="16">
        <v>37776</v>
      </c>
      <c r="B603">
        <v>4.9000000000000004</v>
      </c>
      <c r="C603">
        <v>7</v>
      </c>
      <c r="D603">
        <v>5</v>
      </c>
    </row>
    <row r="604" spans="1:4">
      <c r="A604" s="16">
        <v>37777</v>
      </c>
      <c r="B604">
        <v>5</v>
      </c>
      <c r="C604">
        <v>7</v>
      </c>
      <c r="D604">
        <v>5</v>
      </c>
    </row>
    <row r="605" spans="1:4">
      <c r="A605" s="16">
        <v>37778</v>
      </c>
      <c r="B605">
        <v>5</v>
      </c>
      <c r="C605">
        <v>7</v>
      </c>
      <c r="D605">
        <v>5</v>
      </c>
    </row>
    <row r="606" spans="1:4">
      <c r="A606" s="16">
        <v>37781</v>
      </c>
      <c r="B606">
        <v>5</v>
      </c>
      <c r="C606">
        <v>7</v>
      </c>
      <c r="D606">
        <v>5</v>
      </c>
    </row>
    <row r="607" spans="1:4">
      <c r="A607" s="16">
        <v>37782</v>
      </c>
      <c r="B607">
        <v>5</v>
      </c>
      <c r="C607">
        <v>7</v>
      </c>
      <c r="D607">
        <v>5</v>
      </c>
    </row>
    <row r="608" spans="1:4">
      <c r="A608" s="16">
        <v>37783</v>
      </c>
      <c r="B608">
        <v>4.9000000000000004</v>
      </c>
      <c r="C608">
        <v>7</v>
      </c>
      <c r="D608">
        <v>5</v>
      </c>
    </row>
    <row r="609" spans="1:4">
      <c r="A609" s="16">
        <v>37784</v>
      </c>
      <c r="B609">
        <v>4.9000000000000004</v>
      </c>
      <c r="C609">
        <v>7</v>
      </c>
      <c r="D609">
        <v>5</v>
      </c>
    </row>
    <row r="610" spans="1:4">
      <c r="A610" s="16">
        <v>37785</v>
      </c>
      <c r="B610">
        <v>4.8</v>
      </c>
      <c r="C610">
        <v>7</v>
      </c>
      <c r="D610">
        <v>5</v>
      </c>
    </row>
    <row r="611" spans="1:4">
      <c r="A611" s="16">
        <v>37788</v>
      </c>
      <c r="B611">
        <v>5</v>
      </c>
      <c r="C611">
        <v>7</v>
      </c>
      <c r="D611">
        <v>5</v>
      </c>
    </row>
    <row r="612" spans="1:4">
      <c r="A612" s="16">
        <v>37789</v>
      </c>
      <c r="B612">
        <v>5</v>
      </c>
      <c r="C612">
        <v>7</v>
      </c>
      <c r="D612">
        <v>5</v>
      </c>
    </row>
    <row r="613" spans="1:4">
      <c r="A613" s="16">
        <v>37790</v>
      </c>
      <c r="B613">
        <v>5</v>
      </c>
      <c r="C613">
        <v>7</v>
      </c>
      <c r="D613">
        <v>5</v>
      </c>
    </row>
    <row r="614" spans="1:4">
      <c r="A614" s="16">
        <v>37791</v>
      </c>
      <c r="B614">
        <v>5</v>
      </c>
      <c r="C614">
        <v>7</v>
      </c>
      <c r="D614">
        <v>5</v>
      </c>
    </row>
    <row r="615" spans="1:4">
      <c r="A615" s="16">
        <v>37792</v>
      </c>
      <c r="B615">
        <v>5</v>
      </c>
      <c r="C615">
        <v>7</v>
      </c>
      <c r="D615">
        <v>5</v>
      </c>
    </row>
    <row r="616" spans="1:4">
      <c r="A616" s="16">
        <v>37795</v>
      </c>
      <c r="B616">
        <v>4.9000000000000004</v>
      </c>
      <c r="C616">
        <v>7</v>
      </c>
      <c r="D616">
        <v>5</v>
      </c>
    </row>
    <row r="617" spans="1:4">
      <c r="A617" s="16">
        <v>37796</v>
      </c>
      <c r="B617">
        <v>5</v>
      </c>
      <c r="C617">
        <v>7</v>
      </c>
      <c r="D617">
        <v>5</v>
      </c>
    </row>
    <row r="618" spans="1:4">
      <c r="A618" s="16">
        <v>37797</v>
      </c>
      <c r="B618">
        <v>4.9000000000000004</v>
      </c>
      <c r="C618">
        <v>7</v>
      </c>
      <c r="D618">
        <v>5</v>
      </c>
    </row>
    <row r="619" spans="1:4">
      <c r="A619" s="16">
        <v>37798</v>
      </c>
      <c r="B619">
        <v>4.9000000000000004</v>
      </c>
      <c r="C619">
        <v>7</v>
      </c>
      <c r="D619">
        <v>5</v>
      </c>
    </row>
    <row r="620" spans="1:4">
      <c r="A620" s="16">
        <v>37799</v>
      </c>
      <c r="B620">
        <v>4.8</v>
      </c>
      <c r="C620">
        <v>7</v>
      </c>
      <c r="D620">
        <v>5</v>
      </c>
    </row>
    <row r="621" spans="1:4">
      <c r="A621" s="16">
        <v>37803</v>
      </c>
      <c r="B621">
        <v>4.9000000000000004</v>
      </c>
      <c r="C621">
        <v>7</v>
      </c>
      <c r="D621">
        <v>5</v>
      </c>
    </row>
    <row r="622" spans="1:4">
      <c r="A622" s="16">
        <v>37804</v>
      </c>
      <c r="B622">
        <v>5</v>
      </c>
      <c r="C622">
        <v>7</v>
      </c>
      <c r="D622">
        <v>5</v>
      </c>
    </row>
    <row r="623" spans="1:4">
      <c r="A623" s="16">
        <v>37805</v>
      </c>
      <c r="B623">
        <v>5</v>
      </c>
      <c r="C623">
        <v>7</v>
      </c>
      <c r="D623">
        <v>5</v>
      </c>
    </row>
    <row r="624" spans="1:4">
      <c r="A624" s="16">
        <v>37806</v>
      </c>
      <c r="B624">
        <v>4.9000000000000004</v>
      </c>
      <c r="C624">
        <v>7</v>
      </c>
      <c r="D624">
        <v>5</v>
      </c>
    </row>
    <row r="625" spans="1:4">
      <c r="A625" s="16">
        <v>37809</v>
      </c>
      <c r="B625">
        <v>4.9000000000000004</v>
      </c>
      <c r="C625">
        <v>7</v>
      </c>
      <c r="D625">
        <v>5</v>
      </c>
    </row>
    <row r="626" spans="1:4">
      <c r="A626" s="16">
        <v>37810</v>
      </c>
      <c r="B626">
        <v>4.9000000000000004</v>
      </c>
      <c r="C626">
        <v>7</v>
      </c>
      <c r="D626">
        <v>5</v>
      </c>
    </row>
    <row r="627" spans="1:4">
      <c r="A627" s="16">
        <v>37811</v>
      </c>
      <c r="B627">
        <v>4.9000000000000004</v>
      </c>
      <c r="C627">
        <v>7</v>
      </c>
      <c r="D627">
        <v>5</v>
      </c>
    </row>
    <row r="628" spans="1:4">
      <c r="A628" s="16">
        <v>37812</v>
      </c>
      <c r="B628">
        <v>4.9000000000000004</v>
      </c>
      <c r="C628">
        <v>7</v>
      </c>
      <c r="D628">
        <v>5</v>
      </c>
    </row>
    <row r="629" spans="1:4">
      <c r="A629" s="16">
        <v>37813</v>
      </c>
      <c r="B629">
        <v>4.9000000000000004</v>
      </c>
      <c r="C629">
        <v>7</v>
      </c>
      <c r="D629">
        <v>5</v>
      </c>
    </row>
    <row r="630" spans="1:4">
      <c r="A630" s="16">
        <v>37816</v>
      </c>
      <c r="B630">
        <v>4.9000000000000004</v>
      </c>
      <c r="C630">
        <v>7</v>
      </c>
      <c r="D630">
        <v>5</v>
      </c>
    </row>
    <row r="631" spans="1:4">
      <c r="A631" s="16">
        <v>37817</v>
      </c>
      <c r="B631">
        <v>4.9000000000000004</v>
      </c>
      <c r="C631">
        <v>7</v>
      </c>
      <c r="D631">
        <v>5</v>
      </c>
    </row>
    <row r="632" spans="1:4">
      <c r="A632" s="16">
        <v>37818</v>
      </c>
      <c r="B632">
        <v>5</v>
      </c>
      <c r="C632">
        <v>7</v>
      </c>
      <c r="D632">
        <v>5</v>
      </c>
    </row>
    <row r="633" spans="1:4">
      <c r="A633" s="16">
        <v>37819</v>
      </c>
      <c r="B633">
        <v>4.9000000000000004</v>
      </c>
      <c r="C633">
        <v>7</v>
      </c>
      <c r="D633">
        <v>5</v>
      </c>
    </row>
    <row r="634" spans="1:4">
      <c r="A634" s="16">
        <v>37820</v>
      </c>
      <c r="B634">
        <v>5</v>
      </c>
      <c r="C634">
        <v>7</v>
      </c>
      <c r="D634">
        <v>5</v>
      </c>
    </row>
    <row r="635" spans="1:4">
      <c r="A635" s="16">
        <v>37823</v>
      </c>
      <c r="B635">
        <v>5</v>
      </c>
      <c r="C635">
        <v>7</v>
      </c>
      <c r="D635">
        <v>5</v>
      </c>
    </row>
    <row r="636" spans="1:4">
      <c r="A636" s="16">
        <v>37824</v>
      </c>
      <c r="B636">
        <v>5</v>
      </c>
      <c r="C636">
        <v>7</v>
      </c>
      <c r="D636">
        <v>5</v>
      </c>
    </row>
    <row r="637" spans="1:4">
      <c r="A637" s="16">
        <v>37825</v>
      </c>
      <c r="B637">
        <v>4.9000000000000004</v>
      </c>
      <c r="C637">
        <v>7</v>
      </c>
      <c r="D637">
        <v>5</v>
      </c>
    </row>
    <row r="638" spans="1:4">
      <c r="A638" s="16">
        <v>37826</v>
      </c>
      <c r="B638">
        <v>5</v>
      </c>
      <c r="C638">
        <v>7</v>
      </c>
      <c r="D638">
        <v>5</v>
      </c>
    </row>
    <row r="639" spans="1:4">
      <c r="A639" s="16">
        <v>37827</v>
      </c>
      <c r="B639">
        <v>4.9000000000000004</v>
      </c>
      <c r="C639">
        <v>7</v>
      </c>
      <c r="D639">
        <v>5</v>
      </c>
    </row>
    <row r="640" spans="1:4">
      <c r="A640" s="16">
        <v>37830</v>
      </c>
      <c r="B640">
        <v>4.9000000000000004</v>
      </c>
      <c r="C640">
        <v>7</v>
      </c>
      <c r="D640">
        <v>5</v>
      </c>
    </row>
    <row r="641" spans="1:4">
      <c r="A641" s="16">
        <v>37831</v>
      </c>
      <c r="B641">
        <v>4.9000000000000004</v>
      </c>
      <c r="C641">
        <v>7</v>
      </c>
      <c r="D641">
        <v>5</v>
      </c>
    </row>
    <row r="642" spans="1:4">
      <c r="A642" s="16">
        <v>37832</v>
      </c>
      <c r="B642">
        <v>4.9000000000000004</v>
      </c>
      <c r="C642">
        <v>7</v>
      </c>
      <c r="D642">
        <v>5</v>
      </c>
    </row>
    <row r="643" spans="1:4">
      <c r="A643" s="16">
        <v>37833</v>
      </c>
      <c r="B643">
        <v>4.9000000000000004</v>
      </c>
      <c r="C643">
        <v>7</v>
      </c>
      <c r="D643">
        <v>5</v>
      </c>
    </row>
    <row r="644" spans="1:4">
      <c r="A644" s="16">
        <v>37834</v>
      </c>
      <c r="B644">
        <v>4.9000000000000004</v>
      </c>
      <c r="C644">
        <v>7</v>
      </c>
      <c r="D644">
        <v>5</v>
      </c>
    </row>
    <row r="645" spans="1:4">
      <c r="A645" s="16">
        <v>37837</v>
      </c>
      <c r="B645">
        <v>4.9000000000000004</v>
      </c>
      <c r="C645">
        <v>7</v>
      </c>
      <c r="D645">
        <v>5</v>
      </c>
    </row>
    <row r="646" spans="1:4">
      <c r="A646" s="16">
        <v>37838</v>
      </c>
      <c r="B646">
        <v>4.9000000000000004</v>
      </c>
      <c r="C646">
        <v>7</v>
      </c>
      <c r="D646">
        <v>5</v>
      </c>
    </row>
    <row r="647" spans="1:4">
      <c r="A647" s="16">
        <v>37839</v>
      </c>
      <c r="B647">
        <v>4.9000000000000004</v>
      </c>
      <c r="C647">
        <v>7</v>
      </c>
      <c r="D647">
        <v>5</v>
      </c>
    </row>
    <row r="648" spans="1:4">
      <c r="A648" s="16">
        <v>37840</v>
      </c>
      <c r="B648">
        <v>4.9000000000000004</v>
      </c>
      <c r="C648">
        <v>7</v>
      </c>
      <c r="D648">
        <v>5</v>
      </c>
    </row>
    <row r="649" spans="1:4">
      <c r="A649" s="16">
        <v>37841</v>
      </c>
      <c r="B649">
        <v>4.9000000000000004</v>
      </c>
      <c r="C649">
        <v>7</v>
      </c>
      <c r="D649">
        <v>5</v>
      </c>
    </row>
    <row r="650" spans="1:4">
      <c r="A650" s="16">
        <v>37844</v>
      </c>
      <c r="B650">
        <v>4.9000000000000004</v>
      </c>
      <c r="C650">
        <v>7</v>
      </c>
      <c r="D650">
        <v>5</v>
      </c>
    </row>
    <row r="651" spans="1:4">
      <c r="A651" s="16">
        <v>37845</v>
      </c>
      <c r="B651">
        <v>4.9000000000000004</v>
      </c>
      <c r="C651">
        <v>7</v>
      </c>
      <c r="D651">
        <v>5</v>
      </c>
    </row>
    <row r="652" spans="1:4">
      <c r="A652" s="16">
        <v>37846</v>
      </c>
      <c r="B652">
        <v>5</v>
      </c>
      <c r="C652">
        <v>7</v>
      </c>
      <c r="D652">
        <v>5</v>
      </c>
    </row>
    <row r="653" spans="1:4">
      <c r="A653" s="16">
        <v>37847</v>
      </c>
      <c r="B653">
        <v>5</v>
      </c>
      <c r="C653">
        <v>7</v>
      </c>
      <c r="D653">
        <v>5</v>
      </c>
    </row>
    <row r="654" spans="1:4">
      <c r="A654" s="16">
        <v>37851</v>
      </c>
      <c r="B654">
        <v>5</v>
      </c>
      <c r="C654">
        <v>7</v>
      </c>
      <c r="D654">
        <v>5</v>
      </c>
    </row>
    <row r="655" spans="1:4">
      <c r="A655" s="16">
        <v>37852</v>
      </c>
      <c r="B655">
        <v>5</v>
      </c>
      <c r="C655">
        <v>7</v>
      </c>
      <c r="D655">
        <v>5</v>
      </c>
    </row>
    <row r="656" spans="1:4">
      <c r="A656" s="16">
        <v>37853</v>
      </c>
      <c r="B656">
        <v>5</v>
      </c>
      <c r="C656">
        <v>7</v>
      </c>
      <c r="D656">
        <v>5</v>
      </c>
    </row>
    <row r="657" spans="1:4">
      <c r="A657" s="16">
        <v>37854</v>
      </c>
      <c r="B657">
        <v>5</v>
      </c>
      <c r="C657">
        <v>7</v>
      </c>
      <c r="D657">
        <v>5</v>
      </c>
    </row>
    <row r="658" spans="1:4">
      <c r="A658" s="16">
        <v>37855</v>
      </c>
      <c r="B658">
        <v>4.9000000000000004</v>
      </c>
      <c r="C658">
        <v>7</v>
      </c>
      <c r="D658">
        <v>5</v>
      </c>
    </row>
    <row r="659" spans="1:4">
      <c r="A659" s="16">
        <v>37858</v>
      </c>
      <c r="B659">
        <v>4.8</v>
      </c>
      <c r="C659">
        <v>6</v>
      </c>
      <c r="D659">
        <v>4.5</v>
      </c>
    </row>
    <row r="660" spans="1:4">
      <c r="A660" s="16">
        <v>37859</v>
      </c>
      <c r="B660">
        <v>4.5</v>
      </c>
      <c r="C660">
        <v>6</v>
      </c>
      <c r="D660">
        <v>4.5</v>
      </c>
    </row>
    <row r="661" spans="1:4">
      <c r="A661" s="16">
        <v>37860</v>
      </c>
      <c r="B661">
        <v>4.5</v>
      </c>
      <c r="C661">
        <v>6</v>
      </c>
      <c r="D661">
        <v>4.5</v>
      </c>
    </row>
    <row r="662" spans="1:4">
      <c r="A662" s="16">
        <v>37861</v>
      </c>
      <c r="B662">
        <v>4.5</v>
      </c>
      <c r="C662">
        <v>6</v>
      </c>
      <c r="D662">
        <v>4.5</v>
      </c>
    </row>
    <row r="663" spans="1:4">
      <c r="A663" s="16">
        <v>37862</v>
      </c>
      <c r="B663">
        <v>4.5</v>
      </c>
      <c r="C663">
        <v>6</v>
      </c>
      <c r="D663">
        <v>4.5</v>
      </c>
    </row>
    <row r="664" spans="1:4">
      <c r="A664" s="16">
        <v>37865</v>
      </c>
      <c r="B664">
        <v>4.5</v>
      </c>
      <c r="C664">
        <v>6</v>
      </c>
      <c r="D664">
        <v>4.5</v>
      </c>
    </row>
    <row r="665" spans="1:4">
      <c r="A665" s="16">
        <v>37866</v>
      </c>
      <c r="B665">
        <v>4.5</v>
      </c>
      <c r="C665">
        <v>6</v>
      </c>
      <c r="D665">
        <v>4.5</v>
      </c>
    </row>
    <row r="666" spans="1:4">
      <c r="A666" s="16">
        <v>37867</v>
      </c>
      <c r="B666">
        <v>4.4000000000000004</v>
      </c>
      <c r="C666">
        <v>6</v>
      </c>
      <c r="D666">
        <v>4.5</v>
      </c>
    </row>
    <row r="667" spans="1:4">
      <c r="A667" s="16">
        <v>37868</v>
      </c>
      <c r="B667">
        <v>4.5</v>
      </c>
      <c r="C667">
        <v>6</v>
      </c>
      <c r="D667">
        <v>4.5</v>
      </c>
    </row>
    <row r="668" spans="1:4">
      <c r="A668" s="16">
        <v>37869</v>
      </c>
      <c r="B668">
        <v>4.5</v>
      </c>
      <c r="C668">
        <v>6</v>
      </c>
      <c r="D668">
        <v>4.5</v>
      </c>
    </row>
    <row r="669" spans="1:4">
      <c r="A669" s="16">
        <v>37872</v>
      </c>
      <c r="B669">
        <v>4.5</v>
      </c>
      <c r="C669">
        <v>6</v>
      </c>
      <c r="D669">
        <v>4.5</v>
      </c>
    </row>
    <row r="670" spans="1:4">
      <c r="A670" s="16">
        <v>37873</v>
      </c>
      <c r="B670">
        <v>4.5</v>
      </c>
      <c r="C670">
        <v>6</v>
      </c>
      <c r="D670">
        <v>4.5</v>
      </c>
    </row>
    <row r="671" spans="1:4">
      <c r="A671" s="16">
        <v>37874</v>
      </c>
      <c r="B671">
        <v>4.5</v>
      </c>
      <c r="C671">
        <v>6</v>
      </c>
      <c r="D671">
        <v>4.5</v>
      </c>
    </row>
    <row r="672" spans="1:4">
      <c r="A672" s="16">
        <v>37875</v>
      </c>
      <c r="B672">
        <v>4.5</v>
      </c>
      <c r="C672">
        <v>6</v>
      </c>
      <c r="D672">
        <v>4.5</v>
      </c>
    </row>
    <row r="673" spans="1:4">
      <c r="A673" s="16">
        <v>37876</v>
      </c>
      <c r="B673">
        <v>4.5</v>
      </c>
      <c r="C673">
        <v>6</v>
      </c>
      <c r="D673">
        <v>4.5</v>
      </c>
    </row>
    <row r="674" spans="1:4">
      <c r="A674" s="16">
        <v>37879</v>
      </c>
      <c r="B674">
        <v>4.5</v>
      </c>
      <c r="C674">
        <v>6</v>
      </c>
      <c r="D674">
        <v>4.5</v>
      </c>
    </row>
    <row r="675" spans="1:4">
      <c r="A675" s="16">
        <v>37880</v>
      </c>
      <c r="B675">
        <v>4.5</v>
      </c>
      <c r="C675">
        <v>6</v>
      </c>
      <c r="D675">
        <v>4.5</v>
      </c>
    </row>
    <row r="676" spans="1:4">
      <c r="A676" s="16">
        <v>37881</v>
      </c>
      <c r="B676">
        <v>4.5</v>
      </c>
      <c r="C676">
        <v>6</v>
      </c>
      <c r="D676">
        <v>4.5</v>
      </c>
    </row>
    <row r="677" spans="1:4">
      <c r="A677" s="16">
        <v>37882</v>
      </c>
      <c r="B677">
        <v>4.5</v>
      </c>
      <c r="C677">
        <v>6</v>
      </c>
      <c r="D677">
        <v>4.5</v>
      </c>
    </row>
    <row r="678" spans="1:4">
      <c r="A678" s="16">
        <v>37883</v>
      </c>
      <c r="B678">
        <v>4.5</v>
      </c>
      <c r="C678">
        <v>6</v>
      </c>
      <c r="D678">
        <v>4.5</v>
      </c>
    </row>
    <row r="679" spans="1:4">
      <c r="A679" s="16">
        <v>37886</v>
      </c>
      <c r="B679">
        <v>4.5</v>
      </c>
      <c r="C679">
        <v>6</v>
      </c>
      <c r="D679">
        <v>4.5</v>
      </c>
    </row>
    <row r="680" spans="1:4">
      <c r="A680" s="16">
        <v>37887</v>
      </c>
      <c r="B680">
        <v>4.5999999999999996</v>
      </c>
      <c r="C680">
        <v>6</v>
      </c>
      <c r="D680">
        <v>4.5</v>
      </c>
    </row>
    <row r="681" spans="1:4">
      <c r="A681" s="16">
        <v>37888</v>
      </c>
      <c r="B681">
        <v>4.5999999999999996</v>
      </c>
      <c r="C681">
        <v>6</v>
      </c>
      <c r="D681">
        <v>4.5</v>
      </c>
    </row>
    <row r="682" spans="1:4">
      <c r="A682" s="16">
        <v>37889</v>
      </c>
      <c r="B682">
        <v>4.5</v>
      </c>
      <c r="C682">
        <v>6</v>
      </c>
      <c r="D682">
        <v>4.5</v>
      </c>
    </row>
    <row r="683" spans="1:4">
      <c r="A683" s="16">
        <v>37890</v>
      </c>
      <c r="B683">
        <v>4.5</v>
      </c>
      <c r="C683">
        <v>6</v>
      </c>
      <c r="D683">
        <v>4.5</v>
      </c>
    </row>
    <row r="684" spans="1:4">
      <c r="A684" s="16">
        <v>37893</v>
      </c>
      <c r="B684">
        <v>4.5999999999999996</v>
      </c>
      <c r="C684">
        <v>6</v>
      </c>
      <c r="D684">
        <v>4.5</v>
      </c>
    </row>
    <row r="685" spans="1:4">
      <c r="A685" s="16">
        <v>37894</v>
      </c>
      <c r="B685">
        <v>4.5</v>
      </c>
      <c r="C685">
        <v>6</v>
      </c>
      <c r="D685">
        <v>4.5</v>
      </c>
    </row>
    <row r="686" spans="1:4">
      <c r="A686" s="16">
        <v>37895</v>
      </c>
      <c r="B686">
        <v>4.5</v>
      </c>
      <c r="C686">
        <v>6</v>
      </c>
      <c r="D686">
        <v>4.5</v>
      </c>
    </row>
    <row r="687" spans="1:4">
      <c r="A687" s="16">
        <v>37897</v>
      </c>
      <c r="B687">
        <v>4.5</v>
      </c>
      <c r="C687">
        <v>6</v>
      </c>
      <c r="D687">
        <v>4.5</v>
      </c>
    </row>
    <row r="688" spans="1:4">
      <c r="A688" s="16">
        <v>37900</v>
      </c>
      <c r="B688">
        <v>4.5</v>
      </c>
      <c r="C688">
        <v>6</v>
      </c>
      <c r="D688">
        <v>4.5</v>
      </c>
    </row>
    <row r="689" spans="1:4">
      <c r="A689" s="16">
        <v>37901</v>
      </c>
      <c r="B689">
        <v>4.5</v>
      </c>
      <c r="C689">
        <v>6</v>
      </c>
      <c r="D689">
        <v>4.5</v>
      </c>
    </row>
    <row r="690" spans="1:4">
      <c r="A690" s="16">
        <v>37902</v>
      </c>
      <c r="B690">
        <v>4.5</v>
      </c>
      <c r="C690">
        <v>6</v>
      </c>
      <c r="D690">
        <v>4.5</v>
      </c>
    </row>
    <row r="691" spans="1:4">
      <c r="A691" s="16">
        <v>37903</v>
      </c>
      <c r="B691">
        <v>4.5</v>
      </c>
      <c r="C691">
        <v>6</v>
      </c>
      <c r="D691">
        <v>4.5</v>
      </c>
    </row>
    <row r="692" spans="1:4">
      <c r="A692" s="16">
        <v>37904</v>
      </c>
      <c r="B692">
        <v>4.5</v>
      </c>
      <c r="C692">
        <v>6</v>
      </c>
      <c r="D692">
        <v>4.5</v>
      </c>
    </row>
    <row r="693" spans="1:4">
      <c r="A693" s="16">
        <v>37907</v>
      </c>
      <c r="B693">
        <v>4.5</v>
      </c>
      <c r="C693">
        <v>6</v>
      </c>
      <c r="D693">
        <v>4.5</v>
      </c>
    </row>
    <row r="694" spans="1:4">
      <c r="A694" s="16">
        <v>37908</v>
      </c>
      <c r="B694">
        <v>4.5</v>
      </c>
      <c r="C694">
        <v>6</v>
      </c>
      <c r="D694">
        <v>4.5</v>
      </c>
    </row>
    <row r="695" spans="1:4">
      <c r="A695" s="16">
        <v>37909</v>
      </c>
      <c r="B695">
        <v>4.5</v>
      </c>
      <c r="C695">
        <v>6</v>
      </c>
      <c r="D695">
        <v>4.5</v>
      </c>
    </row>
    <row r="696" spans="1:4">
      <c r="A696" s="16">
        <v>37910</v>
      </c>
      <c r="B696">
        <v>4.5</v>
      </c>
      <c r="C696">
        <v>6</v>
      </c>
      <c r="D696">
        <v>4.5</v>
      </c>
    </row>
    <row r="697" spans="1:4">
      <c r="A697" s="16">
        <v>37911</v>
      </c>
      <c r="B697">
        <v>4.4000000000000004</v>
      </c>
      <c r="C697">
        <v>6</v>
      </c>
      <c r="D697">
        <v>4.5</v>
      </c>
    </row>
    <row r="698" spans="1:4">
      <c r="A698" s="16">
        <v>37914</v>
      </c>
      <c r="B698">
        <v>4.5</v>
      </c>
      <c r="C698">
        <v>6</v>
      </c>
      <c r="D698">
        <v>4.5</v>
      </c>
    </row>
    <row r="699" spans="1:4">
      <c r="A699" s="16">
        <v>37915</v>
      </c>
      <c r="B699">
        <v>4.5999999999999996</v>
      </c>
      <c r="C699">
        <v>6</v>
      </c>
      <c r="D699">
        <v>4.5</v>
      </c>
    </row>
    <row r="700" spans="1:4">
      <c r="A700" s="16">
        <v>37916</v>
      </c>
      <c r="B700">
        <v>4.5999999999999996</v>
      </c>
      <c r="C700">
        <v>6</v>
      </c>
      <c r="D700">
        <v>4.5</v>
      </c>
    </row>
    <row r="701" spans="1:4">
      <c r="A701" s="16">
        <v>37917</v>
      </c>
      <c r="B701">
        <v>4.5999999999999996</v>
      </c>
      <c r="C701">
        <v>6</v>
      </c>
      <c r="D701">
        <v>4.5</v>
      </c>
    </row>
    <row r="702" spans="1:4">
      <c r="A702" s="16">
        <v>37918</v>
      </c>
      <c r="B702">
        <v>4.5999999999999996</v>
      </c>
      <c r="C702">
        <v>6</v>
      </c>
      <c r="D702">
        <v>4.5</v>
      </c>
    </row>
    <row r="703" spans="1:4">
      <c r="A703" s="16">
        <v>37921</v>
      </c>
      <c r="B703">
        <v>4.7</v>
      </c>
      <c r="C703">
        <v>6</v>
      </c>
      <c r="D703">
        <v>4.5</v>
      </c>
    </row>
    <row r="704" spans="1:4">
      <c r="A704" s="16">
        <v>37922</v>
      </c>
      <c r="B704">
        <v>5.2</v>
      </c>
      <c r="C704">
        <v>6</v>
      </c>
      <c r="D704">
        <v>4.5</v>
      </c>
    </row>
    <row r="705" spans="1:4">
      <c r="A705" s="16">
        <v>37923</v>
      </c>
      <c r="B705">
        <v>6.1</v>
      </c>
      <c r="C705">
        <v>6</v>
      </c>
      <c r="D705">
        <v>4.5</v>
      </c>
    </row>
    <row r="706" spans="1:4">
      <c r="A706" s="16">
        <v>37924</v>
      </c>
      <c r="B706">
        <v>6.2</v>
      </c>
      <c r="C706">
        <v>6</v>
      </c>
      <c r="D706">
        <v>4.5</v>
      </c>
    </row>
    <row r="707" spans="1:4">
      <c r="A707" s="16">
        <v>37925</v>
      </c>
      <c r="B707">
        <v>4.5</v>
      </c>
      <c r="C707">
        <v>6</v>
      </c>
      <c r="D707">
        <v>4.5</v>
      </c>
    </row>
    <row r="708" spans="1:4">
      <c r="A708" s="16">
        <v>37928</v>
      </c>
      <c r="B708">
        <v>4.5</v>
      </c>
      <c r="C708">
        <v>6</v>
      </c>
      <c r="D708">
        <v>4.5</v>
      </c>
    </row>
    <row r="709" spans="1:4">
      <c r="A709" s="16">
        <v>37929</v>
      </c>
      <c r="B709">
        <v>4.5</v>
      </c>
      <c r="C709">
        <v>6</v>
      </c>
      <c r="D709">
        <v>4.5</v>
      </c>
    </row>
    <row r="710" spans="1:4">
      <c r="A710" s="16">
        <v>37930</v>
      </c>
      <c r="B710">
        <v>4.5</v>
      </c>
      <c r="C710">
        <v>6</v>
      </c>
      <c r="D710">
        <v>4.5</v>
      </c>
    </row>
    <row r="711" spans="1:4">
      <c r="A711" s="16">
        <v>37931</v>
      </c>
      <c r="B711">
        <v>4.5</v>
      </c>
      <c r="C711">
        <v>6</v>
      </c>
      <c r="D711">
        <v>4.5</v>
      </c>
    </row>
    <row r="712" spans="1:4">
      <c r="A712" s="16">
        <v>37932</v>
      </c>
      <c r="B712">
        <v>4.5</v>
      </c>
      <c r="C712">
        <v>6</v>
      </c>
      <c r="D712">
        <v>4.5</v>
      </c>
    </row>
    <row r="713" spans="1:4">
      <c r="A713" s="16">
        <v>37935</v>
      </c>
      <c r="B713">
        <v>4.5</v>
      </c>
      <c r="C713">
        <v>6</v>
      </c>
      <c r="D713">
        <v>4.5</v>
      </c>
    </row>
    <row r="714" spans="1:4">
      <c r="A714" s="16">
        <v>37936</v>
      </c>
      <c r="B714">
        <v>4.5</v>
      </c>
      <c r="C714">
        <v>6</v>
      </c>
      <c r="D714">
        <v>4.5</v>
      </c>
    </row>
    <row r="715" spans="1:4">
      <c r="A715" s="16">
        <v>37937</v>
      </c>
      <c r="B715">
        <v>4.5</v>
      </c>
      <c r="C715">
        <v>6</v>
      </c>
      <c r="D715">
        <v>4.5</v>
      </c>
    </row>
    <row r="716" spans="1:4">
      <c r="A716" s="16">
        <v>37938</v>
      </c>
      <c r="B716">
        <v>4.4000000000000004</v>
      </c>
      <c r="C716">
        <v>6</v>
      </c>
      <c r="D716">
        <v>4.5</v>
      </c>
    </row>
    <row r="717" spans="1:4">
      <c r="A717" s="16">
        <v>37939</v>
      </c>
      <c r="B717">
        <v>4.3</v>
      </c>
      <c r="C717">
        <v>6</v>
      </c>
      <c r="D717">
        <v>4.5</v>
      </c>
    </row>
    <row r="718" spans="1:4">
      <c r="A718" s="16">
        <v>37942</v>
      </c>
      <c r="B718">
        <v>4.4000000000000004</v>
      </c>
      <c r="C718">
        <v>6</v>
      </c>
      <c r="D718">
        <v>4.5</v>
      </c>
    </row>
    <row r="719" spans="1:4">
      <c r="A719" s="16">
        <v>37943</v>
      </c>
      <c r="B719">
        <v>4.4000000000000004</v>
      </c>
      <c r="C719">
        <v>6</v>
      </c>
      <c r="D719">
        <v>4.5</v>
      </c>
    </row>
    <row r="720" spans="1:4">
      <c r="A720" s="16">
        <v>37944</v>
      </c>
      <c r="B720">
        <v>4.4000000000000004</v>
      </c>
      <c r="C720">
        <v>6</v>
      </c>
      <c r="D720">
        <v>4.5</v>
      </c>
    </row>
    <row r="721" spans="1:4">
      <c r="A721" s="16">
        <v>37945</v>
      </c>
      <c r="B721">
        <v>4.4000000000000004</v>
      </c>
      <c r="C721">
        <v>6</v>
      </c>
      <c r="D721">
        <v>4.5</v>
      </c>
    </row>
    <row r="722" spans="1:4">
      <c r="A722" s="16">
        <v>37946</v>
      </c>
      <c r="B722">
        <v>4.4000000000000004</v>
      </c>
      <c r="C722">
        <v>6</v>
      </c>
      <c r="D722">
        <v>4.5</v>
      </c>
    </row>
    <row r="723" spans="1:4">
      <c r="A723" s="16">
        <v>37949</v>
      </c>
      <c r="B723">
        <v>4.4000000000000004</v>
      </c>
      <c r="C723">
        <v>6</v>
      </c>
      <c r="D723">
        <v>4.5</v>
      </c>
    </row>
    <row r="724" spans="1:4">
      <c r="A724" s="16">
        <v>37950</v>
      </c>
      <c r="B724">
        <v>4.3</v>
      </c>
      <c r="C724">
        <v>6</v>
      </c>
      <c r="D724">
        <v>4.5</v>
      </c>
    </row>
    <row r="725" spans="1:4">
      <c r="A725" s="16">
        <v>37952</v>
      </c>
      <c r="B725">
        <v>4.4000000000000004</v>
      </c>
      <c r="C725">
        <v>6</v>
      </c>
      <c r="D725">
        <v>4.5</v>
      </c>
    </row>
    <row r="726" spans="1:4">
      <c r="A726" s="16">
        <v>37953</v>
      </c>
      <c r="B726">
        <v>4.3</v>
      </c>
      <c r="C726">
        <v>6</v>
      </c>
      <c r="D726">
        <v>4.5</v>
      </c>
    </row>
    <row r="727" spans="1:4">
      <c r="A727" s="16">
        <v>37956</v>
      </c>
      <c r="B727">
        <v>4.4000000000000004</v>
      </c>
      <c r="C727">
        <v>6</v>
      </c>
      <c r="D727">
        <v>4.5</v>
      </c>
    </row>
    <row r="728" spans="1:4">
      <c r="A728" s="16">
        <v>37957</v>
      </c>
      <c r="B728">
        <v>4.4000000000000004</v>
      </c>
      <c r="C728">
        <v>6</v>
      </c>
      <c r="D728">
        <v>4.5</v>
      </c>
    </row>
    <row r="729" spans="1:4">
      <c r="A729" s="16">
        <v>37958</v>
      </c>
      <c r="B729">
        <v>4.3</v>
      </c>
      <c r="C729">
        <v>6</v>
      </c>
      <c r="D729">
        <v>4.5</v>
      </c>
    </row>
    <row r="730" spans="1:4">
      <c r="A730" s="16">
        <v>37959</v>
      </c>
      <c r="B730">
        <v>4.4000000000000004</v>
      </c>
      <c r="C730">
        <v>6</v>
      </c>
      <c r="D730">
        <v>4.5</v>
      </c>
    </row>
    <row r="731" spans="1:4">
      <c r="A731" s="16">
        <v>37960</v>
      </c>
      <c r="B731">
        <v>4.4000000000000004</v>
      </c>
      <c r="C731">
        <v>6</v>
      </c>
      <c r="D731">
        <v>4.5</v>
      </c>
    </row>
    <row r="732" spans="1:4">
      <c r="A732" s="16">
        <v>37963</v>
      </c>
      <c r="B732">
        <v>4.4000000000000004</v>
      </c>
      <c r="C732">
        <v>6</v>
      </c>
      <c r="D732">
        <v>4.5</v>
      </c>
    </row>
    <row r="733" spans="1:4">
      <c r="A733" s="16">
        <v>37964</v>
      </c>
      <c r="B733">
        <v>4.4000000000000004</v>
      </c>
      <c r="C733">
        <v>6</v>
      </c>
      <c r="D733">
        <v>4.5</v>
      </c>
    </row>
    <row r="734" spans="1:4">
      <c r="A734" s="16">
        <v>37965</v>
      </c>
      <c r="B734">
        <v>4.4000000000000004</v>
      </c>
      <c r="C734">
        <v>6</v>
      </c>
      <c r="D734">
        <v>4.5</v>
      </c>
    </row>
    <row r="735" spans="1:4">
      <c r="A735" s="16">
        <v>37966</v>
      </c>
      <c r="B735">
        <v>4.4000000000000004</v>
      </c>
      <c r="C735">
        <v>6</v>
      </c>
      <c r="D735">
        <v>4.5</v>
      </c>
    </row>
    <row r="736" spans="1:4">
      <c r="A736" s="16">
        <v>37967</v>
      </c>
      <c r="B736">
        <v>4.3</v>
      </c>
      <c r="C736">
        <v>6</v>
      </c>
      <c r="D736">
        <v>4.5</v>
      </c>
    </row>
    <row r="737" spans="1:4">
      <c r="A737" s="16">
        <v>37970</v>
      </c>
      <c r="B737">
        <v>4.5</v>
      </c>
      <c r="C737">
        <v>6</v>
      </c>
      <c r="D737">
        <v>4.5</v>
      </c>
    </row>
    <row r="738" spans="1:4">
      <c r="A738" s="16">
        <v>37971</v>
      </c>
      <c r="B738">
        <v>4.5</v>
      </c>
      <c r="C738">
        <v>6</v>
      </c>
      <c r="D738">
        <v>4.5</v>
      </c>
    </row>
    <row r="739" spans="1:4">
      <c r="A739" s="16">
        <v>37972</v>
      </c>
      <c r="B739">
        <v>4.5</v>
      </c>
      <c r="C739">
        <v>6</v>
      </c>
      <c r="D739">
        <v>4.5</v>
      </c>
    </row>
    <row r="740" spans="1:4">
      <c r="A740" s="16">
        <v>37973</v>
      </c>
      <c r="B740">
        <v>4.5</v>
      </c>
      <c r="C740">
        <v>6</v>
      </c>
      <c r="D740">
        <v>4.5</v>
      </c>
    </row>
    <row r="741" spans="1:4">
      <c r="A741" s="16">
        <v>37974</v>
      </c>
      <c r="B741">
        <v>4.5</v>
      </c>
      <c r="C741">
        <v>6</v>
      </c>
      <c r="D741">
        <v>4.5</v>
      </c>
    </row>
    <row r="742" spans="1:4">
      <c r="A742" s="16">
        <v>37977</v>
      </c>
      <c r="B742">
        <v>4.5</v>
      </c>
      <c r="C742">
        <v>6</v>
      </c>
      <c r="D742">
        <v>4.5</v>
      </c>
    </row>
    <row r="743" spans="1:4">
      <c r="A743" s="16">
        <v>37978</v>
      </c>
      <c r="B743">
        <v>4.5</v>
      </c>
      <c r="C743">
        <v>6</v>
      </c>
      <c r="D743">
        <v>4.5</v>
      </c>
    </row>
    <row r="744" spans="1:4">
      <c r="A744" s="16">
        <v>37979</v>
      </c>
      <c r="B744">
        <v>4.4000000000000004</v>
      </c>
      <c r="C744">
        <v>6</v>
      </c>
      <c r="D744">
        <v>4.5</v>
      </c>
    </row>
    <row r="745" spans="1:4">
      <c r="A745" s="16">
        <v>37981</v>
      </c>
      <c r="B745">
        <v>4.4000000000000004</v>
      </c>
      <c r="C745">
        <v>6</v>
      </c>
      <c r="D745">
        <v>4.5</v>
      </c>
    </row>
    <row r="746" spans="1:4">
      <c r="A746" s="16">
        <v>37984</v>
      </c>
      <c r="B746">
        <v>4.5</v>
      </c>
      <c r="C746">
        <v>6</v>
      </c>
      <c r="D746">
        <v>4.5</v>
      </c>
    </row>
    <row r="747" spans="1:4">
      <c r="A747" s="16">
        <v>37985</v>
      </c>
      <c r="B747">
        <v>4.5</v>
      </c>
      <c r="C747">
        <v>6</v>
      </c>
      <c r="D747">
        <v>4.5</v>
      </c>
    </row>
    <row r="748" spans="1:4">
      <c r="A748" s="16">
        <v>37986</v>
      </c>
      <c r="B748">
        <v>4.4000000000000004</v>
      </c>
      <c r="C748">
        <v>6</v>
      </c>
      <c r="D748">
        <v>4.5</v>
      </c>
    </row>
    <row r="749" spans="1:4">
      <c r="A749" s="16">
        <v>37987</v>
      </c>
      <c r="B749">
        <v>4.4000000000000004</v>
      </c>
      <c r="C749">
        <v>6</v>
      </c>
      <c r="D749">
        <v>4.5</v>
      </c>
    </row>
    <row r="750" spans="1:4">
      <c r="A750" s="16">
        <v>37988</v>
      </c>
      <c r="B750">
        <v>4.4000000000000004</v>
      </c>
      <c r="C750">
        <v>6</v>
      </c>
      <c r="D750">
        <v>4.5</v>
      </c>
    </row>
    <row r="751" spans="1:4">
      <c r="A751" s="16">
        <v>37991</v>
      </c>
      <c r="B751">
        <v>4.4000000000000004</v>
      </c>
      <c r="C751">
        <v>6</v>
      </c>
      <c r="D751">
        <v>4.5</v>
      </c>
    </row>
    <row r="752" spans="1:4">
      <c r="A752" s="16">
        <v>37992</v>
      </c>
      <c r="B752">
        <v>4.4000000000000004</v>
      </c>
      <c r="C752">
        <v>6</v>
      </c>
      <c r="D752">
        <v>4.5</v>
      </c>
    </row>
    <row r="753" spans="1:4">
      <c r="A753" s="16">
        <v>37993</v>
      </c>
      <c r="B753">
        <v>4.5</v>
      </c>
      <c r="C753">
        <v>6</v>
      </c>
      <c r="D753">
        <v>4.5</v>
      </c>
    </row>
    <row r="754" spans="1:4">
      <c r="A754" s="16">
        <v>37994</v>
      </c>
      <c r="B754">
        <v>4.5</v>
      </c>
      <c r="C754">
        <v>6</v>
      </c>
      <c r="D754">
        <v>4.5</v>
      </c>
    </row>
    <row r="755" spans="1:4">
      <c r="A755" s="16">
        <v>37995</v>
      </c>
      <c r="B755">
        <v>4.5</v>
      </c>
      <c r="C755">
        <v>6</v>
      </c>
      <c r="D755">
        <v>4.5</v>
      </c>
    </row>
    <row r="756" spans="1:4">
      <c r="A756" s="16">
        <v>37998</v>
      </c>
      <c r="B756">
        <v>4.5</v>
      </c>
      <c r="C756">
        <v>6</v>
      </c>
      <c r="D756">
        <v>4.5</v>
      </c>
    </row>
    <row r="757" spans="1:4">
      <c r="A757" s="16">
        <v>37999</v>
      </c>
      <c r="B757">
        <v>4.5</v>
      </c>
      <c r="C757">
        <v>6</v>
      </c>
      <c r="D757">
        <v>4.5</v>
      </c>
    </row>
    <row r="758" spans="1:4">
      <c r="A758" s="16">
        <v>38000</v>
      </c>
      <c r="B758">
        <v>4.5</v>
      </c>
      <c r="C758">
        <v>6</v>
      </c>
      <c r="D758">
        <v>4.5</v>
      </c>
    </row>
    <row r="759" spans="1:4">
      <c r="A759" s="16">
        <v>38001</v>
      </c>
      <c r="B759">
        <v>4.5</v>
      </c>
      <c r="C759">
        <v>6</v>
      </c>
      <c r="D759">
        <v>4.5</v>
      </c>
    </row>
    <row r="760" spans="1:4">
      <c r="A760" s="16">
        <v>38002</v>
      </c>
      <c r="B760">
        <v>4.5</v>
      </c>
      <c r="C760">
        <v>6</v>
      </c>
      <c r="D760">
        <v>4.5</v>
      </c>
    </row>
    <row r="761" spans="1:4">
      <c r="A761" s="16">
        <v>38005</v>
      </c>
      <c r="B761">
        <v>4.5</v>
      </c>
      <c r="C761">
        <v>6</v>
      </c>
      <c r="D761">
        <v>4.5</v>
      </c>
    </row>
    <row r="762" spans="1:4">
      <c r="A762" s="16">
        <v>38006</v>
      </c>
      <c r="B762">
        <v>4.5</v>
      </c>
      <c r="C762">
        <v>6</v>
      </c>
      <c r="D762">
        <v>4.5</v>
      </c>
    </row>
    <row r="763" spans="1:4">
      <c r="A763" s="16">
        <v>38007</v>
      </c>
      <c r="B763">
        <v>4.5</v>
      </c>
      <c r="C763">
        <v>6</v>
      </c>
      <c r="D763">
        <v>4.5</v>
      </c>
    </row>
    <row r="764" spans="1:4">
      <c r="A764" s="16">
        <v>38008</v>
      </c>
      <c r="B764">
        <v>4.5</v>
      </c>
      <c r="C764">
        <v>6</v>
      </c>
      <c r="D764">
        <v>4.5</v>
      </c>
    </row>
    <row r="765" spans="1:4">
      <c r="A765" s="16">
        <v>38009</v>
      </c>
      <c r="B765">
        <v>4.4000000000000004</v>
      </c>
      <c r="C765">
        <v>6</v>
      </c>
      <c r="D765">
        <v>4.5</v>
      </c>
    </row>
    <row r="766" spans="1:4">
      <c r="A766" s="16">
        <v>38013</v>
      </c>
      <c r="B766">
        <v>4.4000000000000004</v>
      </c>
      <c r="C766">
        <v>6</v>
      </c>
      <c r="D766">
        <v>4.5</v>
      </c>
    </row>
    <row r="767" spans="1:4">
      <c r="A767" s="16">
        <v>38014</v>
      </c>
      <c r="B767">
        <v>4.5</v>
      </c>
      <c r="C767">
        <v>6</v>
      </c>
      <c r="D767">
        <v>4.5</v>
      </c>
    </row>
    <row r="768" spans="1:4">
      <c r="A768" s="16">
        <v>38015</v>
      </c>
      <c r="B768">
        <v>4.4000000000000004</v>
      </c>
      <c r="C768">
        <v>6</v>
      </c>
      <c r="D768">
        <v>4.5</v>
      </c>
    </row>
    <row r="769" spans="1:4">
      <c r="A769" s="16">
        <v>38016</v>
      </c>
      <c r="B769">
        <v>4.4000000000000004</v>
      </c>
      <c r="C769">
        <v>6</v>
      </c>
      <c r="D769">
        <v>4.5</v>
      </c>
    </row>
    <row r="770" spans="1:4">
      <c r="A770" s="16">
        <v>38020</v>
      </c>
      <c r="B770">
        <v>4.4000000000000004</v>
      </c>
      <c r="C770">
        <v>6</v>
      </c>
      <c r="D770">
        <v>4.5</v>
      </c>
    </row>
    <row r="771" spans="1:4">
      <c r="A771" s="16">
        <v>38021</v>
      </c>
      <c r="B771">
        <v>4.4000000000000004</v>
      </c>
      <c r="C771">
        <v>6</v>
      </c>
      <c r="D771">
        <v>4.5</v>
      </c>
    </row>
    <row r="772" spans="1:4">
      <c r="A772" s="16">
        <v>38022</v>
      </c>
      <c r="B772">
        <v>4.4000000000000004</v>
      </c>
      <c r="C772">
        <v>6</v>
      </c>
      <c r="D772">
        <v>4.5</v>
      </c>
    </row>
    <row r="773" spans="1:4">
      <c r="A773" s="16">
        <v>38023</v>
      </c>
      <c r="B773">
        <v>4.4000000000000004</v>
      </c>
      <c r="C773">
        <v>6</v>
      </c>
      <c r="D773">
        <v>4.5</v>
      </c>
    </row>
    <row r="774" spans="1:4">
      <c r="A774" s="16">
        <v>38026</v>
      </c>
      <c r="B774">
        <v>4.4000000000000004</v>
      </c>
      <c r="C774">
        <v>6</v>
      </c>
      <c r="D774">
        <v>4.5</v>
      </c>
    </row>
    <row r="775" spans="1:4">
      <c r="A775" s="16">
        <v>38027</v>
      </c>
      <c r="B775">
        <v>4.4000000000000004</v>
      </c>
      <c r="C775">
        <v>6</v>
      </c>
      <c r="D775">
        <v>4.5</v>
      </c>
    </row>
    <row r="776" spans="1:4">
      <c r="A776" s="16">
        <v>38028</v>
      </c>
      <c r="B776">
        <v>4.4000000000000004</v>
      </c>
      <c r="C776">
        <v>6</v>
      </c>
      <c r="D776">
        <v>4.5</v>
      </c>
    </row>
    <row r="777" spans="1:4">
      <c r="A777" s="16">
        <v>38029</v>
      </c>
      <c r="B777">
        <v>4.4000000000000004</v>
      </c>
      <c r="C777">
        <v>6</v>
      </c>
      <c r="D777">
        <v>4.5</v>
      </c>
    </row>
    <row r="778" spans="1:4">
      <c r="A778" s="16">
        <v>38030</v>
      </c>
      <c r="B778">
        <v>4.3</v>
      </c>
      <c r="C778">
        <v>6</v>
      </c>
      <c r="D778">
        <v>4.5</v>
      </c>
    </row>
    <row r="779" spans="1:4">
      <c r="A779" s="16">
        <v>38033</v>
      </c>
      <c r="B779">
        <v>4.4000000000000004</v>
      </c>
      <c r="C779">
        <v>6</v>
      </c>
      <c r="D779">
        <v>4.5</v>
      </c>
    </row>
    <row r="780" spans="1:4">
      <c r="A780" s="16">
        <v>38034</v>
      </c>
      <c r="B780">
        <v>4.4000000000000004</v>
      </c>
      <c r="C780">
        <v>6</v>
      </c>
      <c r="D780">
        <v>4.5</v>
      </c>
    </row>
    <row r="781" spans="1:4">
      <c r="A781" s="16">
        <v>38036</v>
      </c>
      <c r="B781">
        <v>4.3</v>
      </c>
      <c r="C781">
        <v>6</v>
      </c>
      <c r="D781">
        <v>4.5</v>
      </c>
    </row>
    <row r="782" spans="1:4">
      <c r="A782" s="16">
        <v>38037</v>
      </c>
      <c r="B782">
        <v>4</v>
      </c>
      <c r="C782">
        <v>6</v>
      </c>
      <c r="D782">
        <v>4.5</v>
      </c>
    </row>
    <row r="783" spans="1:4">
      <c r="A783" s="16">
        <v>38040</v>
      </c>
      <c r="B783">
        <v>4.4000000000000004</v>
      </c>
      <c r="C783">
        <v>6</v>
      </c>
      <c r="D783">
        <v>4.5</v>
      </c>
    </row>
    <row r="784" spans="1:4">
      <c r="A784" s="16">
        <v>38041</v>
      </c>
      <c r="B784">
        <v>4.3</v>
      </c>
      <c r="C784">
        <v>6</v>
      </c>
      <c r="D784">
        <v>4.5</v>
      </c>
    </row>
    <row r="785" spans="1:4">
      <c r="A785" s="16">
        <v>38042</v>
      </c>
      <c r="B785">
        <v>4.4000000000000004</v>
      </c>
      <c r="C785">
        <v>6</v>
      </c>
      <c r="D785">
        <v>4.5</v>
      </c>
    </row>
    <row r="786" spans="1:4">
      <c r="A786" s="16">
        <v>38043</v>
      </c>
      <c r="B786">
        <v>4.4000000000000004</v>
      </c>
      <c r="C786">
        <v>6</v>
      </c>
      <c r="D786">
        <v>4.5</v>
      </c>
    </row>
    <row r="787" spans="1:4">
      <c r="A787" s="16">
        <v>38044</v>
      </c>
      <c r="B787">
        <v>4.4000000000000004</v>
      </c>
      <c r="C787">
        <v>6</v>
      </c>
      <c r="D787">
        <v>4.5</v>
      </c>
    </row>
    <row r="788" spans="1:4">
      <c r="A788" s="16">
        <v>38047</v>
      </c>
      <c r="B788">
        <v>4.4000000000000004</v>
      </c>
      <c r="C788">
        <v>6</v>
      </c>
      <c r="D788">
        <v>4.5</v>
      </c>
    </row>
    <row r="789" spans="1:4">
      <c r="A789" s="16">
        <v>38049</v>
      </c>
      <c r="B789">
        <v>4.4000000000000004</v>
      </c>
      <c r="C789">
        <v>6</v>
      </c>
      <c r="D789">
        <v>4.5</v>
      </c>
    </row>
    <row r="790" spans="1:4">
      <c r="A790" s="16">
        <v>38050</v>
      </c>
      <c r="B790">
        <v>4.4000000000000004</v>
      </c>
      <c r="C790">
        <v>6</v>
      </c>
      <c r="D790">
        <v>4.5</v>
      </c>
    </row>
    <row r="791" spans="1:4">
      <c r="A791" s="16">
        <v>38051</v>
      </c>
      <c r="B791">
        <v>4.3</v>
      </c>
      <c r="C791">
        <v>6</v>
      </c>
      <c r="D791">
        <v>4.5</v>
      </c>
    </row>
    <row r="792" spans="1:4">
      <c r="A792" s="16">
        <v>38055</v>
      </c>
      <c r="B792">
        <v>4.4000000000000004</v>
      </c>
      <c r="C792">
        <v>6</v>
      </c>
      <c r="D792">
        <v>4.5</v>
      </c>
    </row>
    <row r="793" spans="1:4">
      <c r="A793" s="16">
        <v>38056</v>
      </c>
      <c r="B793">
        <v>4.4000000000000004</v>
      </c>
      <c r="C793">
        <v>6</v>
      </c>
      <c r="D793">
        <v>4.5</v>
      </c>
    </row>
    <row r="794" spans="1:4">
      <c r="A794" s="16">
        <v>38057</v>
      </c>
      <c r="B794">
        <v>4.4000000000000004</v>
      </c>
      <c r="C794">
        <v>6</v>
      </c>
      <c r="D794">
        <v>4.5</v>
      </c>
    </row>
    <row r="795" spans="1:4">
      <c r="A795" s="16">
        <v>38058</v>
      </c>
      <c r="B795">
        <v>4.4000000000000004</v>
      </c>
      <c r="C795">
        <v>6</v>
      </c>
      <c r="D795">
        <v>4.5</v>
      </c>
    </row>
    <row r="796" spans="1:4">
      <c r="A796" s="16">
        <v>38061</v>
      </c>
      <c r="B796">
        <v>4.4000000000000004</v>
      </c>
      <c r="C796">
        <v>6</v>
      </c>
      <c r="D796">
        <v>4.5</v>
      </c>
    </row>
    <row r="797" spans="1:4">
      <c r="A797" s="16">
        <v>38062</v>
      </c>
      <c r="B797">
        <v>4.4000000000000004</v>
      </c>
      <c r="C797">
        <v>6</v>
      </c>
      <c r="D797">
        <v>4.5</v>
      </c>
    </row>
    <row r="798" spans="1:4">
      <c r="A798" s="16">
        <v>38063</v>
      </c>
      <c r="B798">
        <v>4.4000000000000004</v>
      </c>
      <c r="C798">
        <v>6</v>
      </c>
      <c r="D798">
        <v>4.5</v>
      </c>
    </row>
    <row r="799" spans="1:4">
      <c r="A799" s="16">
        <v>38064</v>
      </c>
      <c r="B799">
        <v>4.4000000000000004</v>
      </c>
      <c r="C799">
        <v>6</v>
      </c>
      <c r="D799">
        <v>4.5</v>
      </c>
    </row>
    <row r="800" spans="1:4">
      <c r="A800" s="16">
        <v>38065</v>
      </c>
      <c r="B800">
        <v>4.4000000000000004</v>
      </c>
      <c r="C800">
        <v>6</v>
      </c>
      <c r="D800">
        <v>4.5</v>
      </c>
    </row>
    <row r="801" spans="1:4">
      <c r="A801" s="16">
        <v>38068</v>
      </c>
      <c r="B801">
        <v>4.4000000000000004</v>
      </c>
      <c r="C801">
        <v>6</v>
      </c>
      <c r="D801">
        <v>4.5</v>
      </c>
    </row>
    <row r="802" spans="1:4">
      <c r="A802" s="16">
        <v>38069</v>
      </c>
      <c r="B802">
        <v>4.4000000000000004</v>
      </c>
      <c r="C802">
        <v>6</v>
      </c>
      <c r="D802">
        <v>4.5</v>
      </c>
    </row>
    <row r="803" spans="1:4">
      <c r="A803" s="16">
        <v>38070</v>
      </c>
      <c r="B803">
        <v>4.4000000000000004</v>
      </c>
      <c r="C803">
        <v>6</v>
      </c>
      <c r="D803">
        <v>4.5</v>
      </c>
    </row>
    <row r="804" spans="1:4">
      <c r="A804" s="16">
        <v>38071</v>
      </c>
      <c r="B804">
        <v>4.4000000000000004</v>
      </c>
      <c r="C804">
        <v>6</v>
      </c>
      <c r="D804">
        <v>4.5</v>
      </c>
    </row>
    <row r="805" spans="1:4">
      <c r="A805" s="16">
        <v>38072</v>
      </c>
      <c r="B805">
        <v>4.4000000000000004</v>
      </c>
      <c r="C805">
        <v>6</v>
      </c>
      <c r="D805">
        <v>4.5</v>
      </c>
    </row>
    <row r="806" spans="1:4">
      <c r="A806" s="16">
        <v>38075</v>
      </c>
      <c r="B806">
        <v>4.4000000000000004</v>
      </c>
      <c r="C806">
        <v>6</v>
      </c>
      <c r="D806">
        <v>4.5</v>
      </c>
    </row>
    <row r="807" spans="1:4">
      <c r="A807" s="16">
        <v>38077</v>
      </c>
      <c r="B807">
        <v>4.3</v>
      </c>
      <c r="C807">
        <v>6</v>
      </c>
      <c r="D807">
        <v>4.5</v>
      </c>
    </row>
    <row r="808" spans="1:4">
      <c r="A808" s="16">
        <v>38078</v>
      </c>
      <c r="B808">
        <v>4.2</v>
      </c>
      <c r="C808">
        <v>6</v>
      </c>
      <c r="D808">
        <v>4.5</v>
      </c>
    </row>
    <row r="809" spans="1:4">
      <c r="A809" s="16">
        <v>38079</v>
      </c>
      <c r="B809">
        <v>4.3</v>
      </c>
      <c r="C809">
        <v>6</v>
      </c>
      <c r="D809">
        <v>4.5</v>
      </c>
    </row>
    <row r="810" spans="1:4">
      <c r="A810" s="16">
        <v>38082</v>
      </c>
      <c r="B810">
        <v>4.3</v>
      </c>
      <c r="C810">
        <v>6</v>
      </c>
      <c r="D810">
        <v>4.5</v>
      </c>
    </row>
    <row r="811" spans="1:4">
      <c r="A811" s="16">
        <v>38083</v>
      </c>
      <c r="B811">
        <v>4.2</v>
      </c>
      <c r="C811">
        <v>6</v>
      </c>
      <c r="D811">
        <v>4.5</v>
      </c>
    </row>
    <row r="812" spans="1:4">
      <c r="A812" s="16">
        <v>38084</v>
      </c>
      <c r="B812">
        <v>4.3</v>
      </c>
      <c r="C812">
        <v>6</v>
      </c>
      <c r="D812">
        <v>4.5</v>
      </c>
    </row>
    <row r="813" spans="1:4">
      <c r="A813" s="16">
        <v>38085</v>
      </c>
      <c r="B813">
        <v>4.4000000000000004</v>
      </c>
      <c r="C813">
        <v>6</v>
      </c>
      <c r="D813">
        <v>4.5</v>
      </c>
    </row>
    <row r="814" spans="1:4">
      <c r="A814" s="16">
        <v>38089</v>
      </c>
      <c r="B814">
        <v>4.3</v>
      </c>
      <c r="C814">
        <v>6</v>
      </c>
      <c r="D814">
        <v>4.5</v>
      </c>
    </row>
    <row r="815" spans="1:4">
      <c r="A815" s="16">
        <v>38090</v>
      </c>
      <c r="B815">
        <v>4.0999999999999996</v>
      </c>
      <c r="C815">
        <v>6</v>
      </c>
      <c r="D815">
        <v>4.5</v>
      </c>
    </row>
    <row r="816" spans="1:4">
      <c r="A816" s="16">
        <v>38092</v>
      </c>
      <c r="B816">
        <v>4.2</v>
      </c>
      <c r="C816">
        <v>6</v>
      </c>
      <c r="D816">
        <v>4.5</v>
      </c>
    </row>
    <row r="817" spans="1:4">
      <c r="A817" s="16">
        <v>38093</v>
      </c>
      <c r="B817">
        <v>4.2</v>
      </c>
      <c r="C817">
        <v>6</v>
      </c>
      <c r="D817">
        <v>4.5</v>
      </c>
    </row>
    <row r="818" spans="1:4">
      <c r="A818" s="16">
        <v>38096</v>
      </c>
      <c r="B818">
        <v>4</v>
      </c>
      <c r="C818">
        <v>6</v>
      </c>
      <c r="D818">
        <v>4.5</v>
      </c>
    </row>
    <row r="819" spans="1:4">
      <c r="A819" s="16">
        <v>38097</v>
      </c>
      <c r="B819">
        <v>4.3</v>
      </c>
      <c r="C819">
        <v>6</v>
      </c>
      <c r="D819">
        <v>4.5</v>
      </c>
    </row>
    <row r="820" spans="1:4">
      <c r="A820" s="16">
        <v>38098</v>
      </c>
      <c r="B820">
        <v>4.3</v>
      </c>
      <c r="C820">
        <v>6</v>
      </c>
      <c r="D820">
        <v>4.5</v>
      </c>
    </row>
    <row r="821" spans="1:4">
      <c r="A821" s="16">
        <v>38099</v>
      </c>
      <c r="B821">
        <v>4.3</v>
      </c>
      <c r="C821">
        <v>6</v>
      </c>
      <c r="D821">
        <v>4.5</v>
      </c>
    </row>
    <row r="822" spans="1:4">
      <c r="A822" s="16">
        <v>38100</v>
      </c>
      <c r="B822">
        <v>4.3</v>
      </c>
      <c r="C822">
        <v>6</v>
      </c>
      <c r="D822">
        <v>4.5</v>
      </c>
    </row>
    <row r="823" spans="1:4">
      <c r="A823" s="16">
        <v>38104</v>
      </c>
      <c r="B823">
        <v>4.3</v>
      </c>
      <c r="C823">
        <v>6</v>
      </c>
      <c r="D823">
        <v>4.5</v>
      </c>
    </row>
    <row r="824" spans="1:4">
      <c r="A824" s="16">
        <v>38105</v>
      </c>
      <c r="B824">
        <v>4.3</v>
      </c>
      <c r="C824">
        <v>6</v>
      </c>
      <c r="D824">
        <v>4.5</v>
      </c>
    </row>
    <row r="825" spans="1:4">
      <c r="A825" s="16">
        <v>38106</v>
      </c>
      <c r="B825">
        <v>4.3</v>
      </c>
      <c r="C825">
        <v>6</v>
      </c>
      <c r="D825">
        <v>4.5</v>
      </c>
    </row>
    <row r="826" spans="1:4">
      <c r="A826" s="16">
        <v>38107</v>
      </c>
      <c r="B826">
        <v>4.2</v>
      </c>
      <c r="C826">
        <v>6</v>
      </c>
      <c r="D826">
        <v>4.5</v>
      </c>
    </row>
    <row r="827" spans="1:4">
      <c r="A827" s="16">
        <v>38110</v>
      </c>
      <c r="B827">
        <v>4.3</v>
      </c>
      <c r="C827">
        <v>6</v>
      </c>
      <c r="D827">
        <v>4.5</v>
      </c>
    </row>
    <row r="828" spans="1:4">
      <c r="A828" s="16">
        <v>38112</v>
      </c>
      <c r="B828">
        <v>4.3</v>
      </c>
      <c r="C828">
        <v>6</v>
      </c>
      <c r="D828">
        <v>4.5</v>
      </c>
    </row>
    <row r="829" spans="1:4">
      <c r="A829" s="16">
        <v>38113</v>
      </c>
      <c r="B829">
        <v>4.3</v>
      </c>
      <c r="C829">
        <v>6</v>
      </c>
      <c r="D829">
        <v>4.5</v>
      </c>
    </row>
    <row r="830" spans="1:4">
      <c r="A830" s="16">
        <v>38114</v>
      </c>
      <c r="B830">
        <v>4.3</v>
      </c>
      <c r="C830">
        <v>6</v>
      </c>
      <c r="D830">
        <v>4.5</v>
      </c>
    </row>
    <row r="831" spans="1:4">
      <c r="A831" s="16">
        <v>38117</v>
      </c>
      <c r="B831">
        <v>4.4000000000000004</v>
      </c>
      <c r="C831">
        <v>6</v>
      </c>
      <c r="D831">
        <v>4.5</v>
      </c>
    </row>
    <row r="832" spans="1:4">
      <c r="A832" s="16">
        <v>38118</v>
      </c>
      <c r="B832">
        <v>4.4000000000000004</v>
      </c>
      <c r="C832">
        <v>6</v>
      </c>
      <c r="D832">
        <v>4.5</v>
      </c>
    </row>
    <row r="833" spans="1:4">
      <c r="A833" s="16">
        <v>38119</v>
      </c>
      <c r="B833">
        <v>4.4000000000000004</v>
      </c>
      <c r="C833">
        <v>6</v>
      </c>
      <c r="D833">
        <v>4.5</v>
      </c>
    </row>
    <row r="834" spans="1:4">
      <c r="A834" s="16">
        <v>38120</v>
      </c>
      <c r="B834">
        <v>4.4000000000000004</v>
      </c>
      <c r="C834">
        <v>6</v>
      </c>
      <c r="D834">
        <v>4.5</v>
      </c>
    </row>
    <row r="835" spans="1:4">
      <c r="A835" s="16">
        <v>38121</v>
      </c>
      <c r="B835">
        <v>4.3</v>
      </c>
      <c r="C835">
        <v>6</v>
      </c>
      <c r="D835">
        <v>4.5</v>
      </c>
    </row>
    <row r="836" spans="1:4">
      <c r="A836" s="16">
        <v>38124</v>
      </c>
      <c r="B836">
        <v>4.3</v>
      </c>
      <c r="C836">
        <v>6</v>
      </c>
      <c r="D836">
        <v>4.5</v>
      </c>
    </row>
    <row r="837" spans="1:4">
      <c r="A837" s="16">
        <v>38125</v>
      </c>
      <c r="B837">
        <v>4.3</v>
      </c>
      <c r="C837">
        <v>6</v>
      </c>
      <c r="D837">
        <v>4.5</v>
      </c>
    </row>
    <row r="838" spans="1:4">
      <c r="A838" s="16">
        <v>38126</v>
      </c>
      <c r="B838">
        <v>4.3</v>
      </c>
      <c r="C838">
        <v>6</v>
      </c>
      <c r="D838">
        <v>4.5</v>
      </c>
    </row>
    <row r="839" spans="1:4">
      <c r="A839" s="16">
        <v>38127</v>
      </c>
      <c r="B839">
        <v>4.3</v>
      </c>
      <c r="C839">
        <v>6</v>
      </c>
      <c r="D839">
        <v>4.5</v>
      </c>
    </row>
    <row r="840" spans="1:4">
      <c r="A840" s="16">
        <v>38128</v>
      </c>
      <c r="B840">
        <v>4.3</v>
      </c>
      <c r="C840">
        <v>6</v>
      </c>
      <c r="D840">
        <v>4.5</v>
      </c>
    </row>
    <row r="841" spans="1:4">
      <c r="A841" s="16">
        <v>38131</v>
      </c>
      <c r="B841">
        <v>4.2</v>
      </c>
      <c r="C841">
        <v>6</v>
      </c>
      <c r="D841">
        <v>4.5</v>
      </c>
    </row>
    <row r="842" spans="1:4">
      <c r="A842" s="16">
        <v>38132</v>
      </c>
      <c r="B842">
        <v>4.3</v>
      </c>
      <c r="C842">
        <v>6</v>
      </c>
      <c r="D842">
        <v>4.5</v>
      </c>
    </row>
    <row r="843" spans="1:4">
      <c r="A843" s="16">
        <v>38133</v>
      </c>
      <c r="B843">
        <v>4.3</v>
      </c>
      <c r="C843">
        <v>6</v>
      </c>
      <c r="D843">
        <v>4.5</v>
      </c>
    </row>
    <row r="844" spans="1:4">
      <c r="A844" s="16">
        <v>38134</v>
      </c>
      <c r="B844">
        <v>4.3</v>
      </c>
      <c r="C844">
        <v>6</v>
      </c>
      <c r="D844">
        <v>4.5</v>
      </c>
    </row>
    <row r="845" spans="1:4">
      <c r="A845" s="16">
        <v>38135</v>
      </c>
      <c r="B845">
        <v>4.7</v>
      </c>
      <c r="C845">
        <v>6</v>
      </c>
      <c r="D845">
        <v>4.5</v>
      </c>
    </row>
    <row r="846" spans="1:4">
      <c r="A846" s="16">
        <v>38138</v>
      </c>
      <c r="B846">
        <v>4.4000000000000004</v>
      </c>
      <c r="C846">
        <v>6</v>
      </c>
      <c r="D846">
        <v>4.5</v>
      </c>
    </row>
    <row r="847" spans="1:4">
      <c r="A847" s="16">
        <v>38139</v>
      </c>
      <c r="B847">
        <v>4.3</v>
      </c>
      <c r="C847">
        <v>6</v>
      </c>
      <c r="D847">
        <v>4.5</v>
      </c>
    </row>
    <row r="848" spans="1:4">
      <c r="A848" s="16">
        <v>38140</v>
      </c>
      <c r="B848">
        <v>4.3</v>
      </c>
      <c r="C848">
        <v>6</v>
      </c>
      <c r="D848">
        <v>4.5</v>
      </c>
    </row>
    <row r="849" spans="1:4">
      <c r="A849" s="16">
        <v>38141</v>
      </c>
      <c r="B849">
        <v>4.2</v>
      </c>
      <c r="C849">
        <v>6</v>
      </c>
      <c r="D849">
        <v>4.5</v>
      </c>
    </row>
    <row r="850" spans="1:4">
      <c r="A850" s="16">
        <v>38142</v>
      </c>
      <c r="B850">
        <v>4.8</v>
      </c>
      <c r="C850">
        <v>6</v>
      </c>
      <c r="D850">
        <v>4.5</v>
      </c>
    </row>
    <row r="851" spans="1:4">
      <c r="A851" s="16">
        <v>38145</v>
      </c>
      <c r="B851">
        <v>4.4000000000000004</v>
      </c>
      <c r="C851">
        <v>6</v>
      </c>
      <c r="D851">
        <v>4.5</v>
      </c>
    </row>
    <row r="852" spans="1:4">
      <c r="A852" s="16">
        <v>38146</v>
      </c>
      <c r="B852">
        <v>4.4000000000000004</v>
      </c>
      <c r="C852">
        <v>6</v>
      </c>
      <c r="D852">
        <v>4.5</v>
      </c>
    </row>
    <row r="853" spans="1:4">
      <c r="A853" s="16">
        <v>38147</v>
      </c>
      <c r="B853">
        <v>4.4000000000000004</v>
      </c>
      <c r="C853">
        <v>6</v>
      </c>
      <c r="D853">
        <v>4.5</v>
      </c>
    </row>
    <row r="854" spans="1:4">
      <c r="A854" s="16">
        <v>38148</v>
      </c>
      <c r="B854">
        <v>4.4000000000000004</v>
      </c>
      <c r="C854">
        <v>6</v>
      </c>
      <c r="D854">
        <v>4.5</v>
      </c>
    </row>
    <row r="855" spans="1:4">
      <c r="A855" s="16">
        <v>38149</v>
      </c>
      <c r="B855">
        <v>4.4000000000000004</v>
      </c>
      <c r="C855">
        <v>6</v>
      </c>
      <c r="D855">
        <v>4.5</v>
      </c>
    </row>
    <row r="856" spans="1:4">
      <c r="A856" s="16">
        <v>38152</v>
      </c>
      <c r="B856">
        <v>4.4000000000000004</v>
      </c>
      <c r="C856">
        <v>6</v>
      </c>
      <c r="D856">
        <v>4.5</v>
      </c>
    </row>
    <row r="857" spans="1:4">
      <c r="A857" s="16">
        <v>38153</v>
      </c>
      <c r="B857">
        <v>4.4000000000000004</v>
      </c>
      <c r="C857">
        <v>6</v>
      </c>
      <c r="D857">
        <v>4.5</v>
      </c>
    </row>
    <row r="858" spans="1:4">
      <c r="A858" s="16">
        <v>38154</v>
      </c>
      <c r="B858">
        <v>4.4000000000000004</v>
      </c>
      <c r="C858">
        <v>6</v>
      </c>
      <c r="D858">
        <v>4.5</v>
      </c>
    </row>
    <row r="859" spans="1:4">
      <c r="A859" s="16">
        <v>38155</v>
      </c>
      <c r="B859">
        <v>4.4000000000000004</v>
      </c>
      <c r="C859">
        <v>6</v>
      </c>
      <c r="D859">
        <v>4.5</v>
      </c>
    </row>
    <row r="860" spans="1:4">
      <c r="A860" s="16">
        <v>38156</v>
      </c>
      <c r="B860">
        <v>4.4000000000000004</v>
      </c>
      <c r="C860">
        <v>6</v>
      </c>
      <c r="D860">
        <v>4.5</v>
      </c>
    </row>
    <row r="861" spans="1:4">
      <c r="A861" s="16">
        <v>38159</v>
      </c>
      <c r="B861">
        <v>4.3</v>
      </c>
      <c r="C861">
        <v>6</v>
      </c>
      <c r="D861">
        <v>4.5</v>
      </c>
    </row>
    <row r="862" spans="1:4">
      <c r="A862" s="16">
        <v>38160</v>
      </c>
      <c r="B862">
        <v>4.4000000000000004</v>
      </c>
      <c r="C862">
        <v>6</v>
      </c>
      <c r="D862">
        <v>4.5</v>
      </c>
    </row>
    <row r="863" spans="1:4">
      <c r="A863" s="16">
        <v>38161</v>
      </c>
      <c r="B863">
        <v>4.4000000000000004</v>
      </c>
      <c r="C863">
        <v>6</v>
      </c>
      <c r="D863">
        <v>4.5</v>
      </c>
    </row>
    <row r="864" spans="1:4">
      <c r="A864" s="16">
        <v>38162</v>
      </c>
      <c r="B864">
        <v>4.3</v>
      </c>
      <c r="C864">
        <v>6</v>
      </c>
      <c r="D864">
        <v>4.5</v>
      </c>
    </row>
    <row r="865" spans="1:4">
      <c r="A865" s="16">
        <v>38163</v>
      </c>
      <c r="B865">
        <v>4.3</v>
      </c>
      <c r="C865">
        <v>6</v>
      </c>
      <c r="D865">
        <v>4.5</v>
      </c>
    </row>
    <row r="866" spans="1:4">
      <c r="A866" s="16">
        <v>38166</v>
      </c>
      <c r="B866">
        <v>4.4000000000000004</v>
      </c>
      <c r="C866">
        <v>6</v>
      </c>
      <c r="D866">
        <v>4.5</v>
      </c>
    </row>
    <row r="867" spans="1:4">
      <c r="A867" s="16">
        <v>38167</v>
      </c>
      <c r="B867">
        <v>4.4000000000000004</v>
      </c>
      <c r="C867">
        <v>6</v>
      </c>
      <c r="D867">
        <v>4.5</v>
      </c>
    </row>
    <row r="868" spans="1:4">
      <c r="A868" s="16">
        <v>38169</v>
      </c>
      <c r="B868">
        <v>4.4000000000000004</v>
      </c>
      <c r="C868">
        <v>6</v>
      </c>
      <c r="D868">
        <v>4.5</v>
      </c>
    </row>
    <row r="869" spans="1:4">
      <c r="A869" s="16">
        <v>38170</v>
      </c>
      <c r="B869">
        <v>4.3</v>
      </c>
      <c r="C869">
        <v>6</v>
      </c>
      <c r="D869">
        <v>4.5</v>
      </c>
    </row>
    <row r="870" spans="1:4">
      <c r="A870" s="16">
        <v>38173</v>
      </c>
      <c r="B870">
        <v>4.4000000000000004</v>
      </c>
      <c r="C870">
        <v>6</v>
      </c>
      <c r="D870">
        <v>4.5</v>
      </c>
    </row>
    <row r="871" spans="1:4">
      <c r="A871" s="16">
        <v>38174</v>
      </c>
      <c r="B871">
        <v>4.3</v>
      </c>
      <c r="C871">
        <v>6</v>
      </c>
      <c r="D871">
        <v>4.5</v>
      </c>
    </row>
    <row r="872" spans="1:4">
      <c r="A872" s="16">
        <v>38175</v>
      </c>
      <c r="B872">
        <v>4.3</v>
      </c>
      <c r="C872">
        <v>6</v>
      </c>
      <c r="D872">
        <v>4.5</v>
      </c>
    </row>
    <row r="873" spans="1:4">
      <c r="A873" s="16">
        <v>38176</v>
      </c>
      <c r="B873">
        <v>4.3</v>
      </c>
      <c r="C873">
        <v>6</v>
      </c>
      <c r="D873">
        <v>4.5</v>
      </c>
    </row>
    <row r="874" spans="1:4">
      <c r="A874" s="16">
        <v>38177</v>
      </c>
      <c r="B874">
        <v>4.3</v>
      </c>
      <c r="C874">
        <v>6</v>
      </c>
      <c r="D874">
        <v>4.5</v>
      </c>
    </row>
    <row r="875" spans="1:4">
      <c r="A875" s="16">
        <v>38180</v>
      </c>
      <c r="B875">
        <v>4.3</v>
      </c>
      <c r="C875">
        <v>6</v>
      </c>
      <c r="D875">
        <v>4.5</v>
      </c>
    </row>
    <row r="876" spans="1:4">
      <c r="A876" s="16">
        <v>38181</v>
      </c>
      <c r="B876">
        <v>4.3</v>
      </c>
      <c r="C876">
        <v>6</v>
      </c>
      <c r="D876">
        <v>4.5</v>
      </c>
    </row>
    <row r="877" spans="1:4">
      <c r="A877" s="16">
        <v>38182</v>
      </c>
      <c r="B877">
        <v>4.3</v>
      </c>
      <c r="C877">
        <v>6</v>
      </c>
      <c r="D877">
        <v>4.5</v>
      </c>
    </row>
    <row r="878" spans="1:4">
      <c r="A878" s="16">
        <v>38183</v>
      </c>
      <c r="B878">
        <v>4.4000000000000004</v>
      </c>
      <c r="C878">
        <v>6</v>
      </c>
      <c r="D878">
        <v>4.5</v>
      </c>
    </row>
    <row r="879" spans="1:4">
      <c r="A879" s="16">
        <v>38184</v>
      </c>
      <c r="B879">
        <v>4.4000000000000004</v>
      </c>
      <c r="C879">
        <v>6</v>
      </c>
      <c r="D879">
        <v>4.5</v>
      </c>
    </row>
    <row r="880" spans="1:4">
      <c r="A880" s="16">
        <v>38187</v>
      </c>
      <c r="B880">
        <v>4.3</v>
      </c>
      <c r="C880">
        <v>6</v>
      </c>
      <c r="D880">
        <v>4.5</v>
      </c>
    </row>
    <row r="881" spans="1:4">
      <c r="A881" s="16">
        <v>38188</v>
      </c>
      <c r="B881">
        <v>4.4000000000000004</v>
      </c>
      <c r="C881">
        <v>6</v>
      </c>
      <c r="D881">
        <v>4.5</v>
      </c>
    </row>
    <row r="882" spans="1:4">
      <c r="A882" s="16">
        <v>38189</v>
      </c>
      <c r="B882">
        <v>4.3</v>
      </c>
      <c r="C882">
        <v>6</v>
      </c>
      <c r="D882">
        <v>4.5</v>
      </c>
    </row>
    <row r="883" spans="1:4">
      <c r="A883" s="16">
        <v>38190</v>
      </c>
      <c r="B883">
        <v>4.3</v>
      </c>
      <c r="C883">
        <v>6</v>
      </c>
      <c r="D883">
        <v>4.5</v>
      </c>
    </row>
    <row r="884" spans="1:4">
      <c r="A884" s="16">
        <v>38191</v>
      </c>
      <c r="B884">
        <v>4.3</v>
      </c>
      <c r="C884">
        <v>6</v>
      </c>
      <c r="D884">
        <v>4.5</v>
      </c>
    </row>
    <row r="885" spans="1:4">
      <c r="A885" s="16">
        <v>38194</v>
      </c>
      <c r="B885">
        <v>4.3</v>
      </c>
      <c r="C885">
        <v>6</v>
      </c>
      <c r="D885">
        <v>4.5</v>
      </c>
    </row>
    <row r="886" spans="1:4">
      <c r="A886" s="16">
        <v>38195</v>
      </c>
      <c r="B886">
        <v>4.3</v>
      </c>
      <c r="C886">
        <v>6</v>
      </c>
      <c r="D886">
        <v>4.5</v>
      </c>
    </row>
    <row r="887" spans="1:4">
      <c r="A887" s="16">
        <v>38196</v>
      </c>
      <c r="B887">
        <v>4.3</v>
      </c>
      <c r="C887">
        <v>6</v>
      </c>
      <c r="D887">
        <v>4.5</v>
      </c>
    </row>
    <row r="888" spans="1:4">
      <c r="A888" s="16">
        <v>38197</v>
      </c>
      <c r="B888">
        <v>4.3</v>
      </c>
      <c r="C888">
        <v>6</v>
      </c>
      <c r="D888">
        <v>4.5</v>
      </c>
    </row>
    <row r="889" spans="1:4">
      <c r="A889" s="16">
        <v>38198</v>
      </c>
      <c r="B889">
        <v>4.4000000000000004</v>
      </c>
      <c r="C889">
        <v>6</v>
      </c>
      <c r="D889">
        <v>4.5</v>
      </c>
    </row>
    <row r="890" spans="1:4">
      <c r="A890" s="16">
        <v>38201</v>
      </c>
      <c r="B890">
        <v>4.4000000000000004</v>
      </c>
      <c r="C890">
        <v>6</v>
      </c>
      <c r="D890">
        <v>4.5</v>
      </c>
    </row>
    <row r="891" spans="1:4">
      <c r="A891" s="16">
        <v>38202</v>
      </c>
      <c r="B891">
        <v>4.3</v>
      </c>
      <c r="C891">
        <v>6</v>
      </c>
      <c r="D891">
        <v>4.5</v>
      </c>
    </row>
    <row r="892" spans="1:4">
      <c r="A892" s="16">
        <v>38203</v>
      </c>
      <c r="B892">
        <v>4.4000000000000004</v>
      </c>
      <c r="C892">
        <v>6</v>
      </c>
      <c r="D892">
        <v>4.5</v>
      </c>
    </row>
    <row r="893" spans="1:4">
      <c r="A893" s="16">
        <v>38204</v>
      </c>
      <c r="B893">
        <v>4.4000000000000004</v>
      </c>
      <c r="C893">
        <v>6</v>
      </c>
      <c r="D893">
        <v>4.5</v>
      </c>
    </row>
    <row r="894" spans="1:4">
      <c r="A894" s="16">
        <v>38205</v>
      </c>
      <c r="B894">
        <v>4.3</v>
      </c>
      <c r="C894">
        <v>6</v>
      </c>
      <c r="D894">
        <v>4.5</v>
      </c>
    </row>
    <row r="895" spans="1:4">
      <c r="A895" s="16">
        <v>38208</v>
      </c>
      <c r="B895">
        <v>4.4000000000000004</v>
      </c>
      <c r="C895">
        <v>6</v>
      </c>
      <c r="D895">
        <v>4.5</v>
      </c>
    </row>
    <row r="896" spans="1:4">
      <c r="A896" s="16">
        <v>38209</v>
      </c>
      <c r="B896">
        <v>4.5</v>
      </c>
      <c r="C896">
        <v>6</v>
      </c>
      <c r="D896">
        <v>4.5</v>
      </c>
    </row>
    <row r="897" spans="1:4">
      <c r="A897" s="16">
        <v>38210</v>
      </c>
      <c r="B897">
        <v>4.5999999999999996</v>
      </c>
      <c r="C897">
        <v>6</v>
      </c>
      <c r="D897">
        <v>4.5</v>
      </c>
    </row>
    <row r="898" spans="1:4">
      <c r="A898" s="16">
        <v>38211</v>
      </c>
      <c r="B898">
        <v>5.0999999999999996</v>
      </c>
      <c r="C898">
        <v>6</v>
      </c>
      <c r="D898">
        <v>4.5</v>
      </c>
    </row>
    <row r="899" spans="1:4">
      <c r="A899" s="16">
        <v>38212</v>
      </c>
      <c r="B899">
        <v>5.2</v>
      </c>
      <c r="C899">
        <v>6</v>
      </c>
      <c r="D899">
        <v>4.5</v>
      </c>
    </row>
    <row r="900" spans="1:4">
      <c r="A900" s="16">
        <v>38215</v>
      </c>
      <c r="B900">
        <v>4.4000000000000004</v>
      </c>
      <c r="C900">
        <v>6</v>
      </c>
      <c r="D900">
        <v>4.5</v>
      </c>
    </row>
    <row r="901" spans="1:4">
      <c r="A901" s="16">
        <v>38216</v>
      </c>
      <c r="B901">
        <v>4.4000000000000004</v>
      </c>
      <c r="C901">
        <v>6</v>
      </c>
      <c r="D901">
        <v>4.5</v>
      </c>
    </row>
    <row r="902" spans="1:4">
      <c r="A902" s="16">
        <v>38217</v>
      </c>
      <c r="B902">
        <v>4.4000000000000004</v>
      </c>
      <c r="C902">
        <v>6</v>
      </c>
      <c r="D902">
        <v>4.5</v>
      </c>
    </row>
    <row r="903" spans="1:4">
      <c r="A903" s="16">
        <v>38218</v>
      </c>
      <c r="B903">
        <v>4.4000000000000004</v>
      </c>
      <c r="C903">
        <v>6</v>
      </c>
      <c r="D903">
        <v>4.5</v>
      </c>
    </row>
    <row r="904" spans="1:4">
      <c r="A904" s="16">
        <v>38222</v>
      </c>
      <c r="B904">
        <v>4.4000000000000004</v>
      </c>
      <c r="C904">
        <v>6</v>
      </c>
      <c r="D904">
        <v>4.5</v>
      </c>
    </row>
    <row r="905" spans="1:4">
      <c r="A905" s="16">
        <v>38223</v>
      </c>
      <c r="B905">
        <v>3.9</v>
      </c>
      <c r="C905">
        <v>6</v>
      </c>
      <c r="D905">
        <v>4.5</v>
      </c>
    </row>
    <row r="906" spans="1:4">
      <c r="A906" s="16">
        <v>38224</v>
      </c>
      <c r="B906">
        <v>4.4000000000000004</v>
      </c>
      <c r="C906">
        <v>6</v>
      </c>
      <c r="D906">
        <v>4.5</v>
      </c>
    </row>
    <row r="907" spans="1:4">
      <c r="A907" s="16">
        <v>38225</v>
      </c>
      <c r="B907">
        <v>4.4000000000000004</v>
      </c>
      <c r="C907">
        <v>6</v>
      </c>
      <c r="D907">
        <v>4.5</v>
      </c>
    </row>
    <row r="908" spans="1:4">
      <c r="A908" s="16">
        <v>38226</v>
      </c>
      <c r="B908">
        <v>4.4000000000000004</v>
      </c>
      <c r="C908">
        <v>6</v>
      </c>
      <c r="D908">
        <v>4.5</v>
      </c>
    </row>
    <row r="909" spans="1:4">
      <c r="A909" s="16">
        <v>38229</v>
      </c>
      <c r="B909">
        <v>4.3</v>
      </c>
      <c r="C909">
        <v>6</v>
      </c>
      <c r="D909">
        <v>4.5</v>
      </c>
    </row>
    <row r="910" spans="1:4">
      <c r="A910" s="16">
        <v>38230</v>
      </c>
      <c r="B910">
        <v>4.3</v>
      </c>
      <c r="C910">
        <v>6</v>
      </c>
      <c r="D910">
        <v>4.5</v>
      </c>
    </row>
    <row r="911" spans="1:4">
      <c r="A911" s="16">
        <v>38231</v>
      </c>
      <c r="B911">
        <v>4.3</v>
      </c>
      <c r="C911">
        <v>6</v>
      </c>
      <c r="D911">
        <v>4.5</v>
      </c>
    </row>
    <row r="912" spans="1:4">
      <c r="A912" s="16">
        <v>38232</v>
      </c>
      <c r="B912">
        <v>4.3</v>
      </c>
      <c r="C912">
        <v>6</v>
      </c>
      <c r="D912">
        <v>4.5</v>
      </c>
    </row>
    <row r="913" spans="1:4">
      <c r="A913" s="16">
        <v>38233</v>
      </c>
      <c r="B913">
        <v>4.3</v>
      </c>
      <c r="C913">
        <v>6</v>
      </c>
      <c r="D913">
        <v>4.5</v>
      </c>
    </row>
    <row r="914" spans="1:4">
      <c r="A914" s="16">
        <v>38236</v>
      </c>
      <c r="B914">
        <v>4.4000000000000004</v>
      </c>
      <c r="C914">
        <v>6</v>
      </c>
      <c r="D914">
        <v>4.5</v>
      </c>
    </row>
    <row r="915" spans="1:4">
      <c r="A915" s="16">
        <v>38237</v>
      </c>
      <c r="B915">
        <v>4.4000000000000004</v>
      </c>
      <c r="C915">
        <v>6</v>
      </c>
      <c r="D915">
        <v>4.5</v>
      </c>
    </row>
    <row r="916" spans="1:4">
      <c r="A916" s="16">
        <v>38238</v>
      </c>
      <c r="B916">
        <v>4.4000000000000004</v>
      </c>
      <c r="C916">
        <v>6</v>
      </c>
      <c r="D916">
        <v>4.5</v>
      </c>
    </row>
    <row r="917" spans="1:4">
      <c r="A917" s="16">
        <v>38239</v>
      </c>
      <c r="B917">
        <v>4.4000000000000004</v>
      </c>
      <c r="C917">
        <v>6</v>
      </c>
      <c r="D917">
        <v>4.5</v>
      </c>
    </row>
    <row r="918" spans="1:4">
      <c r="A918" s="16">
        <v>38240</v>
      </c>
      <c r="B918">
        <v>4.5</v>
      </c>
      <c r="C918">
        <v>6</v>
      </c>
      <c r="D918">
        <v>4.5</v>
      </c>
    </row>
    <row r="919" spans="1:4">
      <c r="A919" s="16">
        <v>38243</v>
      </c>
      <c r="B919">
        <v>4.5</v>
      </c>
      <c r="C919">
        <v>6</v>
      </c>
      <c r="D919">
        <v>4.5</v>
      </c>
    </row>
    <row r="920" spans="1:4">
      <c r="A920" s="16">
        <v>38244</v>
      </c>
      <c r="B920">
        <v>4.5</v>
      </c>
      <c r="C920">
        <v>6</v>
      </c>
      <c r="D920">
        <v>4.5</v>
      </c>
    </row>
    <row r="921" spans="1:4">
      <c r="A921" s="16">
        <v>38245</v>
      </c>
      <c r="B921">
        <v>4.5</v>
      </c>
      <c r="C921">
        <v>6</v>
      </c>
      <c r="D921">
        <v>4.5</v>
      </c>
    </row>
    <row r="922" spans="1:4">
      <c r="A922" s="16">
        <v>38246</v>
      </c>
      <c r="B922">
        <v>4.5</v>
      </c>
      <c r="C922">
        <v>6</v>
      </c>
      <c r="D922">
        <v>4.5</v>
      </c>
    </row>
    <row r="923" spans="1:4">
      <c r="A923" s="16">
        <v>38247</v>
      </c>
      <c r="B923">
        <v>4.5</v>
      </c>
      <c r="C923">
        <v>6</v>
      </c>
      <c r="D923">
        <v>4.5</v>
      </c>
    </row>
    <row r="924" spans="1:4">
      <c r="A924" s="16">
        <v>38250</v>
      </c>
      <c r="B924">
        <v>4.5999999999999996</v>
      </c>
      <c r="C924">
        <v>6</v>
      </c>
      <c r="D924">
        <v>4.5</v>
      </c>
    </row>
    <row r="925" spans="1:4">
      <c r="A925" s="16">
        <v>38251</v>
      </c>
      <c r="B925">
        <v>4.8</v>
      </c>
      <c r="C925">
        <v>6</v>
      </c>
      <c r="D925">
        <v>4.5</v>
      </c>
    </row>
    <row r="926" spans="1:4">
      <c r="A926" s="16">
        <v>38252</v>
      </c>
      <c r="B926">
        <v>4.9000000000000004</v>
      </c>
      <c r="C926">
        <v>6</v>
      </c>
      <c r="D926">
        <v>4.5</v>
      </c>
    </row>
    <row r="927" spans="1:4">
      <c r="A927" s="16">
        <v>38253</v>
      </c>
      <c r="B927">
        <v>4.7</v>
      </c>
      <c r="C927">
        <v>6</v>
      </c>
      <c r="D927">
        <v>4.5</v>
      </c>
    </row>
    <row r="928" spans="1:4">
      <c r="A928" s="16">
        <v>38254</v>
      </c>
      <c r="B928">
        <v>4.5999999999999996</v>
      </c>
      <c r="C928">
        <v>6</v>
      </c>
      <c r="D928">
        <v>4.5</v>
      </c>
    </row>
    <row r="929" spans="1:4">
      <c r="A929" s="16">
        <v>38257</v>
      </c>
      <c r="B929">
        <v>4.5</v>
      </c>
      <c r="C929">
        <v>6</v>
      </c>
      <c r="D929">
        <v>4.5</v>
      </c>
    </row>
    <row r="930" spans="1:4">
      <c r="A930" s="16">
        <v>38258</v>
      </c>
      <c r="B930">
        <v>4.5</v>
      </c>
      <c r="C930">
        <v>6</v>
      </c>
      <c r="D930">
        <v>4.5</v>
      </c>
    </row>
    <row r="931" spans="1:4">
      <c r="A931" s="16">
        <v>38259</v>
      </c>
      <c r="B931">
        <v>4.5</v>
      </c>
      <c r="C931">
        <v>6</v>
      </c>
      <c r="D931">
        <v>4.5</v>
      </c>
    </row>
    <row r="932" spans="1:4">
      <c r="A932" s="16">
        <v>38260</v>
      </c>
      <c r="B932">
        <v>3.5</v>
      </c>
      <c r="C932">
        <v>6</v>
      </c>
      <c r="D932">
        <v>4.5</v>
      </c>
    </row>
    <row r="933" spans="1:4">
      <c r="A933" s="16">
        <v>38261</v>
      </c>
      <c r="B933">
        <v>4.5</v>
      </c>
      <c r="C933">
        <v>6</v>
      </c>
      <c r="D933">
        <v>4.5</v>
      </c>
    </row>
    <row r="934" spans="1:4">
      <c r="A934" s="16">
        <v>38264</v>
      </c>
      <c r="B934">
        <v>4.5999999999999996</v>
      </c>
      <c r="C934">
        <v>6</v>
      </c>
      <c r="D934">
        <v>4.5</v>
      </c>
    </row>
    <row r="935" spans="1:4">
      <c r="A935" s="16">
        <v>38265</v>
      </c>
      <c r="B935">
        <v>4.5999999999999996</v>
      </c>
      <c r="C935">
        <v>6</v>
      </c>
      <c r="D935">
        <v>4.5</v>
      </c>
    </row>
    <row r="936" spans="1:4">
      <c r="A936" s="16">
        <v>38266</v>
      </c>
      <c r="B936">
        <v>4.5999999999999996</v>
      </c>
      <c r="C936">
        <v>6</v>
      </c>
      <c r="D936">
        <v>4.5</v>
      </c>
    </row>
    <row r="937" spans="1:4">
      <c r="A937" s="16">
        <v>38267</v>
      </c>
      <c r="B937">
        <v>4.5999999999999996</v>
      </c>
      <c r="C937">
        <v>6</v>
      </c>
      <c r="D937">
        <v>4.5</v>
      </c>
    </row>
    <row r="938" spans="1:4">
      <c r="A938" s="16">
        <v>38268</v>
      </c>
      <c r="B938">
        <v>4.5999999999999996</v>
      </c>
      <c r="C938">
        <v>6</v>
      </c>
      <c r="D938">
        <v>4.5</v>
      </c>
    </row>
    <row r="939" spans="1:4">
      <c r="A939" s="16">
        <v>38271</v>
      </c>
      <c r="B939">
        <v>4.5</v>
      </c>
      <c r="C939">
        <v>6</v>
      </c>
      <c r="D939">
        <v>4.5</v>
      </c>
    </row>
    <row r="940" spans="1:4">
      <c r="A940" s="16">
        <v>38272</v>
      </c>
      <c r="B940">
        <v>4.5999999999999996</v>
      </c>
      <c r="C940">
        <v>6</v>
      </c>
      <c r="D940">
        <v>4.5</v>
      </c>
    </row>
    <row r="941" spans="1:4">
      <c r="A941" s="16">
        <v>38274</v>
      </c>
      <c r="B941">
        <v>4.5999999999999996</v>
      </c>
      <c r="C941">
        <v>6</v>
      </c>
      <c r="D941">
        <v>4.5</v>
      </c>
    </row>
    <row r="942" spans="1:4">
      <c r="A942" s="16">
        <v>38275</v>
      </c>
      <c r="B942">
        <v>4.5</v>
      </c>
      <c r="C942">
        <v>6</v>
      </c>
      <c r="D942">
        <v>4.5</v>
      </c>
    </row>
    <row r="943" spans="1:4">
      <c r="A943" s="16">
        <v>38278</v>
      </c>
      <c r="B943">
        <v>4.5999999999999996</v>
      </c>
      <c r="C943">
        <v>6</v>
      </c>
      <c r="D943">
        <v>4.5</v>
      </c>
    </row>
    <row r="944" spans="1:4">
      <c r="A944" s="16">
        <v>38279</v>
      </c>
      <c r="B944">
        <v>4.5999999999999996</v>
      </c>
      <c r="C944">
        <v>6</v>
      </c>
      <c r="D944">
        <v>4.5</v>
      </c>
    </row>
    <row r="945" spans="1:4">
      <c r="A945" s="16">
        <v>38280</v>
      </c>
      <c r="B945">
        <v>4.8</v>
      </c>
      <c r="C945">
        <v>6</v>
      </c>
      <c r="D945">
        <v>4.5</v>
      </c>
    </row>
    <row r="946" spans="1:4">
      <c r="A946" s="16">
        <v>38281</v>
      </c>
      <c r="B946">
        <v>4.8</v>
      </c>
      <c r="C946">
        <v>6</v>
      </c>
      <c r="D946">
        <v>4.5</v>
      </c>
    </row>
    <row r="947" spans="1:4">
      <c r="A947" s="16">
        <v>38285</v>
      </c>
      <c r="B947">
        <v>4.8</v>
      </c>
      <c r="C947">
        <v>6</v>
      </c>
      <c r="D947">
        <v>4.5</v>
      </c>
    </row>
    <row r="948" spans="1:4">
      <c r="A948" s="16">
        <v>38286</v>
      </c>
      <c r="B948">
        <v>4.8</v>
      </c>
      <c r="C948">
        <v>6</v>
      </c>
      <c r="D948">
        <v>4.5</v>
      </c>
    </row>
    <row r="949" spans="1:4">
      <c r="A949" s="16">
        <v>38287</v>
      </c>
      <c r="B949">
        <v>4.9000000000000004</v>
      </c>
      <c r="C949">
        <v>6</v>
      </c>
      <c r="D949">
        <v>4.5</v>
      </c>
    </row>
    <row r="950" spans="1:4">
      <c r="A950" s="16">
        <v>38288</v>
      </c>
      <c r="B950">
        <v>4.8</v>
      </c>
      <c r="C950">
        <v>6</v>
      </c>
      <c r="D950">
        <v>4.8</v>
      </c>
    </row>
    <row r="951" spans="1:4">
      <c r="A951" s="16">
        <v>38289</v>
      </c>
      <c r="B951">
        <v>4.8</v>
      </c>
      <c r="C951">
        <v>6</v>
      </c>
      <c r="D951">
        <v>4.8</v>
      </c>
    </row>
    <row r="952" spans="1:4">
      <c r="A952" s="16">
        <v>38292</v>
      </c>
      <c r="B952">
        <v>4.9000000000000004</v>
      </c>
      <c r="C952">
        <v>6</v>
      </c>
      <c r="D952">
        <v>4.8</v>
      </c>
    </row>
    <row r="953" spans="1:4">
      <c r="A953" s="16">
        <v>38293</v>
      </c>
      <c r="B953">
        <v>4.9000000000000004</v>
      </c>
      <c r="C953">
        <v>6</v>
      </c>
      <c r="D953">
        <v>4.8</v>
      </c>
    </row>
    <row r="954" spans="1:4">
      <c r="A954" s="16">
        <v>38294</v>
      </c>
      <c r="B954">
        <v>5.3</v>
      </c>
      <c r="C954">
        <v>6</v>
      </c>
      <c r="D954">
        <v>4.8</v>
      </c>
    </row>
    <row r="955" spans="1:4">
      <c r="A955" s="16">
        <v>38295</v>
      </c>
      <c r="B955">
        <v>5.8</v>
      </c>
      <c r="C955">
        <v>6</v>
      </c>
      <c r="D955">
        <v>4.8</v>
      </c>
    </row>
    <row r="956" spans="1:4">
      <c r="A956" s="16">
        <v>38296</v>
      </c>
      <c r="B956">
        <v>6.1</v>
      </c>
      <c r="C956">
        <v>6</v>
      </c>
      <c r="D956">
        <v>4.8</v>
      </c>
    </row>
    <row r="957" spans="1:4">
      <c r="A957" s="16">
        <v>38299</v>
      </c>
      <c r="B957">
        <v>6.2</v>
      </c>
      <c r="C957">
        <v>6</v>
      </c>
      <c r="D957">
        <v>4.8</v>
      </c>
    </row>
    <row r="958" spans="1:4">
      <c r="A958" s="16">
        <v>38300</v>
      </c>
      <c r="B958">
        <v>6.2</v>
      </c>
      <c r="C958">
        <v>6</v>
      </c>
      <c r="D958">
        <v>4.8</v>
      </c>
    </row>
    <row r="959" spans="1:4">
      <c r="A959" s="16">
        <v>38301</v>
      </c>
      <c r="B959">
        <v>6.1</v>
      </c>
      <c r="C959">
        <v>6</v>
      </c>
      <c r="D959">
        <v>4.8</v>
      </c>
    </row>
    <row r="960" spans="1:4">
      <c r="A960" s="16">
        <v>38302</v>
      </c>
      <c r="B960">
        <v>6.2</v>
      </c>
      <c r="C960">
        <v>6</v>
      </c>
      <c r="D960">
        <v>4.8</v>
      </c>
    </row>
    <row r="961" spans="1:4">
      <c r="A961" s="16">
        <v>38307</v>
      </c>
      <c r="B961">
        <v>6.3</v>
      </c>
      <c r="C961">
        <v>6</v>
      </c>
      <c r="D961">
        <v>4.8</v>
      </c>
    </row>
    <row r="962" spans="1:4">
      <c r="A962" s="16">
        <v>38308</v>
      </c>
      <c r="B962">
        <v>6.3</v>
      </c>
      <c r="C962">
        <v>6</v>
      </c>
      <c r="D962">
        <v>4.8</v>
      </c>
    </row>
    <row r="963" spans="1:4">
      <c r="A963" s="16">
        <v>38309</v>
      </c>
      <c r="B963">
        <v>6.3</v>
      </c>
      <c r="C963">
        <v>6</v>
      </c>
      <c r="D963">
        <v>4.8</v>
      </c>
    </row>
    <row r="964" spans="1:4">
      <c r="A964" s="16">
        <v>38310</v>
      </c>
      <c r="B964">
        <v>6.2</v>
      </c>
      <c r="C964">
        <v>6</v>
      </c>
      <c r="D964">
        <v>4.8</v>
      </c>
    </row>
    <row r="965" spans="1:4">
      <c r="A965" s="16">
        <v>38313</v>
      </c>
      <c r="B965">
        <v>5.8</v>
      </c>
      <c r="C965">
        <v>6</v>
      </c>
      <c r="D965">
        <v>4.8</v>
      </c>
    </row>
    <row r="966" spans="1:4">
      <c r="A966" s="16">
        <v>38314</v>
      </c>
      <c r="B966">
        <v>5.4</v>
      </c>
      <c r="C966">
        <v>6</v>
      </c>
      <c r="D966">
        <v>4.8</v>
      </c>
    </row>
    <row r="967" spans="1:4">
      <c r="A967" s="16">
        <v>38315</v>
      </c>
      <c r="B967">
        <v>4.9000000000000004</v>
      </c>
      <c r="C967">
        <v>6</v>
      </c>
      <c r="D967">
        <v>4.8</v>
      </c>
    </row>
    <row r="968" spans="1:4">
      <c r="A968" s="16">
        <v>38316</v>
      </c>
      <c r="B968">
        <v>4.8</v>
      </c>
      <c r="C968">
        <v>6</v>
      </c>
      <c r="D968">
        <v>4.8</v>
      </c>
    </row>
    <row r="969" spans="1:4">
      <c r="A969" s="16">
        <v>38320</v>
      </c>
      <c r="B969">
        <v>4.8</v>
      </c>
      <c r="C969">
        <v>6</v>
      </c>
      <c r="D969">
        <v>4.8</v>
      </c>
    </row>
    <row r="970" spans="1:4">
      <c r="A970" s="16">
        <v>38321</v>
      </c>
      <c r="B970">
        <v>4.8</v>
      </c>
      <c r="C970">
        <v>6</v>
      </c>
      <c r="D970">
        <v>4.8</v>
      </c>
    </row>
    <row r="971" spans="1:4">
      <c r="A971" s="16">
        <v>38322</v>
      </c>
      <c r="B971">
        <v>4.8</v>
      </c>
      <c r="C971">
        <v>6</v>
      </c>
      <c r="D971">
        <v>4.8</v>
      </c>
    </row>
    <row r="972" spans="1:4">
      <c r="A972" s="16">
        <v>38323</v>
      </c>
      <c r="B972">
        <v>4.8</v>
      </c>
      <c r="C972">
        <v>6</v>
      </c>
      <c r="D972">
        <v>4.8</v>
      </c>
    </row>
    <row r="973" spans="1:4">
      <c r="A973" s="16">
        <v>38324</v>
      </c>
      <c r="B973">
        <v>4.4000000000000004</v>
      </c>
      <c r="C973">
        <v>6</v>
      </c>
      <c r="D973">
        <v>4.8</v>
      </c>
    </row>
    <row r="974" spans="1:4">
      <c r="A974" s="16">
        <v>38327</v>
      </c>
      <c r="B974">
        <v>4.7</v>
      </c>
      <c r="C974">
        <v>6</v>
      </c>
      <c r="D974">
        <v>4.8</v>
      </c>
    </row>
    <row r="975" spans="1:4">
      <c r="A975" s="16">
        <v>38328</v>
      </c>
      <c r="B975">
        <v>4.7</v>
      </c>
      <c r="C975">
        <v>6</v>
      </c>
      <c r="D975">
        <v>4.8</v>
      </c>
    </row>
    <row r="976" spans="1:4">
      <c r="A976" s="16">
        <v>38329</v>
      </c>
      <c r="B976">
        <v>4.7</v>
      </c>
      <c r="C976">
        <v>6</v>
      </c>
      <c r="D976">
        <v>4.8</v>
      </c>
    </row>
    <row r="977" spans="1:4">
      <c r="A977" s="16">
        <v>38330</v>
      </c>
      <c r="B977">
        <v>4.7</v>
      </c>
      <c r="C977">
        <v>6</v>
      </c>
      <c r="D977">
        <v>4.8</v>
      </c>
    </row>
    <row r="978" spans="1:4">
      <c r="A978" s="16">
        <v>38331</v>
      </c>
      <c r="B978">
        <v>4.5999999999999996</v>
      </c>
      <c r="C978">
        <v>6</v>
      </c>
      <c r="D978">
        <v>4.8</v>
      </c>
    </row>
    <row r="979" spans="1:4">
      <c r="A979" s="16">
        <v>38334</v>
      </c>
      <c r="B979">
        <v>4.8</v>
      </c>
      <c r="C979">
        <v>6</v>
      </c>
      <c r="D979">
        <v>4.8</v>
      </c>
    </row>
    <row r="980" spans="1:4">
      <c r="A980" s="16">
        <v>38335</v>
      </c>
      <c r="B980">
        <v>5</v>
      </c>
      <c r="C980">
        <v>6</v>
      </c>
      <c r="D980">
        <v>4.8</v>
      </c>
    </row>
    <row r="981" spans="1:4">
      <c r="A981" s="16">
        <v>38336</v>
      </c>
      <c r="B981">
        <v>5.0999999999999996</v>
      </c>
      <c r="C981">
        <v>6</v>
      </c>
      <c r="D981">
        <v>4.8</v>
      </c>
    </row>
    <row r="982" spans="1:4">
      <c r="A982" s="16">
        <v>38337</v>
      </c>
      <c r="B982">
        <v>5.0999999999999996</v>
      </c>
      <c r="C982">
        <v>6</v>
      </c>
      <c r="D982">
        <v>4.8</v>
      </c>
    </row>
    <row r="983" spans="1:4">
      <c r="A983" s="16">
        <v>38338</v>
      </c>
      <c r="B983">
        <v>5</v>
      </c>
      <c r="C983">
        <v>6</v>
      </c>
      <c r="D983">
        <v>4.8</v>
      </c>
    </row>
    <row r="984" spans="1:4">
      <c r="A984" s="16">
        <v>38341</v>
      </c>
      <c r="B984">
        <v>6</v>
      </c>
      <c r="C984">
        <v>6</v>
      </c>
      <c r="D984">
        <v>4.8</v>
      </c>
    </row>
    <row r="985" spans="1:4">
      <c r="A985" s="16">
        <v>38342</v>
      </c>
      <c r="B985">
        <v>6</v>
      </c>
      <c r="C985">
        <v>6</v>
      </c>
      <c r="D985">
        <v>4.8</v>
      </c>
    </row>
    <row r="986" spans="1:4">
      <c r="A986" s="16">
        <v>38343</v>
      </c>
      <c r="B986">
        <v>6</v>
      </c>
      <c r="C986">
        <v>6</v>
      </c>
      <c r="D986">
        <v>4.8</v>
      </c>
    </row>
    <row r="987" spans="1:4">
      <c r="A987" s="16">
        <v>38344</v>
      </c>
      <c r="B987">
        <v>5.9</v>
      </c>
      <c r="C987">
        <v>6</v>
      </c>
      <c r="D987">
        <v>4.8</v>
      </c>
    </row>
    <row r="988" spans="1:4">
      <c r="A988" s="16">
        <v>38345</v>
      </c>
      <c r="B988">
        <v>6</v>
      </c>
      <c r="C988">
        <v>6</v>
      </c>
      <c r="D988">
        <v>4.8</v>
      </c>
    </row>
    <row r="989" spans="1:4">
      <c r="A989" s="16">
        <v>38348</v>
      </c>
      <c r="B989">
        <v>5.9</v>
      </c>
      <c r="C989">
        <v>6</v>
      </c>
      <c r="D989">
        <v>4.8</v>
      </c>
    </row>
    <row r="990" spans="1:4">
      <c r="A990" s="16">
        <v>38349</v>
      </c>
      <c r="B990">
        <v>6</v>
      </c>
      <c r="C990">
        <v>6</v>
      </c>
      <c r="D990">
        <v>4.8</v>
      </c>
    </row>
    <row r="991" spans="1:4">
      <c r="A991" s="16">
        <v>38350</v>
      </c>
      <c r="B991">
        <v>6</v>
      </c>
      <c r="C991">
        <v>6</v>
      </c>
      <c r="D991">
        <v>4.8</v>
      </c>
    </row>
    <row r="992" spans="1:4">
      <c r="A992" s="16">
        <v>38351</v>
      </c>
      <c r="B992">
        <v>6</v>
      </c>
      <c r="C992">
        <v>6</v>
      </c>
      <c r="D992">
        <v>4.8</v>
      </c>
    </row>
    <row r="993" spans="1:4">
      <c r="A993" s="16">
        <v>38352</v>
      </c>
      <c r="B993">
        <v>5.7</v>
      </c>
      <c r="C993">
        <v>6</v>
      </c>
      <c r="D993">
        <v>4.8</v>
      </c>
    </row>
    <row r="994" spans="1:4">
      <c r="A994" s="16">
        <v>38355</v>
      </c>
      <c r="B994">
        <v>4.7</v>
      </c>
      <c r="C994">
        <v>6</v>
      </c>
      <c r="D994">
        <v>4.8</v>
      </c>
    </row>
    <row r="995" spans="1:4">
      <c r="A995" s="16">
        <v>38356</v>
      </c>
      <c r="B995">
        <v>4.7</v>
      </c>
      <c r="C995">
        <v>6</v>
      </c>
      <c r="D995">
        <v>4.8</v>
      </c>
    </row>
    <row r="996" spans="1:4">
      <c r="A996" s="16">
        <v>38357</v>
      </c>
      <c r="B996">
        <v>4.8</v>
      </c>
      <c r="C996">
        <v>6</v>
      </c>
      <c r="D996">
        <v>4.8</v>
      </c>
    </row>
    <row r="997" spans="1:4">
      <c r="A997" s="16">
        <v>38358</v>
      </c>
      <c r="B997">
        <v>4.8</v>
      </c>
      <c r="C997">
        <v>6</v>
      </c>
      <c r="D997">
        <v>4.8</v>
      </c>
    </row>
    <row r="998" spans="1:4">
      <c r="A998" s="16">
        <v>38359</v>
      </c>
      <c r="B998">
        <v>4.8</v>
      </c>
      <c r="C998">
        <v>6</v>
      </c>
      <c r="D998">
        <v>4.8</v>
      </c>
    </row>
    <row r="999" spans="1:4">
      <c r="A999" s="16">
        <v>38362</v>
      </c>
      <c r="B999">
        <v>4.8</v>
      </c>
      <c r="C999">
        <v>6</v>
      </c>
      <c r="D999">
        <v>4.8</v>
      </c>
    </row>
    <row r="1000" spans="1:4">
      <c r="A1000" s="16">
        <v>38363</v>
      </c>
      <c r="B1000">
        <v>4.9000000000000004</v>
      </c>
      <c r="C1000">
        <v>6</v>
      </c>
      <c r="D1000">
        <v>4.8</v>
      </c>
    </row>
    <row r="1001" spans="1:4">
      <c r="A1001" s="16">
        <v>38364</v>
      </c>
      <c r="B1001">
        <v>4.9000000000000004</v>
      </c>
      <c r="C1001">
        <v>6</v>
      </c>
      <c r="D1001">
        <v>4.8</v>
      </c>
    </row>
    <row r="1002" spans="1:4">
      <c r="A1002" s="16">
        <v>38365</v>
      </c>
      <c r="B1002">
        <v>4.8</v>
      </c>
      <c r="C1002">
        <v>6</v>
      </c>
      <c r="D1002">
        <v>4.8</v>
      </c>
    </row>
    <row r="1003" spans="1:4">
      <c r="A1003" s="16">
        <v>38366</v>
      </c>
      <c r="B1003">
        <v>4.8</v>
      </c>
      <c r="C1003">
        <v>6</v>
      </c>
      <c r="D1003">
        <v>4.8</v>
      </c>
    </row>
    <row r="1004" spans="1:4">
      <c r="A1004" s="16">
        <v>38369</v>
      </c>
      <c r="B1004">
        <v>4.8</v>
      </c>
      <c r="C1004">
        <v>6</v>
      </c>
      <c r="D1004">
        <v>4.8</v>
      </c>
    </row>
    <row r="1005" spans="1:4">
      <c r="A1005" s="16">
        <v>38370</v>
      </c>
      <c r="B1005">
        <v>4.8</v>
      </c>
      <c r="C1005">
        <v>6</v>
      </c>
      <c r="D1005">
        <v>4.8</v>
      </c>
    </row>
    <row r="1006" spans="1:4">
      <c r="A1006" s="16">
        <v>38371</v>
      </c>
      <c r="B1006">
        <v>4.8</v>
      </c>
      <c r="C1006">
        <v>6</v>
      </c>
      <c r="D1006">
        <v>4.8</v>
      </c>
    </row>
    <row r="1007" spans="1:4">
      <c r="A1007" s="16">
        <v>38372</v>
      </c>
      <c r="B1007">
        <v>4.7</v>
      </c>
      <c r="C1007">
        <v>6</v>
      </c>
      <c r="D1007">
        <v>4.8</v>
      </c>
    </row>
    <row r="1008" spans="1:4">
      <c r="A1008" s="16">
        <v>38376</v>
      </c>
      <c r="B1008">
        <v>4.8</v>
      </c>
      <c r="C1008">
        <v>6</v>
      </c>
      <c r="D1008">
        <v>4.8</v>
      </c>
    </row>
    <row r="1009" spans="1:4">
      <c r="A1009" s="16">
        <v>38377</v>
      </c>
      <c r="B1009">
        <v>4.8</v>
      </c>
      <c r="C1009">
        <v>6</v>
      </c>
      <c r="D1009">
        <v>4.8</v>
      </c>
    </row>
    <row r="1010" spans="1:4">
      <c r="A1010" s="16">
        <v>38379</v>
      </c>
      <c r="B1010">
        <v>4.8</v>
      </c>
      <c r="C1010">
        <v>6</v>
      </c>
      <c r="D1010">
        <v>4.8</v>
      </c>
    </row>
    <row r="1011" spans="1:4">
      <c r="A1011" s="16">
        <v>38380</v>
      </c>
      <c r="B1011">
        <v>4.8</v>
      </c>
      <c r="C1011">
        <v>6</v>
      </c>
      <c r="D1011">
        <v>4.8</v>
      </c>
    </row>
    <row r="1012" spans="1:4">
      <c r="A1012" s="16">
        <v>38383</v>
      </c>
      <c r="B1012">
        <v>4.8</v>
      </c>
      <c r="C1012">
        <v>6</v>
      </c>
      <c r="D1012">
        <v>4.8</v>
      </c>
    </row>
    <row r="1013" spans="1:4">
      <c r="A1013" s="16">
        <v>38384</v>
      </c>
      <c r="B1013">
        <v>4.8</v>
      </c>
      <c r="C1013">
        <v>6</v>
      </c>
      <c r="D1013">
        <v>4.8</v>
      </c>
    </row>
    <row r="1014" spans="1:4">
      <c r="A1014" s="16">
        <v>38385</v>
      </c>
      <c r="B1014">
        <v>4.8</v>
      </c>
      <c r="C1014">
        <v>6</v>
      </c>
      <c r="D1014">
        <v>4.8</v>
      </c>
    </row>
    <row r="1015" spans="1:4">
      <c r="A1015" s="16">
        <v>38386</v>
      </c>
      <c r="B1015">
        <v>4.8</v>
      </c>
      <c r="C1015">
        <v>6</v>
      </c>
      <c r="D1015">
        <v>4.8</v>
      </c>
    </row>
    <row r="1016" spans="1:4">
      <c r="A1016" s="16">
        <v>38387</v>
      </c>
      <c r="B1016">
        <v>4.8</v>
      </c>
      <c r="C1016">
        <v>6</v>
      </c>
      <c r="D1016">
        <v>4.8</v>
      </c>
    </row>
    <row r="1017" spans="1:4">
      <c r="A1017" s="16">
        <v>38390</v>
      </c>
      <c r="B1017">
        <v>4.8</v>
      </c>
      <c r="C1017">
        <v>6</v>
      </c>
      <c r="D1017">
        <v>4.8</v>
      </c>
    </row>
    <row r="1018" spans="1:4">
      <c r="A1018" s="16">
        <v>38391</v>
      </c>
      <c r="B1018">
        <v>4.8</v>
      </c>
      <c r="C1018">
        <v>6</v>
      </c>
      <c r="D1018">
        <v>4.8</v>
      </c>
    </row>
    <row r="1019" spans="1:4">
      <c r="A1019" s="16">
        <v>38392</v>
      </c>
      <c r="B1019">
        <v>4.8</v>
      </c>
      <c r="C1019">
        <v>6</v>
      </c>
      <c r="D1019">
        <v>4.8</v>
      </c>
    </row>
    <row r="1020" spans="1:4">
      <c r="A1020" s="16">
        <v>38393</v>
      </c>
      <c r="B1020">
        <v>4.8</v>
      </c>
      <c r="C1020">
        <v>6</v>
      </c>
      <c r="D1020">
        <v>4.8</v>
      </c>
    </row>
    <row r="1021" spans="1:4">
      <c r="A1021" s="16">
        <v>38394</v>
      </c>
      <c r="B1021">
        <v>4.8</v>
      </c>
      <c r="C1021">
        <v>6</v>
      </c>
      <c r="D1021">
        <v>4.8</v>
      </c>
    </row>
    <row r="1022" spans="1:4">
      <c r="A1022" s="16">
        <v>38397</v>
      </c>
      <c r="B1022">
        <v>4.8</v>
      </c>
      <c r="C1022">
        <v>6</v>
      </c>
      <c r="D1022">
        <v>4.8</v>
      </c>
    </row>
    <row r="1023" spans="1:4">
      <c r="A1023" s="16">
        <v>38398</v>
      </c>
      <c r="B1023">
        <v>4.8</v>
      </c>
      <c r="C1023">
        <v>6</v>
      </c>
      <c r="D1023">
        <v>4.8</v>
      </c>
    </row>
    <row r="1024" spans="1:4">
      <c r="A1024" s="16">
        <v>38399</v>
      </c>
      <c r="B1024">
        <v>4.8</v>
      </c>
      <c r="C1024">
        <v>6</v>
      </c>
      <c r="D1024">
        <v>4.8</v>
      </c>
    </row>
    <row r="1025" spans="1:4">
      <c r="A1025" s="16">
        <v>38400</v>
      </c>
      <c r="B1025">
        <v>4.8</v>
      </c>
      <c r="C1025">
        <v>6</v>
      </c>
      <c r="D1025">
        <v>4.8</v>
      </c>
    </row>
    <row r="1026" spans="1:4">
      <c r="A1026" s="16">
        <v>38401</v>
      </c>
      <c r="B1026">
        <v>4.8</v>
      </c>
      <c r="C1026">
        <v>6</v>
      </c>
      <c r="D1026">
        <v>4.8</v>
      </c>
    </row>
    <row r="1027" spans="1:4">
      <c r="A1027" s="16">
        <v>38404</v>
      </c>
      <c r="B1027">
        <v>4.8</v>
      </c>
      <c r="C1027">
        <v>6</v>
      </c>
      <c r="D1027">
        <v>4.8</v>
      </c>
    </row>
    <row r="1028" spans="1:4">
      <c r="A1028" s="16">
        <v>38405</v>
      </c>
      <c r="B1028">
        <v>4.8</v>
      </c>
      <c r="C1028">
        <v>6</v>
      </c>
      <c r="D1028">
        <v>4.8</v>
      </c>
    </row>
    <row r="1029" spans="1:4">
      <c r="A1029" s="16">
        <v>38406</v>
      </c>
      <c r="B1029">
        <v>4.8</v>
      </c>
      <c r="C1029">
        <v>6</v>
      </c>
      <c r="D1029">
        <v>4.8</v>
      </c>
    </row>
    <row r="1030" spans="1:4">
      <c r="A1030" s="16">
        <v>38407</v>
      </c>
      <c r="B1030">
        <v>4.8</v>
      </c>
      <c r="C1030">
        <v>6</v>
      </c>
      <c r="D1030">
        <v>4.8</v>
      </c>
    </row>
    <row r="1031" spans="1:4">
      <c r="A1031" s="16">
        <v>38408</v>
      </c>
      <c r="B1031">
        <v>4.8</v>
      </c>
      <c r="C1031">
        <v>6</v>
      </c>
      <c r="D1031">
        <v>4.8</v>
      </c>
    </row>
    <row r="1032" spans="1:4">
      <c r="A1032" s="16">
        <v>38411</v>
      </c>
      <c r="B1032">
        <v>4.8</v>
      </c>
      <c r="C1032">
        <v>6</v>
      </c>
      <c r="D1032">
        <v>4.8</v>
      </c>
    </row>
    <row r="1033" spans="1:4">
      <c r="A1033" s="16">
        <v>38412</v>
      </c>
      <c r="B1033">
        <v>4.7</v>
      </c>
      <c r="C1033">
        <v>6</v>
      </c>
      <c r="D1033">
        <v>4.8</v>
      </c>
    </row>
    <row r="1034" spans="1:4">
      <c r="A1034" s="16">
        <v>38413</v>
      </c>
      <c r="B1034">
        <v>4.7</v>
      </c>
      <c r="C1034">
        <v>6</v>
      </c>
      <c r="D1034">
        <v>4.8</v>
      </c>
    </row>
    <row r="1035" spans="1:4">
      <c r="A1035" s="16">
        <v>38414</v>
      </c>
      <c r="B1035">
        <v>4.7</v>
      </c>
      <c r="C1035">
        <v>6</v>
      </c>
      <c r="D1035">
        <v>4.8</v>
      </c>
    </row>
    <row r="1036" spans="1:4">
      <c r="A1036" s="16">
        <v>38415</v>
      </c>
      <c r="B1036">
        <v>4.5</v>
      </c>
      <c r="C1036">
        <v>6</v>
      </c>
      <c r="D1036">
        <v>4.8</v>
      </c>
    </row>
    <row r="1037" spans="1:4">
      <c r="A1037" s="16">
        <v>38418</v>
      </c>
      <c r="B1037">
        <v>4.8</v>
      </c>
      <c r="C1037">
        <v>6</v>
      </c>
      <c r="D1037">
        <v>4.8</v>
      </c>
    </row>
    <row r="1038" spans="1:4">
      <c r="A1038" s="16">
        <v>38420</v>
      </c>
      <c r="B1038">
        <v>4.8</v>
      </c>
      <c r="C1038">
        <v>6</v>
      </c>
      <c r="D1038">
        <v>4.8</v>
      </c>
    </row>
    <row r="1039" spans="1:4">
      <c r="A1039" s="16">
        <v>38421</v>
      </c>
      <c r="B1039">
        <v>4.7</v>
      </c>
      <c r="C1039">
        <v>6</v>
      </c>
      <c r="D1039">
        <v>4.8</v>
      </c>
    </row>
    <row r="1040" spans="1:4">
      <c r="A1040" s="16">
        <v>38422</v>
      </c>
      <c r="B1040">
        <v>4.7</v>
      </c>
      <c r="C1040">
        <v>6</v>
      </c>
      <c r="D1040">
        <v>4.8</v>
      </c>
    </row>
    <row r="1041" spans="1:4">
      <c r="A1041" s="16">
        <v>38425</v>
      </c>
      <c r="B1041">
        <v>4.5</v>
      </c>
      <c r="C1041">
        <v>6</v>
      </c>
      <c r="D1041">
        <v>4.8</v>
      </c>
    </row>
    <row r="1042" spans="1:4">
      <c r="A1042" s="16">
        <v>38426</v>
      </c>
      <c r="B1042">
        <v>4.7</v>
      </c>
      <c r="C1042">
        <v>6</v>
      </c>
      <c r="D1042">
        <v>4.8</v>
      </c>
    </row>
    <row r="1043" spans="1:4">
      <c r="A1043" s="16">
        <v>38427</v>
      </c>
      <c r="B1043">
        <v>4.8</v>
      </c>
      <c r="C1043">
        <v>6</v>
      </c>
      <c r="D1043">
        <v>4.8</v>
      </c>
    </row>
    <row r="1044" spans="1:4">
      <c r="A1044" s="16">
        <v>38428</v>
      </c>
      <c r="B1044">
        <v>4.8</v>
      </c>
      <c r="C1044">
        <v>6</v>
      </c>
      <c r="D1044">
        <v>4.8</v>
      </c>
    </row>
    <row r="1045" spans="1:4">
      <c r="A1045" s="16">
        <v>38429</v>
      </c>
      <c r="B1045">
        <v>4.5999999999999996</v>
      </c>
      <c r="C1045">
        <v>6</v>
      </c>
      <c r="D1045">
        <v>4.8</v>
      </c>
    </row>
    <row r="1046" spans="1:4">
      <c r="A1046" s="16">
        <v>38432</v>
      </c>
      <c r="B1046">
        <v>4.8</v>
      </c>
      <c r="C1046">
        <v>6</v>
      </c>
      <c r="D1046">
        <v>4.8</v>
      </c>
    </row>
    <row r="1047" spans="1:4">
      <c r="A1047" s="16">
        <v>38433</v>
      </c>
      <c r="B1047">
        <v>4.8</v>
      </c>
      <c r="C1047">
        <v>6</v>
      </c>
      <c r="D1047">
        <v>4.8</v>
      </c>
    </row>
    <row r="1048" spans="1:4">
      <c r="A1048" s="16">
        <v>38434</v>
      </c>
      <c r="B1048">
        <v>4.8</v>
      </c>
      <c r="C1048">
        <v>6</v>
      </c>
      <c r="D1048">
        <v>4.8</v>
      </c>
    </row>
    <row r="1049" spans="1:4">
      <c r="A1049" s="16">
        <v>38435</v>
      </c>
      <c r="B1049">
        <v>4.9000000000000004</v>
      </c>
      <c r="C1049">
        <v>6</v>
      </c>
      <c r="D1049">
        <v>4.8</v>
      </c>
    </row>
    <row r="1050" spans="1:4">
      <c r="A1050" s="16">
        <v>38439</v>
      </c>
      <c r="B1050">
        <v>4.9000000000000004</v>
      </c>
      <c r="C1050">
        <v>6</v>
      </c>
      <c r="D1050">
        <v>4.8</v>
      </c>
    </row>
    <row r="1051" spans="1:4">
      <c r="A1051" s="16">
        <v>38440</v>
      </c>
      <c r="B1051">
        <v>4.7</v>
      </c>
      <c r="C1051">
        <v>6</v>
      </c>
      <c r="D1051">
        <v>4.8</v>
      </c>
    </row>
    <row r="1052" spans="1:4">
      <c r="A1052" s="16">
        <v>38441</v>
      </c>
      <c r="B1052">
        <v>4.5999999999999996</v>
      </c>
      <c r="C1052">
        <v>6</v>
      </c>
      <c r="D1052">
        <v>4.8</v>
      </c>
    </row>
    <row r="1053" spans="1:4">
      <c r="A1053" s="16">
        <v>38442</v>
      </c>
      <c r="B1053">
        <v>4.2</v>
      </c>
      <c r="C1053">
        <v>6</v>
      </c>
      <c r="D1053">
        <v>4.8</v>
      </c>
    </row>
    <row r="1054" spans="1:4">
      <c r="A1054" s="16">
        <v>38443</v>
      </c>
      <c r="B1054">
        <v>4.5999999999999996</v>
      </c>
      <c r="C1054">
        <v>6</v>
      </c>
      <c r="D1054">
        <v>4.8</v>
      </c>
    </row>
    <row r="1055" spans="1:4">
      <c r="A1055" s="16">
        <v>38446</v>
      </c>
      <c r="B1055">
        <v>4.8</v>
      </c>
      <c r="C1055">
        <v>6</v>
      </c>
      <c r="D1055">
        <v>4.8</v>
      </c>
    </row>
    <row r="1056" spans="1:4">
      <c r="A1056" s="16">
        <v>38447</v>
      </c>
      <c r="B1056">
        <v>4.8</v>
      </c>
      <c r="C1056">
        <v>6</v>
      </c>
      <c r="D1056">
        <v>4.8</v>
      </c>
    </row>
    <row r="1057" spans="1:4">
      <c r="A1057" s="16">
        <v>38448</v>
      </c>
      <c r="B1057">
        <v>4.8</v>
      </c>
      <c r="C1057">
        <v>6</v>
      </c>
      <c r="D1057">
        <v>4.8</v>
      </c>
    </row>
    <row r="1058" spans="1:4">
      <c r="A1058" s="16">
        <v>38449</v>
      </c>
      <c r="B1058">
        <v>4.8</v>
      </c>
      <c r="C1058">
        <v>6</v>
      </c>
      <c r="D1058">
        <v>4.8</v>
      </c>
    </row>
    <row r="1059" spans="1:4">
      <c r="A1059" s="16">
        <v>38450</v>
      </c>
      <c r="B1059">
        <v>4.8</v>
      </c>
      <c r="C1059">
        <v>6</v>
      </c>
      <c r="D1059">
        <v>4.8</v>
      </c>
    </row>
    <row r="1060" spans="1:4">
      <c r="A1060" s="16">
        <v>38453</v>
      </c>
      <c r="B1060">
        <v>4.8</v>
      </c>
      <c r="C1060">
        <v>6</v>
      </c>
      <c r="D1060">
        <v>4.8</v>
      </c>
    </row>
    <row r="1061" spans="1:4">
      <c r="A1061" s="16">
        <v>38454</v>
      </c>
      <c r="B1061">
        <v>4.8</v>
      </c>
      <c r="C1061">
        <v>6</v>
      </c>
      <c r="D1061">
        <v>4.8</v>
      </c>
    </row>
    <row r="1062" spans="1:4">
      <c r="A1062" s="16">
        <v>38455</v>
      </c>
      <c r="B1062">
        <v>4.8</v>
      </c>
      <c r="C1062">
        <v>6</v>
      </c>
      <c r="D1062">
        <v>4.8</v>
      </c>
    </row>
    <row r="1063" spans="1:4">
      <c r="A1063" s="16">
        <v>38457</v>
      </c>
      <c r="B1063">
        <v>4.8</v>
      </c>
      <c r="C1063">
        <v>6</v>
      </c>
      <c r="D1063">
        <v>4.8</v>
      </c>
    </row>
    <row r="1064" spans="1:4">
      <c r="A1064" s="16">
        <v>38461</v>
      </c>
      <c r="B1064">
        <v>4.8</v>
      </c>
      <c r="C1064">
        <v>6</v>
      </c>
      <c r="D1064">
        <v>4.8</v>
      </c>
    </row>
    <row r="1065" spans="1:4">
      <c r="A1065" s="16">
        <v>38462</v>
      </c>
      <c r="B1065">
        <v>4.8</v>
      </c>
      <c r="C1065">
        <v>6</v>
      </c>
      <c r="D1065">
        <v>4.8</v>
      </c>
    </row>
    <row r="1066" spans="1:4">
      <c r="A1066" s="16">
        <v>38463</v>
      </c>
      <c r="B1066">
        <v>4.7</v>
      </c>
      <c r="C1066">
        <v>6</v>
      </c>
      <c r="D1066">
        <v>4.8</v>
      </c>
    </row>
    <row r="1067" spans="1:4">
      <c r="A1067" s="16">
        <v>38467</v>
      </c>
      <c r="B1067">
        <v>4.8</v>
      </c>
      <c r="C1067">
        <v>6</v>
      </c>
      <c r="D1067">
        <v>4.8</v>
      </c>
    </row>
    <row r="1068" spans="1:4">
      <c r="A1068" s="16">
        <v>38468</v>
      </c>
      <c r="B1068">
        <v>4.8</v>
      </c>
      <c r="C1068">
        <v>6</v>
      </c>
      <c r="D1068">
        <v>4.8</v>
      </c>
    </row>
    <row r="1069" spans="1:4">
      <c r="A1069" s="16">
        <v>38469</v>
      </c>
      <c r="B1069">
        <v>4.8</v>
      </c>
      <c r="C1069">
        <v>6</v>
      </c>
      <c r="D1069">
        <v>4.8</v>
      </c>
    </row>
    <row r="1070" spans="1:4">
      <c r="A1070" s="16">
        <v>38470</v>
      </c>
      <c r="B1070">
        <v>4.8</v>
      </c>
      <c r="C1070">
        <v>6</v>
      </c>
      <c r="D1070">
        <v>4.8</v>
      </c>
    </row>
    <row r="1071" spans="1:4">
      <c r="A1071" s="16">
        <v>38471</v>
      </c>
      <c r="B1071">
        <v>4.5999999999999996</v>
      </c>
      <c r="C1071">
        <v>6</v>
      </c>
      <c r="D1071">
        <v>5</v>
      </c>
    </row>
    <row r="1072" spans="1:4">
      <c r="A1072" s="16">
        <v>38474</v>
      </c>
      <c r="B1072">
        <v>5</v>
      </c>
      <c r="C1072">
        <v>6</v>
      </c>
      <c r="D1072">
        <v>5</v>
      </c>
    </row>
    <row r="1073" spans="1:4">
      <c r="A1073" s="16">
        <v>38475</v>
      </c>
      <c r="B1073">
        <v>5</v>
      </c>
      <c r="C1073">
        <v>6</v>
      </c>
      <c r="D1073">
        <v>5</v>
      </c>
    </row>
    <row r="1074" spans="1:4">
      <c r="A1074" s="16">
        <v>38476</v>
      </c>
      <c r="B1074">
        <v>5</v>
      </c>
      <c r="C1074">
        <v>6</v>
      </c>
      <c r="D1074">
        <v>5</v>
      </c>
    </row>
    <row r="1075" spans="1:4">
      <c r="A1075" s="16">
        <v>38477</v>
      </c>
      <c r="B1075">
        <v>5</v>
      </c>
      <c r="C1075">
        <v>6</v>
      </c>
      <c r="D1075">
        <v>5</v>
      </c>
    </row>
    <row r="1076" spans="1:4">
      <c r="A1076" s="16">
        <v>38478</v>
      </c>
      <c r="B1076">
        <v>4.9000000000000004</v>
      </c>
      <c r="C1076">
        <v>6</v>
      </c>
      <c r="D1076">
        <v>5</v>
      </c>
    </row>
    <row r="1077" spans="1:4">
      <c r="A1077" s="16">
        <v>38481</v>
      </c>
      <c r="B1077">
        <v>5</v>
      </c>
      <c r="C1077">
        <v>6</v>
      </c>
      <c r="D1077">
        <v>5</v>
      </c>
    </row>
    <row r="1078" spans="1:4">
      <c r="A1078" s="16">
        <v>38482</v>
      </c>
      <c r="B1078">
        <v>5</v>
      </c>
      <c r="C1078">
        <v>6</v>
      </c>
      <c r="D1078">
        <v>5</v>
      </c>
    </row>
    <row r="1079" spans="1:4">
      <c r="A1079" s="16">
        <v>38483</v>
      </c>
      <c r="B1079">
        <v>5</v>
      </c>
      <c r="C1079">
        <v>6</v>
      </c>
      <c r="D1079">
        <v>5</v>
      </c>
    </row>
    <row r="1080" spans="1:4">
      <c r="A1080" s="16">
        <v>38484</v>
      </c>
      <c r="B1080">
        <v>5</v>
      </c>
      <c r="C1080">
        <v>6</v>
      </c>
      <c r="D1080">
        <v>5</v>
      </c>
    </row>
    <row r="1081" spans="1:4">
      <c r="A1081" s="16">
        <v>38485</v>
      </c>
      <c r="B1081">
        <v>5</v>
      </c>
      <c r="C1081">
        <v>6</v>
      </c>
      <c r="D1081">
        <v>5</v>
      </c>
    </row>
    <row r="1082" spans="1:4">
      <c r="A1082" s="16">
        <v>38488</v>
      </c>
      <c r="B1082">
        <v>5</v>
      </c>
      <c r="C1082">
        <v>6</v>
      </c>
      <c r="D1082">
        <v>5</v>
      </c>
    </row>
    <row r="1083" spans="1:4">
      <c r="A1083" s="16">
        <v>38489</v>
      </c>
      <c r="B1083">
        <v>5</v>
      </c>
      <c r="C1083">
        <v>6</v>
      </c>
      <c r="D1083">
        <v>5</v>
      </c>
    </row>
    <row r="1084" spans="1:4">
      <c r="A1084" s="16">
        <v>38490</v>
      </c>
      <c r="B1084">
        <v>5</v>
      </c>
      <c r="C1084">
        <v>6</v>
      </c>
      <c r="D1084">
        <v>5</v>
      </c>
    </row>
    <row r="1085" spans="1:4">
      <c r="A1085" s="16">
        <v>38491</v>
      </c>
      <c r="B1085">
        <v>5</v>
      </c>
      <c r="C1085">
        <v>6</v>
      </c>
      <c r="D1085">
        <v>5</v>
      </c>
    </row>
    <row r="1086" spans="1:4">
      <c r="A1086" s="16">
        <v>38492</v>
      </c>
      <c r="B1086">
        <v>5</v>
      </c>
      <c r="C1086">
        <v>6</v>
      </c>
      <c r="D1086">
        <v>5</v>
      </c>
    </row>
    <row r="1087" spans="1:4">
      <c r="A1087" s="16">
        <v>38496</v>
      </c>
      <c r="B1087">
        <v>5</v>
      </c>
      <c r="C1087">
        <v>6</v>
      </c>
      <c r="D1087">
        <v>5</v>
      </c>
    </row>
    <row r="1088" spans="1:4">
      <c r="A1088" s="16">
        <v>38497</v>
      </c>
      <c r="B1088">
        <v>5</v>
      </c>
      <c r="C1088">
        <v>6</v>
      </c>
      <c r="D1088">
        <v>5</v>
      </c>
    </row>
    <row r="1089" spans="1:4">
      <c r="A1089" s="16">
        <v>38498</v>
      </c>
      <c r="B1089">
        <v>5</v>
      </c>
      <c r="C1089">
        <v>6</v>
      </c>
      <c r="D1089">
        <v>5</v>
      </c>
    </row>
    <row r="1090" spans="1:4">
      <c r="A1090" s="16">
        <v>38499</v>
      </c>
      <c r="B1090">
        <v>4.9000000000000004</v>
      </c>
      <c r="C1090">
        <v>6</v>
      </c>
      <c r="D1090">
        <v>5</v>
      </c>
    </row>
    <row r="1091" spans="1:4">
      <c r="A1091" s="16">
        <v>38502</v>
      </c>
      <c r="B1091">
        <v>5</v>
      </c>
      <c r="C1091">
        <v>6</v>
      </c>
      <c r="D1091">
        <v>5</v>
      </c>
    </row>
    <row r="1092" spans="1:4">
      <c r="A1092" s="16">
        <v>38503</v>
      </c>
      <c r="B1092">
        <v>5</v>
      </c>
      <c r="C1092">
        <v>6</v>
      </c>
      <c r="D1092">
        <v>5</v>
      </c>
    </row>
    <row r="1093" spans="1:4">
      <c r="A1093" s="16">
        <v>38504</v>
      </c>
      <c r="B1093">
        <v>5</v>
      </c>
      <c r="C1093">
        <v>6</v>
      </c>
      <c r="D1093">
        <v>5</v>
      </c>
    </row>
    <row r="1094" spans="1:4">
      <c r="A1094" s="16">
        <v>38505</v>
      </c>
      <c r="B1094">
        <v>5</v>
      </c>
      <c r="C1094">
        <v>6</v>
      </c>
      <c r="D1094">
        <v>5</v>
      </c>
    </row>
    <row r="1095" spans="1:4">
      <c r="A1095" s="16">
        <v>38506</v>
      </c>
      <c r="B1095">
        <v>4.9000000000000004</v>
      </c>
      <c r="C1095">
        <v>6</v>
      </c>
      <c r="D1095">
        <v>5</v>
      </c>
    </row>
    <row r="1096" spans="1:4">
      <c r="A1096" s="16">
        <v>38509</v>
      </c>
      <c r="B1096">
        <v>5</v>
      </c>
      <c r="C1096">
        <v>6</v>
      </c>
      <c r="D1096">
        <v>5</v>
      </c>
    </row>
    <row r="1097" spans="1:4">
      <c r="A1097" s="16">
        <v>38510</v>
      </c>
      <c r="B1097">
        <v>5.0999999999999996</v>
      </c>
      <c r="C1097">
        <v>6</v>
      </c>
      <c r="D1097">
        <v>5</v>
      </c>
    </row>
    <row r="1098" spans="1:4">
      <c r="A1098" s="16">
        <v>38511</v>
      </c>
      <c r="B1098">
        <v>5</v>
      </c>
      <c r="C1098">
        <v>6</v>
      </c>
      <c r="D1098">
        <v>5</v>
      </c>
    </row>
    <row r="1099" spans="1:4">
      <c r="A1099" s="16">
        <v>38512</v>
      </c>
      <c r="B1099">
        <v>5</v>
      </c>
      <c r="C1099">
        <v>6</v>
      </c>
      <c r="D1099">
        <v>5</v>
      </c>
    </row>
    <row r="1100" spans="1:4">
      <c r="A1100" s="16">
        <v>38513</v>
      </c>
      <c r="B1100">
        <v>5.0999999999999996</v>
      </c>
      <c r="C1100">
        <v>6</v>
      </c>
      <c r="D1100">
        <v>5</v>
      </c>
    </row>
    <row r="1101" spans="1:4">
      <c r="A1101" s="16">
        <v>38516</v>
      </c>
      <c r="B1101">
        <v>5</v>
      </c>
      <c r="C1101">
        <v>6</v>
      </c>
      <c r="D1101">
        <v>5</v>
      </c>
    </row>
    <row r="1102" spans="1:4">
      <c r="A1102" s="16">
        <v>38517</v>
      </c>
      <c r="B1102">
        <v>5.0999999999999996</v>
      </c>
      <c r="C1102">
        <v>6</v>
      </c>
      <c r="D1102">
        <v>5</v>
      </c>
    </row>
    <row r="1103" spans="1:4">
      <c r="A1103" s="16">
        <v>38518</v>
      </c>
      <c r="B1103">
        <v>5.0999999999999996</v>
      </c>
      <c r="C1103">
        <v>6</v>
      </c>
      <c r="D1103">
        <v>5</v>
      </c>
    </row>
    <row r="1104" spans="1:4">
      <c r="A1104" s="16">
        <v>38519</v>
      </c>
      <c r="B1104">
        <v>5.0999999999999996</v>
      </c>
      <c r="C1104">
        <v>6</v>
      </c>
      <c r="D1104">
        <v>5</v>
      </c>
    </row>
    <row r="1105" spans="1:4">
      <c r="A1105" s="16">
        <v>38520</v>
      </c>
      <c r="B1105">
        <v>5</v>
      </c>
      <c r="C1105">
        <v>6</v>
      </c>
      <c r="D1105">
        <v>5</v>
      </c>
    </row>
    <row r="1106" spans="1:4">
      <c r="A1106" s="16">
        <v>38523</v>
      </c>
      <c r="B1106">
        <v>5</v>
      </c>
      <c r="C1106">
        <v>6</v>
      </c>
      <c r="D1106">
        <v>5</v>
      </c>
    </row>
    <row r="1107" spans="1:4">
      <c r="A1107" s="16">
        <v>38524</v>
      </c>
      <c r="B1107">
        <v>5</v>
      </c>
      <c r="C1107">
        <v>6</v>
      </c>
      <c r="D1107">
        <v>5</v>
      </c>
    </row>
    <row r="1108" spans="1:4">
      <c r="A1108" s="16">
        <v>38525</v>
      </c>
      <c r="B1108">
        <v>5</v>
      </c>
      <c r="C1108">
        <v>6</v>
      </c>
      <c r="D1108">
        <v>5</v>
      </c>
    </row>
    <row r="1109" spans="1:4">
      <c r="A1109" s="16">
        <v>38526</v>
      </c>
      <c r="B1109">
        <v>5</v>
      </c>
      <c r="C1109">
        <v>6</v>
      </c>
      <c r="D1109">
        <v>5</v>
      </c>
    </row>
    <row r="1110" spans="1:4">
      <c r="A1110" s="16">
        <v>38527</v>
      </c>
      <c r="B1110">
        <v>5</v>
      </c>
      <c r="C1110">
        <v>6</v>
      </c>
      <c r="D1110">
        <v>5</v>
      </c>
    </row>
    <row r="1111" spans="1:4">
      <c r="A1111" s="16">
        <v>38530</v>
      </c>
      <c r="B1111">
        <v>5.2</v>
      </c>
      <c r="C1111">
        <v>6</v>
      </c>
      <c r="D1111">
        <v>5</v>
      </c>
    </row>
    <row r="1112" spans="1:4">
      <c r="A1112" s="16">
        <v>38531</v>
      </c>
      <c r="B1112">
        <v>5.9</v>
      </c>
      <c r="C1112">
        <v>6</v>
      </c>
      <c r="D1112">
        <v>5</v>
      </c>
    </row>
    <row r="1113" spans="1:4">
      <c r="A1113" s="16">
        <v>38532</v>
      </c>
      <c r="B1113">
        <v>5.6</v>
      </c>
      <c r="C1113">
        <v>6</v>
      </c>
      <c r="D1113">
        <v>5</v>
      </c>
    </row>
    <row r="1114" spans="1:4">
      <c r="A1114" s="16">
        <v>38533</v>
      </c>
      <c r="B1114">
        <v>5.6</v>
      </c>
      <c r="C1114">
        <v>6</v>
      </c>
      <c r="D1114">
        <v>5</v>
      </c>
    </row>
    <row r="1115" spans="1:4">
      <c r="A1115" s="16">
        <v>38537</v>
      </c>
      <c r="B1115">
        <v>5.6</v>
      </c>
      <c r="C1115">
        <v>6</v>
      </c>
      <c r="D1115">
        <v>5</v>
      </c>
    </row>
    <row r="1116" spans="1:4">
      <c r="A1116" s="16">
        <v>38538</v>
      </c>
      <c r="B1116">
        <v>5.3</v>
      </c>
      <c r="C1116">
        <v>6</v>
      </c>
      <c r="D1116">
        <v>5</v>
      </c>
    </row>
    <row r="1117" spans="1:4">
      <c r="A1117" s="16">
        <v>38539</v>
      </c>
      <c r="B1117">
        <v>5.2</v>
      </c>
      <c r="C1117">
        <v>6</v>
      </c>
      <c r="D1117">
        <v>5</v>
      </c>
    </row>
    <row r="1118" spans="1:4">
      <c r="A1118" s="16">
        <v>38540</v>
      </c>
      <c r="B1118">
        <v>5.0999999999999996</v>
      </c>
      <c r="C1118">
        <v>6</v>
      </c>
      <c r="D1118">
        <v>5</v>
      </c>
    </row>
    <row r="1119" spans="1:4">
      <c r="A1119" s="16">
        <v>38541</v>
      </c>
      <c r="B1119">
        <v>5.3</v>
      </c>
      <c r="C1119">
        <v>6</v>
      </c>
      <c r="D1119">
        <v>5</v>
      </c>
    </row>
    <row r="1120" spans="1:4">
      <c r="A1120" s="16">
        <v>38544</v>
      </c>
      <c r="B1120">
        <v>5.2</v>
      </c>
      <c r="C1120">
        <v>6</v>
      </c>
      <c r="D1120">
        <v>5</v>
      </c>
    </row>
    <row r="1121" spans="1:4">
      <c r="A1121" s="16">
        <v>38545</v>
      </c>
      <c r="B1121">
        <v>5.3</v>
      </c>
      <c r="C1121">
        <v>6</v>
      </c>
      <c r="D1121">
        <v>5</v>
      </c>
    </row>
    <row r="1122" spans="1:4">
      <c r="A1122" s="16">
        <v>38546</v>
      </c>
      <c r="B1122">
        <v>5.3</v>
      </c>
      <c r="C1122">
        <v>6</v>
      </c>
      <c r="D1122">
        <v>5</v>
      </c>
    </row>
    <row r="1123" spans="1:4">
      <c r="A1123" s="16">
        <v>38547</v>
      </c>
      <c r="B1123">
        <v>5.2</v>
      </c>
      <c r="C1123">
        <v>6</v>
      </c>
      <c r="D1123">
        <v>5</v>
      </c>
    </row>
    <row r="1124" spans="1:4">
      <c r="A1124" s="16">
        <v>38548</v>
      </c>
      <c r="B1124">
        <v>5.0999999999999996</v>
      </c>
      <c r="C1124">
        <v>6</v>
      </c>
      <c r="D1124">
        <v>5</v>
      </c>
    </row>
    <row r="1125" spans="1:4">
      <c r="A1125" s="16">
        <v>38551</v>
      </c>
      <c r="B1125">
        <v>5</v>
      </c>
      <c r="C1125">
        <v>6</v>
      </c>
      <c r="D1125">
        <v>5</v>
      </c>
    </row>
    <row r="1126" spans="1:4">
      <c r="A1126" s="16">
        <v>38552</v>
      </c>
      <c r="B1126">
        <v>5.0999999999999996</v>
      </c>
      <c r="C1126">
        <v>6</v>
      </c>
      <c r="D1126">
        <v>5</v>
      </c>
    </row>
    <row r="1127" spans="1:4">
      <c r="A1127" s="16">
        <v>38553</v>
      </c>
      <c r="B1127">
        <v>5</v>
      </c>
      <c r="C1127">
        <v>6</v>
      </c>
      <c r="D1127">
        <v>5</v>
      </c>
    </row>
    <row r="1128" spans="1:4">
      <c r="A1128" s="16">
        <v>38555</v>
      </c>
      <c r="B1128">
        <v>4.5</v>
      </c>
      <c r="C1128">
        <v>6</v>
      </c>
      <c r="D1128">
        <v>5</v>
      </c>
    </row>
    <row r="1129" spans="1:4">
      <c r="A1129" s="16">
        <v>38558</v>
      </c>
      <c r="B1129">
        <v>5</v>
      </c>
      <c r="C1129">
        <v>6</v>
      </c>
      <c r="D1129">
        <v>5</v>
      </c>
    </row>
    <row r="1130" spans="1:4">
      <c r="A1130" s="16">
        <v>38559</v>
      </c>
      <c r="B1130">
        <v>5.0999999999999996</v>
      </c>
      <c r="C1130">
        <v>6</v>
      </c>
      <c r="D1130">
        <v>5</v>
      </c>
    </row>
    <row r="1131" spans="1:4">
      <c r="A1131" s="16">
        <v>38562</v>
      </c>
      <c r="B1131">
        <v>5</v>
      </c>
      <c r="C1131">
        <v>6</v>
      </c>
      <c r="D1131">
        <v>5</v>
      </c>
    </row>
    <row r="1132" spans="1:4">
      <c r="A1132" s="16">
        <v>38565</v>
      </c>
      <c r="B1132">
        <v>5</v>
      </c>
      <c r="C1132">
        <v>6</v>
      </c>
      <c r="D1132">
        <v>5</v>
      </c>
    </row>
    <row r="1133" spans="1:4">
      <c r="A1133" s="16">
        <v>38566</v>
      </c>
      <c r="B1133">
        <v>4.9000000000000004</v>
      </c>
      <c r="C1133">
        <v>6</v>
      </c>
      <c r="D1133">
        <v>5</v>
      </c>
    </row>
    <row r="1134" spans="1:4">
      <c r="A1134" s="16">
        <v>38567</v>
      </c>
      <c r="B1134">
        <v>5.0999999999999996</v>
      </c>
      <c r="C1134">
        <v>6</v>
      </c>
      <c r="D1134">
        <v>5</v>
      </c>
    </row>
    <row r="1135" spans="1:4">
      <c r="A1135" s="16">
        <v>38568</v>
      </c>
      <c r="B1135">
        <v>4.9000000000000004</v>
      </c>
      <c r="C1135">
        <v>6</v>
      </c>
      <c r="D1135">
        <v>5</v>
      </c>
    </row>
    <row r="1136" spans="1:4">
      <c r="A1136" s="16">
        <v>38569</v>
      </c>
      <c r="B1136">
        <v>4.2</v>
      </c>
      <c r="C1136">
        <v>6</v>
      </c>
      <c r="D1136">
        <v>5</v>
      </c>
    </row>
    <row r="1137" spans="1:4">
      <c r="A1137" s="16">
        <v>38572</v>
      </c>
      <c r="B1137">
        <v>5</v>
      </c>
      <c r="C1137">
        <v>6</v>
      </c>
      <c r="D1137">
        <v>5</v>
      </c>
    </row>
    <row r="1138" spans="1:4">
      <c r="A1138" s="16">
        <v>38573</v>
      </c>
      <c r="B1138">
        <v>5</v>
      </c>
      <c r="C1138">
        <v>6</v>
      </c>
      <c r="D1138">
        <v>5</v>
      </c>
    </row>
    <row r="1139" spans="1:4">
      <c r="A1139" s="16">
        <v>38574</v>
      </c>
      <c r="B1139">
        <v>5</v>
      </c>
      <c r="C1139">
        <v>6</v>
      </c>
      <c r="D1139">
        <v>5</v>
      </c>
    </row>
    <row r="1140" spans="1:4">
      <c r="A1140" s="16">
        <v>38575</v>
      </c>
      <c r="B1140">
        <v>5</v>
      </c>
      <c r="C1140">
        <v>6</v>
      </c>
      <c r="D1140">
        <v>5</v>
      </c>
    </row>
    <row r="1141" spans="1:4">
      <c r="A1141" s="16">
        <v>38576</v>
      </c>
      <c r="B1141">
        <v>5</v>
      </c>
      <c r="C1141">
        <v>6</v>
      </c>
      <c r="D1141">
        <v>5</v>
      </c>
    </row>
    <row r="1142" spans="1:4">
      <c r="A1142" s="16">
        <v>38580</v>
      </c>
      <c r="B1142">
        <v>5</v>
      </c>
      <c r="C1142">
        <v>6</v>
      </c>
      <c r="D1142">
        <v>5</v>
      </c>
    </row>
    <row r="1143" spans="1:4">
      <c r="A1143" s="16">
        <v>38581</v>
      </c>
      <c r="B1143">
        <v>5</v>
      </c>
      <c r="C1143">
        <v>6</v>
      </c>
      <c r="D1143">
        <v>5</v>
      </c>
    </row>
    <row r="1144" spans="1:4">
      <c r="A1144" s="16">
        <v>38582</v>
      </c>
      <c r="B1144">
        <v>5</v>
      </c>
      <c r="C1144">
        <v>6</v>
      </c>
      <c r="D1144">
        <v>5</v>
      </c>
    </row>
    <row r="1145" spans="1:4">
      <c r="A1145" s="16">
        <v>38583</v>
      </c>
      <c r="B1145">
        <v>5</v>
      </c>
      <c r="C1145">
        <v>6</v>
      </c>
      <c r="D1145">
        <v>5</v>
      </c>
    </row>
    <row r="1146" spans="1:4">
      <c r="A1146" s="16">
        <v>38586</v>
      </c>
      <c r="B1146">
        <v>5</v>
      </c>
      <c r="C1146">
        <v>6</v>
      </c>
      <c r="D1146">
        <v>5</v>
      </c>
    </row>
    <row r="1147" spans="1:4">
      <c r="A1147" s="16">
        <v>38587</v>
      </c>
      <c r="B1147">
        <v>5</v>
      </c>
      <c r="C1147">
        <v>6</v>
      </c>
      <c r="D1147">
        <v>5</v>
      </c>
    </row>
    <row r="1148" spans="1:4">
      <c r="A1148" s="16">
        <v>38588</v>
      </c>
      <c r="B1148">
        <v>5</v>
      </c>
      <c r="C1148">
        <v>6</v>
      </c>
      <c r="D1148">
        <v>5</v>
      </c>
    </row>
    <row r="1149" spans="1:4">
      <c r="A1149" s="16">
        <v>38589</v>
      </c>
      <c r="B1149">
        <v>5</v>
      </c>
      <c r="C1149">
        <v>6</v>
      </c>
      <c r="D1149">
        <v>5</v>
      </c>
    </row>
    <row r="1150" spans="1:4">
      <c r="A1150" s="16">
        <v>38590</v>
      </c>
      <c r="B1150">
        <v>4.9000000000000004</v>
      </c>
      <c r="C1150">
        <v>6</v>
      </c>
      <c r="D1150">
        <v>5</v>
      </c>
    </row>
    <row r="1151" spans="1:4">
      <c r="A1151" s="16">
        <v>38593</v>
      </c>
      <c r="B1151">
        <v>5</v>
      </c>
      <c r="C1151">
        <v>6</v>
      </c>
      <c r="D1151">
        <v>5</v>
      </c>
    </row>
    <row r="1152" spans="1:4">
      <c r="A1152" s="16">
        <v>38594</v>
      </c>
      <c r="B1152">
        <v>5</v>
      </c>
      <c r="C1152">
        <v>6</v>
      </c>
      <c r="D1152">
        <v>5</v>
      </c>
    </row>
    <row r="1153" spans="1:4">
      <c r="A1153" s="16">
        <v>38595</v>
      </c>
      <c r="B1153">
        <v>5</v>
      </c>
      <c r="C1153">
        <v>6</v>
      </c>
      <c r="D1153">
        <v>5</v>
      </c>
    </row>
    <row r="1154" spans="1:4">
      <c r="A1154" s="16">
        <v>38596</v>
      </c>
      <c r="B1154">
        <v>5</v>
      </c>
      <c r="C1154">
        <v>6</v>
      </c>
      <c r="D1154">
        <v>5</v>
      </c>
    </row>
    <row r="1155" spans="1:4">
      <c r="A1155" s="16">
        <v>38597</v>
      </c>
      <c r="B1155">
        <v>4.7</v>
      </c>
      <c r="C1155">
        <v>6</v>
      </c>
      <c r="D1155">
        <v>5</v>
      </c>
    </row>
    <row r="1156" spans="1:4">
      <c r="A1156" s="16">
        <v>38600</v>
      </c>
      <c r="B1156">
        <v>5</v>
      </c>
      <c r="C1156">
        <v>6</v>
      </c>
      <c r="D1156">
        <v>5</v>
      </c>
    </row>
    <row r="1157" spans="1:4">
      <c r="A1157" s="16">
        <v>38601</v>
      </c>
      <c r="B1157">
        <v>5</v>
      </c>
      <c r="C1157">
        <v>6</v>
      </c>
      <c r="D1157">
        <v>5</v>
      </c>
    </row>
    <row r="1158" spans="1:4">
      <c r="A1158" s="16">
        <v>38603</v>
      </c>
      <c r="B1158">
        <v>5</v>
      </c>
      <c r="C1158">
        <v>6</v>
      </c>
      <c r="D1158">
        <v>5</v>
      </c>
    </row>
    <row r="1159" spans="1:4">
      <c r="A1159" s="16">
        <v>38604</v>
      </c>
      <c r="B1159">
        <v>5</v>
      </c>
      <c r="C1159">
        <v>6</v>
      </c>
      <c r="D1159">
        <v>5</v>
      </c>
    </row>
    <row r="1160" spans="1:4">
      <c r="A1160" s="16">
        <v>38607</v>
      </c>
      <c r="B1160">
        <v>5</v>
      </c>
      <c r="C1160">
        <v>6</v>
      </c>
      <c r="D1160">
        <v>5</v>
      </c>
    </row>
    <row r="1161" spans="1:4">
      <c r="A1161" s="16">
        <v>38608</v>
      </c>
      <c r="B1161">
        <v>5</v>
      </c>
      <c r="C1161">
        <v>6</v>
      </c>
      <c r="D1161">
        <v>5</v>
      </c>
    </row>
    <row r="1162" spans="1:4">
      <c r="A1162" s="16">
        <v>38609</v>
      </c>
      <c r="B1162">
        <v>5</v>
      </c>
      <c r="C1162">
        <v>6</v>
      </c>
      <c r="D1162">
        <v>5</v>
      </c>
    </row>
    <row r="1163" spans="1:4">
      <c r="A1163" s="16">
        <v>38610</v>
      </c>
      <c r="B1163">
        <v>5</v>
      </c>
      <c r="C1163">
        <v>6</v>
      </c>
      <c r="D1163">
        <v>5</v>
      </c>
    </row>
    <row r="1164" spans="1:4">
      <c r="A1164" s="16">
        <v>38611</v>
      </c>
      <c r="B1164">
        <v>5</v>
      </c>
      <c r="C1164">
        <v>6</v>
      </c>
      <c r="D1164">
        <v>5</v>
      </c>
    </row>
    <row r="1165" spans="1:4">
      <c r="A1165" s="16">
        <v>38614</v>
      </c>
      <c r="B1165">
        <v>5.0999999999999996</v>
      </c>
      <c r="C1165">
        <v>6</v>
      </c>
      <c r="D1165">
        <v>5</v>
      </c>
    </row>
    <row r="1166" spans="1:4">
      <c r="A1166" s="16">
        <v>38615</v>
      </c>
      <c r="B1166">
        <v>5.0999999999999996</v>
      </c>
      <c r="C1166">
        <v>6</v>
      </c>
      <c r="D1166">
        <v>5</v>
      </c>
    </row>
    <row r="1167" spans="1:4">
      <c r="A1167" s="16">
        <v>38616</v>
      </c>
      <c r="B1167">
        <v>5.0999999999999996</v>
      </c>
      <c r="C1167">
        <v>6</v>
      </c>
      <c r="D1167">
        <v>5</v>
      </c>
    </row>
    <row r="1168" spans="1:4">
      <c r="A1168" s="16">
        <v>38617</v>
      </c>
      <c r="B1168">
        <v>5.0999999999999996</v>
      </c>
      <c r="C1168">
        <v>6</v>
      </c>
      <c r="D1168">
        <v>5</v>
      </c>
    </row>
    <row r="1169" spans="1:4">
      <c r="A1169" s="16">
        <v>38618</v>
      </c>
      <c r="B1169">
        <v>5.0999999999999996</v>
      </c>
      <c r="C1169">
        <v>6</v>
      </c>
      <c r="D1169">
        <v>5</v>
      </c>
    </row>
    <row r="1170" spans="1:4">
      <c r="A1170" s="16">
        <v>38621</v>
      </c>
      <c r="B1170">
        <v>5.0999999999999996</v>
      </c>
      <c r="C1170">
        <v>6</v>
      </c>
      <c r="D1170">
        <v>5</v>
      </c>
    </row>
    <row r="1171" spans="1:4">
      <c r="A1171" s="16">
        <v>38622</v>
      </c>
      <c r="B1171">
        <v>5.0999999999999996</v>
      </c>
      <c r="C1171">
        <v>6</v>
      </c>
      <c r="D1171">
        <v>5</v>
      </c>
    </row>
    <row r="1172" spans="1:4">
      <c r="A1172" s="16">
        <v>38623</v>
      </c>
      <c r="B1172">
        <v>5.0999999999999996</v>
      </c>
      <c r="C1172">
        <v>6</v>
      </c>
      <c r="D1172">
        <v>5</v>
      </c>
    </row>
    <row r="1173" spans="1:4">
      <c r="A1173" s="16">
        <v>38624</v>
      </c>
      <c r="B1173">
        <v>4.9000000000000004</v>
      </c>
      <c r="C1173">
        <v>6</v>
      </c>
      <c r="D1173">
        <v>5</v>
      </c>
    </row>
    <row r="1174" spans="1:4">
      <c r="A1174" s="16">
        <v>38625</v>
      </c>
      <c r="B1174">
        <v>5</v>
      </c>
      <c r="C1174">
        <v>6</v>
      </c>
      <c r="D1174">
        <v>5</v>
      </c>
    </row>
    <row r="1175" spans="1:4">
      <c r="A1175" s="16">
        <v>38628</v>
      </c>
      <c r="B1175">
        <v>5.0999999999999996</v>
      </c>
      <c r="C1175">
        <v>6</v>
      </c>
      <c r="D1175">
        <v>5</v>
      </c>
    </row>
    <row r="1176" spans="1:4">
      <c r="A1176" s="16">
        <v>38629</v>
      </c>
      <c r="B1176">
        <v>5.0999999999999996</v>
      </c>
      <c r="C1176">
        <v>6</v>
      </c>
      <c r="D1176">
        <v>5</v>
      </c>
    </row>
    <row r="1177" spans="1:4">
      <c r="A1177" s="16">
        <v>38630</v>
      </c>
      <c r="B1177">
        <v>5.0999999999999996</v>
      </c>
      <c r="C1177">
        <v>6</v>
      </c>
      <c r="D1177">
        <v>5</v>
      </c>
    </row>
    <row r="1178" spans="1:4">
      <c r="A1178" s="16">
        <v>38631</v>
      </c>
      <c r="B1178">
        <v>5</v>
      </c>
      <c r="C1178">
        <v>6</v>
      </c>
      <c r="D1178">
        <v>5</v>
      </c>
    </row>
    <row r="1179" spans="1:4">
      <c r="A1179" s="16">
        <v>38632</v>
      </c>
      <c r="B1179">
        <v>5</v>
      </c>
      <c r="C1179">
        <v>6</v>
      </c>
      <c r="D1179">
        <v>5</v>
      </c>
    </row>
    <row r="1180" spans="1:4">
      <c r="A1180" s="16">
        <v>38635</v>
      </c>
      <c r="B1180">
        <v>5.0999999999999996</v>
      </c>
      <c r="C1180">
        <v>6</v>
      </c>
      <c r="D1180">
        <v>5</v>
      </c>
    </row>
    <row r="1181" spans="1:4">
      <c r="A1181" s="16">
        <v>38636</v>
      </c>
      <c r="B1181">
        <v>5</v>
      </c>
      <c r="C1181">
        <v>6</v>
      </c>
      <c r="D1181">
        <v>5</v>
      </c>
    </row>
    <row r="1182" spans="1:4">
      <c r="A1182" s="16">
        <v>38638</v>
      </c>
      <c r="B1182">
        <v>5</v>
      </c>
      <c r="C1182">
        <v>6</v>
      </c>
      <c r="D1182">
        <v>5</v>
      </c>
    </row>
    <row r="1183" spans="1:4">
      <c r="A1183" s="16">
        <v>38639</v>
      </c>
      <c r="B1183">
        <v>5</v>
      </c>
      <c r="C1183">
        <v>6</v>
      </c>
      <c r="D1183">
        <v>5</v>
      </c>
    </row>
    <row r="1184" spans="1:4">
      <c r="A1184" s="16">
        <v>38642</v>
      </c>
      <c r="B1184">
        <v>5.0999999999999996</v>
      </c>
      <c r="C1184">
        <v>6</v>
      </c>
      <c r="D1184">
        <v>5</v>
      </c>
    </row>
    <row r="1185" spans="1:4">
      <c r="A1185" s="16">
        <v>38643</v>
      </c>
      <c r="B1185">
        <v>5.0999999999999996</v>
      </c>
      <c r="C1185">
        <v>6</v>
      </c>
      <c r="D1185">
        <v>5</v>
      </c>
    </row>
    <row r="1186" spans="1:4">
      <c r="A1186" s="16">
        <v>38644</v>
      </c>
      <c r="B1186">
        <v>5.0999999999999996</v>
      </c>
      <c r="C1186">
        <v>6</v>
      </c>
      <c r="D1186">
        <v>5</v>
      </c>
    </row>
    <row r="1187" spans="1:4">
      <c r="A1187" s="16">
        <v>38645</v>
      </c>
      <c r="B1187">
        <v>5.0999999999999996</v>
      </c>
      <c r="C1187">
        <v>6</v>
      </c>
      <c r="D1187">
        <v>5</v>
      </c>
    </row>
    <row r="1188" spans="1:4">
      <c r="A1188" s="16">
        <v>38646</v>
      </c>
      <c r="B1188">
        <v>5</v>
      </c>
      <c r="C1188">
        <v>6</v>
      </c>
      <c r="D1188">
        <v>5</v>
      </c>
    </row>
    <row r="1189" spans="1:4">
      <c r="A1189" s="16">
        <v>38649</v>
      </c>
      <c r="B1189">
        <v>5.0999999999999996</v>
      </c>
      <c r="C1189">
        <v>6</v>
      </c>
      <c r="D1189">
        <v>5</v>
      </c>
    </row>
    <row r="1190" spans="1:4">
      <c r="A1190" s="16">
        <v>38650</v>
      </c>
      <c r="B1190">
        <v>5.0999999999999996</v>
      </c>
      <c r="C1190">
        <v>6</v>
      </c>
      <c r="D1190">
        <v>5</v>
      </c>
    </row>
    <row r="1191" spans="1:4">
      <c r="A1191" s="16">
        <v>38651</v>
      </c>
      <c r="B1191">
        <v>5.3</v>
      </c>
      <c r="C1191">
        <v>6.3</v>
      </c>
      <c r="D1191">
        <v>5.3</v>
      </c>
    </row>
    <row r="1192" spans="1:4">
      <c r="A1192" s="16">
        <v>38652</v>
      </c>
      <c r="B1192">
        <v>5.3</v>
      </c>
      <c r="C1192">
        <v>6.3</v>
      </c>
      <c r="D1192">
        <v>5.3</v>
      </c>
    </row>
    <row r="1193" spans="1:4">
      <c r="A1193" s="16">
        <v>38653</v>
      </c>
      <c r="B1193">
        <v>5.2</v>
      </c>
      <c r="C1193">
        <v>6.3</v>
      </c>
      <c r="D1193">
        <v>5.3</v>
      </c>
    </row>
    <row r="1194" spans="1:4">
      <c r="A1194" s="16">
        <v>38656</v>
      </c>
      <c r="B1194">
        <v>5.3</v>
      </c>
      <c r="C1194">
        <v>6.3</v>
      </c>
      <c r="D1194">
        <v>5.3</v>
      </c>
    </row>
    <row r="1195" spans="1:4">
      <c r="A1195" s="16">
        <v>38658</v>
      </c>
      <c r="B1195">
        <v>5.5</v>
      </c>
      <c r="C1195">
        <v>6.3</v>
      </c>
      <c r="D1195">
        <v>5.3</v>
      </c>
    </row>
    <row r="1196" spans="1:4">
      <c r="A1196" s="16">
        <v>38659</v>
      </c>
      <c r="B1196">
        <v>5.5</v>
      </c>
      <c r="C1196">
        <v>6.3</v>
      </c>
      <c r="D1196">
        <v>5.3</v>
      </c>
    </row>
    <row r="1197" spans="1:4">
      <c r="A1197" s="16">
        <v>38660</v>
      </c>
      <c r="B1197">
        <v>5.5</v>
      </c>
      <c r="C1197">
        <v>6.3</v>
      </c>
      <c r="D1197">
        <v>5.3</v>
      </c>
    </row>
    <row r="1198" spans="1:4">
      <c r="A1198" s="16">
        <v>38663</v>
      </c>
      <c r="B1198">
        <v>5.7</v>
      </c>
      <c r="C1198">
        <v>6.3</v>
      </c>
      <c r="D1198">
        <v>5.3</v>
      </c>
    </row>
    <row r="1199" spans="1:4">
      <c r="A1199" s="16">
        <v>38664</v>
      </c>
      <c r="B1199">
        <v>5.9</v>
      </c>
      <c r="C1199">
        <v>6.3</v>
      </c>
      <c r="D1199">
        <v>5.3</v>
      </c>
    </row>
    <row r="1200" spans="1:4">
      <c r="A1200" s="16">
        <v>38665</v>
      </c>
      <c r="B1200">
        <v>6.1</v>
      </c>
      <c r="C1200">
        <v>6.3</v>
      </c>
      <c r="D1200">
        <v>5.3</v>
      </c>
    </row>
    <row r="1201" spans="1:4">
      <c r="A1201" s="16">
        <v>38666</v>
      </c>
      <c r="B1201">
        <v>6.3</v>
      </c>
      <c r="C1201">
        <v>6.3</v>
      </c>
      <c r="D1201">
        <v>5.3</v>
      </c>
    </row>
    <row r="1202" spans="1:4">
      <c r="A1202" s="16">
        <v>38667</v>
      </c>
      <c r="B1202">
        <v>6.7</v>
      </c>
      <c r="C1202">
        <v>6.3</v>
      </c>
      <c r="D1202">
        <v>5.3</v>
      </c>
    </row>
    <row r="1203" spans="1:4">
      <c r="A1203" s="16">
        <v>38670</v>
      </c>
      <c r="B1203">
        <v>6.3</v>
      </c>
      <c r="C1203">
        <v>6.3</v>
      </c>
      <c r="D1203">
        <v>5.3</v>
      </c>
    </row>
    <row r="1204" spans="1:4">
      <c r="A1204" s="16">
        <v>38672</v>
      </c>
      <c r="B1204">
        <v>6.3</v>
      </c>
      <c r="C1204">
        <v>6.3</v>
      </c>
      <c r="D1204">
        <v>5.3</v>
      </c>
    </row>
    <row r="1205" spans="1:4">
      <c r="A1205" s="16">
        <v>38673</v>
      </c>
      <c r="B1205">
        <v>6.4</v>
      </c>
      <c r="C1205">
        <v>6.3</v>
      </c>
      <c r="D1205">
        <v>5.3</v>
      </c>
    </row>
    <row r="1206" spans="1:4">
      <c r="A1206" s="16">
        <v>38674</v>
      </c>
      <c r="B1206">
        <v>6.2</v>
      </c>
      <c r="C1206">
        <v>6.3</v>
      </c>
      <c r="D1206">
        <v>5.3</v>
      </c>
    </row>
    <row r="1207" spans="1:4">
      <c r="A1207" s="16">
        <v>38677</v>
      </c>
      <c r="B1207">
        <v>6.1</v>
      </c>
      <c r="C1207">
        <v>6.3</v>
      </c>
      <c r="D1207">
        <v>5.3</v>
      </c>
    </row>
    <row r="1208" spans="1:4">
      <c r="A1208" s="16">
        <v>38678</v>
      </c>
      <c r="B1208">
        <v>5.6</v>
      </c>
      <c r="C1208">
        <v>6.3</v>
      </c>
      <c r="D1208">
        <v>5.3</v>
      </c>
    </row>
    <row r="1209" spans="1:4">
      <c r="A1209" s="16">
        <v>38679</v>
      </c>
      <c r="B1209">
        <v>5.4</v>
      </c>
      <c r="C1209">
        <v>6.3</v>
      </c>
      <c r="D1209">
        <v>5.3</v>
      </c>
    </row>
    <row r="1210" spans="1:4">
      <c r="A1210" s="16">
        <v>38680</v>
      </c>
      <c r="B1210">
        <v>5.3</v>
      </c>
      <c r="C1210">
        <v>6.3</v>
      </c>
      <c r="D1210">
        <v>5.3</v>
      </c>
    </row>
    <row r="1211" spans="1:4">
      <c r="A1211" s="16">
        <v>38681</v>
      </c>
      <c r="B1211">
        <v>3.9</v>
      </c>
      <c r="C1211">
        <v>6.3</v>
      </c>
      <c r="D1211">
        <v>5.3</v>
      </c>
    </row>
    <row r="1212" spans="1:4">
      <c r="A1212" s="16">
        <v>38684</v>
      </c>
      <c r="B1212">
        <v>5.4</v>
      </c>
      <c r="C1212">
        <v>6.3</v>
      </c>
      <c r="D1212">
        <v>5.3</v>
      </c>
    </row>
    <row r="1213" spans="1:4">
      <c r="A1213" s="16">
        <v>38685</v>
      </c>
      <c r="B1213">
        <v>5.4</v>
      </c>
      <c r="C1213">
        <v>6.3</v>
      </c>
      <c r="D1213">
        <v>5.3</v>
      </c>
    </row>
    <row r="1214" spans="1:4">
      <c r="A1214" s="16">
        <v>38686</v>
      </c>
      <c r="B1214">
        <v>5.4</v>
      </c>
      <c r="C1214">
        <v>6.3</v>
      </c>
      <c r="D1214">
        <v>5.3</v>
      </c>
    </row>
    <row r="1215" spans="1:4">
      <c r="A1215" s="16">
        <v>38687</v>
      </c>
      <c r="B1215">
        <v>5.5</v>
      </c>
      <c r="C1215">
        <v>6.3</v>
      </c>
      <c r="D1215">
        <v>5.3</v>
      </c>
    </row>
    <row r="1216" spans="1:4">
      <c r="A1216" s="16">
        <v>38688</v>
      </c>
      <c r="B1216">
        <v>5.3</v>
      </c>
      <c r="C1216">
        <v>6.3</v>
      </c>
      <c r="D1216">
        <v>5.3</v>
      </c>
    </row>
    <row r="1217" spans="1:4">
      <c r="A1217" s="16">
        <v>38691</v>
      </c>
      <c r="B1217">
        <v>5.3</v>
      </c>
      <c r="C1217">
        <v>6.3</v>
      </c>
      <c r="D1217">
        <v>5.3</v>
      </c>
    </row>
    <row r="1218" spans="1:4">
      <c r="A1218" s="16">
        <v>38692</v>
      </c>
      <c r="B1218">
        <v>5.3</v>
      </c>
      <c r="C1218">
        <v>6.3</v>
      </c>
      <c r="D1218">
        <v>5.3</v>
      </c>
    </row>
    <row r="1219" spans="1:4">
      <c r="A1219" s="16">
        <v>38693</v>
      </c>
      <c r="B1219">
        <v>5.3</v>
      </c>
      <c r="C1219">
        <v>6.3</v>
      </c>
      <c r="D1219">
        <v>5.3</v>
      </c>
    </row>
    <row r="1220" spans="1:4">
      <c r="A1220" s="16">
        <v>38694</v>
      </c>
      <c r="B1220">
        <v>5.3</v>
      </c>
      <c r="C1220">
        <v>6.3</v>
      </c>
      <c r="D1220">
        <v>5.3</v>
      </c>
    </row>
    <row r="1221" spans="1:4">
      <c r="A1221" s="16">
        <v>38695</v>
      </c>
      <c r="B1221">
        <v>5.3</v>
      </c>
      <c r="C1221">
        <v>6.3</v>
      </c>
      <c r="D1221">
        <v>5.3</v>
      </c>
    </row>
    <row r="1222" spans="1:4">
      <c r="A1222" s="16">
        <v>38698</v>
      </c>
      <c r="B1222">
        <v>5.6</v>
      </c>
      <c r="C1222">
        <v>6.3</v>
      </c>
      <c r="D1222">
        <v>5.3</v>
      </c>
    </row>
    <row r="1223" spans="1:4">
      <c r="A1223" s="16">
        <v>38699</v>
      </c>
      <c r="B1223">
        <v>5.9</v>
      </c>
      <c r="C1223">
        <v>6.3</v>
      </c>
      <c r="D1223">
        <v>5.3</v>
      </c>
    </row>
    <row r="1224" spans="1:4">
      <c r="A1224" s="16">
        <v>38700</v>
      </c>
      <c r="B1224">
        <v>6.1</v>
      </c>
      <c r="C1224">
        <v>6.3</v>
      </c>
      <c r="D1224">
        <v>5.3</v>
      </c>
    </row>
    <row r="1225" spans="1:4">
      <c r="A1225" s="16">
        <v>38701</v>
      </c>
      <c r="B1225">
        <v>6.1</v>
      </c>
      <c r="C1225">
        <v>6.3</v>
      </c>
      <c r="D1225">
        <v>5.3</v>
      </c>
    </row>
    <row r="1226" spans="1:4">
      <c r="A1226" s="16">
        <v>38702</v>
      </c>
      <c r="B1226">
        <v>6.1</v>
      </c>
      <c r="C1226">
        <v>6.3</v>
      </c>
      <c r="D1226">
        <v>5.3</v>
      </c>
    </row>
    <row r="1227" spans="1:4">
      <c r="A1227" s="16">
        <v>38705</v>
      </c>
      <c r="B1227">
        <v>6.3</v>
      </c>
      <c r="C1227">
        <v>6.3</v>
      </c>
      <c r="D1227">
        <v>5.3</v>
      </c>
    </row>
    <row r="1228" spans="1:4">
      <c r="A1228" s="16">
        <v>38706</v>
      </c>
      <c r="B1228">
        <v>6.4</v>
      </c>
      <c r="C1228">
        <v>6.3</v>
      </c>
      <c r="D1228">
        <v>5.3</v>
      </c>
    </row>
    <row r="1229" spans="1:4">
      <c r="A1229" s="16">
        <v>38707</v>
      </c>
      <c r="B1229">
        <v>6.4</v>
      </c>
      <c r="C1229">
        <v>6.3</v>
      </c>
      <c r="D1229">
        <v>5.3</v>
      </c>
    </row>
    <row r="1230" spans="1:4">
      <c r="A1230" s="16">
        <v>38708</v>
      </c>
      <c r="B1230">
        <v>6.4</v>
      </c>
      <c r="C1230">
        <v>6.3</v>
      </c>
      <c r="D1230">
        <v>5.3</v>
      </c>
    </row>
    <row r="1231" spans="1:4">
      <c r="A1231" s="16">
        <v>38709</v>
      </c>
      <c r="B1231">
        <v>5.7</v>
      </c>
      <c r="C1231">
        <v>6.3</v>
      </c>
      <c r="D1231">
        <v>5.3</v>
      </c>
    </row>
    <row r="1232" spans="1:4">
      <c r="A1232" s="16">
        <v>38712</v>
      </c>
      <c r="B1232">
        <v>6.6</v>
      </c>
      <c r="C1232">
        <v>6.3</v>
      </c>
      <c r="D1232">
        <v>5.3</v>
      </c>
    </row>
    <row r="1233" spans="1:4">
      <c r="A1233" s="16">
        <v>38713</v>
      </c>
      <c r="B1233">
        <v>7</v>
      </c>
      <c r="C1233">
        <v>6.3</v>
      </c>
      <c r="D1233">
        <v>5.3</v>
      </c>
    </row>
    <row r="1234" spans="1:4">
      <c r="A1234" s="16">
        <v>38714</v>
      </c>
      <c r="B1234">
        <v>7</v>
      </c>
      <c r="C1234">
        <v>6.3</v>
      </c>
      <c r="D1234">
        <v>5.3</v>
      </c>
    </row>
    <row r="1235" spans="1:4">
      <c r="A1235" s="16">
        <v>38715</v>
      </c>
      <c r="B1235">
        <v>7.2</v>
      </c>
      <c r="C1235">
        <v>6.3</v>
      </c>
      <c r="D1235">
        <v>5.3</v>
      </c>
    </row>
    <row r="1236" spans="1:4">
      <c r="A1236" s="16">
        <v>38716</v>
      </c>
      <c r="B1236">
        <v>6.8</v>
      </c>
      <c r="C1236">
        <v>6.3</v>
      </c>
      <c r="D1236">
        <v>5.3</v>
      </c>
    </row>
    <row r="1237" spans="1:4">
      <c r="A1237" s="16">
        <v>38719</v>
      </c>
      <c r="B1237">
        <v>6.7</v>
      </c>
      <c r="C1237">
        <v>6.3</v>
      </c>
      <c r="D1237">
        <v>5.3</v>
      </c>
    </row>
    <row r="1238" spans="1:4">
      <c r="A1238" s="16">
        <v>38720</v>
      </c>
      <c r="B1238">
        <v>6</v>
      </c>
      <c r="C1238">
        <v>6.3</v>
      </c>
      <c r="D1238">
        <v>5.3</v>
      </c>
    </row>
    <row r="1239" spans="1:4">
      <c r="A1239" s="16">
        <v>38721</v>
      </c>
      <c r="B1239">
        <v>5.6</v>
      </c>
      <c r="C1239">
        <v>6.3</v>
      </c>
      <c r="D1239">
        <v>5.3</v>
      </c>
    </row>
    <row r="1240" spans="1:4">
      <c r="A1240" s="16">
        <v>38722</v>
      </c>
      <c r="B1240">
        <v>5.5</v>
      </c>
      <c r="C1240">
        <v>6.3</v>
      </c>
      <c r="D1240">
        <v>5.3</v>
      </c>
    </row>
    <row r="1241" spans="1:4">
      <c r="A1241" s="16">
        <v>38723</v>
      </c>
      <c r="B1241">
        <v>5.5</v>
      </c>
      <c r="C1241">
        <v>6.3</v>
      </c>
      <c r="D1241">
        <v>5.3</v>
      </c>
    </row>
    <row r="1242" spans="1:4">
      <c r="A1242" s="16">
        <v>38726</v>
      </c>
      <c r="B1242">
        <v>6.6</v>
      </c>
      <c r="C1242">
        <v>6.3</v>
      </c>
      <c r="D1242">
        <v>5.3</v>
      </c>
    </row>
    <row r="1243" spans="1:4">
      <c r="A1243" s="16">
        <v>38727</v>
      </c>
      <c r="B1243">
        <v>7.2</v>
      </c>
      <c r="C1243">
        <v>6.3</v>
      </c>
      <c r="D1243">
        <v>5.3</v>
      </c>
    </row>
    <row r="1244" spans="1:4">
      <c r="A1244" s="16">
        <v>38729</v>
      </c>
      <c r="B1244">
        <v>7.3</v>
      </c>
      <c r="C1244">
        <v>6.3</v>
      </c>
      <c r="D1244">
        <v>5.3</v>
      </c>
    </row>
    <row r="1245" spans="1:4">
      <c r="A1245" s="16">
        <v>38730</v>
      </c>
      <c r="B1245">
        <v>7.6</v>
      </c>
      <c r="C1245">
        <v>6.3</v>
      </c>
      <c r="D1245">
        <v>5.3</v>
      </c>
    </row>
    <row r="1246" spans="1:4">
      <c r="A1246" s="16">
        <v>38733</v>
      </c>
      <c r="B1246">
        <v>7.4</v>
      </c>
      <c r="C1246">
        <v>6.3</v>
      </c>
      <c r="D1246">
        <v>5.3</v>
      </c>
    </row>
    <row r="1247" spans="1:4">
      <c r="A1247" s="16">
        <v>38734</v>
      </c>
      <c r="B1247">
        <v>6.9</v>
      </c>
      <c r="C1247">
        <v>6.3</v>
      </c>
      <c r="D1247">
        <v>5.3</v>
      </c>
    </row>
    <row r="1248" spans="1:4">
      <c r="A1248" s="16">
        <v>38735</v>
      </c>
      <c r="B1248">
        <v>6.5</v>
      </c>
      <c r="C1248">
        <v>6.3</v>
      </c>
      <c r="D1248">
        <v>5.3</v>
      </c>
    </row>
    <row r="1249" spans="1:4">
      <c r="A1249" s="16">
        <v>38736</v>
      </c>
      <c r="B1249">
        <v>6.4</v>
      </c>
      <c r="C1249">
        <v>6.3</v>
      </c>
      <c r="D1249">
        <v>5.3</v>
      </c>
    </row>
    <row r="1250" spans="1:4">
      <c r="A1250" s="16">
        <v>38737</v>
      </c>
      <c r="B1250">
        <v>6.5</v>
      </c>
      <c r="C1250">
        <v>6.3</v>
      </c>
      <c r="D1250">
        <v>5.3</v>
      </c>
    </row>
    <row r="1251" spans="1:4">
      <c r="A1251" s="16">
        <v>38740</v>
      </c>
      <c r="B1251">
        <v>6.8</v>
      </c>
      <c r="C1251">
        <v>6.3</v>
      </c>
      <c r="D1251">
        <v>5.3</v>
      </c>
    </row>
    <row r="1252" spans="1:4">
      <c r="A1252" s="16">
        <v>38741</v>
      </c>
      <c r="B1252">
        <v>7.2</v>
      </c>
      <c r="C1252">
        <v>6.5</v>
      </c>
      <c r="D1252">
        <v>5.5</v>
      </c>
    </row>
    <row r="1253" spans="1:4">
      <c r="A1253" s="16">
        <v>38742</v>
      </c>
      <c r="B1253">
        <v>7.6</v>
      </c>
      <c r="C1253">
        <v>6.5</v>
      </c>
      <c r="D1253">
        <v>5.5</v>
      </c>
    </row>
    <row r="1254" spans="1:4">
      <c r="A1254" s="16">
        <v>38744</v>
      </c>
      <c r="B1254">
        <v>7.7</v>
      </c>
      <c r="C1254">
        <v>6.5</v>
      </c>
      <c r="D1254">
        <v>5.5</v>
      </c>
    </row>
    <row r="1255" spans="1:4">
      <c r="A1255" s="16">
        <v>38747</v>
      </c>
      <c r="B1255">
        <v>7.7</v>
      </c>
      <c r="C1255">
        <v>6.5</v>
      </c>
      <c r="D1255">
        <v>5.5</v>
      </c>
    </row>
    <row r="1256" spans="1:4">
      <c r="A1256" s="16">
        <v>38748</v>
      </c>
      <c r="B1256">
        <v>7.4</v>
      </c>
      <c r="C1256">
        <v>6.5</v>
      </c>
      <c r="D1256">
        <v>5.5</v>
      </c>
    </row>
    <row r="1257" spans="1:4">
      <c r="A1257" s="16">
        <v>38749</v>
      </c>
      <c r="B1257">
        <v>7.2</v>
      </c>
      <c r="C1257">
        <v>6.5</v>
      </c>
      <c r="D1257">
        <v>5.5</v>
      </c>
    </row>
    <row r="1258" spans="1:4">
      <c r="A1258" s="16">
        <v>38750</v>
      </c>
      <c r="B1258">
        <v>7.1</v>
      </c>
      <c r="C1258">
        <v>6.5</v>
      </c>
      <c r="D1258">
        <v>5.5</v>
      </c>
    </row>
    <row r="1259" spans="1:4">
      <c r="A1259" s="16">
        <v>38751</v>
      </c>
      <c r="B1259">
        <v>5.7</v>
      </c>
      <c r="C1259">
        <v>6.5</v>
      </c>
      <c r="D1259">
        <v>5.5</v>
      </c>
    </row>
    <row r="1260" spans="1:4">
      <c r="A1260" s="16">
        <v>38754</v>
      </c>
      <c r="B1260">
        <v>7.2</v>
      </c>
      <c r="C1260">
        <v>6.5</v>
      </c>
      <c r="D1260">
        <v>5.5</v>
      </c>
    </row>
    <row r="1261" spans="1:4">
      <c r="A1261" s="16">
        <v>38755</v>
      </c>
      <c r="B1261">
        <v>7.1</v>
      </c>
      <c r="C1261">
        <v>6.5</v>
      </c>
      <c r="D1261">
        <v>5.5</v>
      </c>
    </row>
    <row r="1262" spans="1:4">
      <c r="A1262" s="16">
        <v>38756</v>
      </c>
      <c r="B1262">
        <v>7.1</v>
      </c>
      <c r="C1262">
        <v>6.5</v>
      </c>
      <c r="D1262">
        <v>5.5</v>
      </c>
    </row>
    <row r="1263" spans="1:4">
      <c r="A1263" s="16">
        <v>38758</v>
      </c>
      <c r="B1263">
        <v>7</v>
      </c>
      <c r="C1263">
        <v>6.5</v>
      </c>
      <c r="D1263">
        <v>5.5</v>
      </c>
    </row>
    <row r="1264" spans="1:4">
      <c r="A1264" s="16">
        <v>38761</v>
      </c>
      <c r="B1264">
        <v>7.1</v>
      </c>
      <c r="C1264">
        <v>6.5</v>
      </c>
      <c r="D1264">
        <v>5.5</v>
      </c>
    </row>
    <row r="1265" spans="1:4">
      <c r="A1265" s="16">
        <v>38762</v>
      </c>
      <c r="B1265">
        <v>7.1</v>
      </c>
      <c r="C1265">
        <v>6.5</v>
      </c>
      <c r="D1265">
        <v>5.5</v>
      </c>
    </row>
    <row r="1266" spans="1:4">
      <c r="A1266" s="16">
        <v>38763</v>
      </c>
      <c r="B1266">
        <v>7.1</v>
      </c>
      <c r="C1266">
        <v>6.5</v>
      </c>
      <c r="D1266">
        <v>5.5</v>
      </c>
    </row>
    <row r="1267" spans="1:4">
      <c r="A1267" s="16">
        <v>38764</v>
      </c>
      <c r="B1267">
        <v>6.9</v>
      </c>
      <c r="C1267">
        <v>6.5</v>
      </c>
      <c r="D1267">
        <v>5.5</v>
      </c>
    </row>
    <row r="1268" spans="1:4">
      <c r="A1268" s="16">
        <v>38765</v>
      </c>
      <c r="B1268">
        <v>6.4</v>
      </c>
      <c r="C1268">
        <v>6.5</v>
      </c>
      <c r="D1268">
        <v>5.5</v>
      </c>
    </row>
    <row r="1269" spans="1:4">
      <c r="A1269" s="16">
        <v>38768</v>
      </c>
      <c r="B1269">
        <v>7.1</v>
      </c>
      <c r="C1269">
        <v>6.5</v>
      </c>
      <c r="D1269">
        <v>5.5</v>
      </c>
    </row>
    <row r="1270" spans="1:4">
      <c r="A1270" s="16">
        <v>38769</v>
      </c>
      <c r="B1270">
        <v>7</v>
      </c>
      <c r="C1270">
        <v>6.5</v>
      </c>
      <c r="D1270">
        <v>5.5</v>
      </c>
    </row>
    <row r="1271" spans="1:4">
      <c r="A1271" s="16">
        <v>38770</v>
      </c>
      <c r="B1271">
        <v>6.9</v>
      </c>
      <c r="C1271">
        <v>6.5</v>
      </c>
      <c r="D1271">
        <v>5.5</v>
      </c>
    </row>
    <row r="1272" spans="1:4">
      <c r="A1272" s="16">
        <v>38771</v>
      </c>
      <c r="B1272">
        <v>6.9</v>
      </c>
      <c r="C1272">
        <v>6.5</v>
      </c>
      <c r="D1272">
        <v>5.5</v>
      </c>
    </row>
    <row r="1273" spans="1:4">
      <c r="A1273" s="16">
        <v>38772</v>
      </c>
      <c r="B1273">
        <v>6.7</v>
      </c>
      <c r="C1273">
        <v>6.5</v>
      </c>
      <c r="D1273">
        <v>5.5</v>
      </c>
    </row>
    <row r="1274" spans="1:4">
      <c r="A1274" s="16">
        <v>38775</v>
      </c>
      <c r="B1274">
        <v>6.6</v>
      </c>
      <c r="C1274">
        <v>6.5</v>
      </c>
      <c r="D1274">
        <v>5.5</v>
      </c>
    </row>
    <row r="1275" spans="1:4">
      <c r="A1275" s="16">
        <v>38776</v>
      </c>
      <c r="B1275">
        <v>6.6</v>
      </c>
      <c r="C1275">
        <v>6.5</v>
      </c>
      <c r="D1275">
        <v>5.5</v>
      </c>
    </row>
    <row r="1276" spans="1:4">
      <c r="A1276" s="16">
        <v>38777</v>
      </c>
      <c r="B1276">
        <v>6.5</v>
      </c>
      <c r="C1276">
        <v>6.5</v>
      </c>
      <c r="D1276">
        <v>5.5</v>
      </c>
    </row>
    <row r="1277" spans="1:4">
      <c r="A1277" s="16">
        <v>38778</v>
      </c>
      <c r="B1277">
        <v>6.5</v>
      </c>
      <c r="C1277">
        <v>6.5</v>
      </c>
      <c r="D1277">
        <v>5.5</v>
      </c>
    </row>
    <row r="1278" spans="1:4">
      <c r="A1278" s="16">
        <v>38779</v>
      </c>
      <c r="B1278">
        <v>6.4</v>
      </c>
      <c r="C1278">
        <v>6.5</v>
      </c>
      <c r="D1278">
        <v>5.5</v>
      </c>
    </row>
    <row r="1279" spans="1:4">
      <c r="A1279" s="16">
        <v>38782</v>
      </c>
      <c r="B1279">
        <v>6.8</v>
      </c>
      <c r="C1279">
        <v>6.5</v>
      </c>
      <c r="D1279">
        <v>5.5</v>
      </c>
    </row>
    <row r="1280" spans="1:4">
      <c r="A1280" s="16">
        <v>38783</v>
      </c>
      <c r="B1280">
        <v>6.7</v>
      </c>
      <c r="C1280">
        <v>6.5</v>
      </c>
      <c r="D1280">
        <v>5.5</v>
      </c>
    </row>
    <row r="1281" spans="1:4">
      <c r="A1281" s="16">
        <v>38784</v>
      </c>
      <c r="B1281">
        <v>6.7</v>
      </c>
      <c r="C1281">
        <v>6.5</v>
      </c>
      <c r="D1281">
        <v>5.5</v>
      </c>
    </row>
    <row r="1282" spans="1:4">
      <c r="A1282" s="16">
        <v>38785</v>
      </c>
      <c r="B1282">
        <v>6.7</v>
      </c>
      <c r="C1282">
        <v>6.5</v>
      </c>
      <c r="D1282">
        <v>5.5</v>
      </c>
    </row>
    <row r="1283" spans="1:4">
      <c r="A1283" s="16">
        <v>38786</v>
      </c>
      <c r="B1283">
        <v>6.6</v>
      </c>
      <c r="C1283">
        <v>6.5</v>
      </c>
      <c r="D1283">
        <v>5.5</v>
      </c>
    </row>
    <row r="1284" spans="1:4">
      <c r="A1284" s="16">
        <v>38789</v>
      </c>
      <c r="B1284">
        <v>6.6</v>
      </c>
      <c r="C1284">
        <v>6.5</v>
      </c>
      <c r="D1284">
        <v>5.5</v>
      </c>
    </row>
    <row r="1285" spans="1:4">
      <c r="A1285" s="16">
        <v>38790</v>
      </c>
      <c r="B1285">
        <v>6.2</v>
      </c>
      <c r="C1285">
        <v>6.5</v>
      </c>
      <c r="D1285">
        <v>5.5</v>
      </c>
    </row>
    <row r="1286" spans="1:4">
      <c r="A1286" s="16">
        <v>38792</v>
      </c>
      <c r="B1286">
        <v>6</v>
      </c>
      <c r="C1286">
        <v>6.5</v>
      </c>
      <c r="D1286">
        <v>5.5</v>
      </c>
    </row>
    <row r="1287" spans="1:4">
      <c r="A1287" s="16">
        <v>38793</v>
      </c>
      <c r="B1287">
        <v>6.1</v>
      </c>
      <c r="C1287">
        <v>6.5</v>
      </c>
      <c r="D1287">
        <v>5.5</v>
      </c>
    </row>
    <row r="1288" spans="1:4">
      <c r="A1288" s="16">
        <v>38796</v>
      </c>
      <c r="B1288">
        <v>7.1</v>
      </c>
      <c r="C1288">
        <v>6.5</v>
      </c>
      <c r="D1288">
        <v>5.5</v>
      </c>
    </row>
    <row r="1289" spans="1:4">
      <c r="A1289" s="16">
        <v>38797</v>
      </c>
      <c r="B1289">
        <v>7</v>
      </c>
      <c r="C1289">
        <v>6.5</v>
      </c>
      <c r="D1289">
        <v>5.5</v>
      </c>
    </row>
    <row r="1290" spans="1:4">
      <c r="A1290" s="16">
        <v>38798</v>
      </c>
      <c r="B1290">
        <v>7</v>
      </c>
      <c r="C1290">
        <v>6.5</v>
      </c>
      <c r="D1290">
        <v>5.5</v>
      </c>
    </row>
    <row r="1291" spans="1:4">
      <c r="A1291" s="16">
        <v>38799</v>
      </c>
      <c r="B1291">
        <v>6.9</v>
      </c>
      <c r="C1291">
        <v>6.5</v>
      </c>
      <c r="D1291">
        <v>5.5</v>
      </c>
    </row>
    <row r="1292" spans="1:4">
      <c r="A1292" s="16">
        <v>38800</v>
      </c>
      <c r="B1292">
        <v>6.7</v>
      </c>
      <c r="C1292">
        <v>6.5</v>
      </c>
      <c r="D1292">
        <v>5.5</v>
      </c>
    </row>
    <row r="1293" spans="1:4">
      <c r="A1293" s="16">
        <v>38803</v>
      </c>
      <c r="B1293">
        <v>6.5</v>
      </c>
      <c r="C1293">
        <v>6.5</v>
      </c>
      <c r="D1293">
        <v>5.5</v>
      </c>
    </row>
    <row r="1294" spans="1:4">
      <c r="A1294" s="16">
        <v>38804</v>
      </c>
      <c r="B1294">
        <v>6.1</v>
      </c>
      <c r="C1294">
        <v>6.5</v>
      </c>
      <c r="D1294">
        <v>5.5</v>
      </c>
    </row>
    <row r="1295" spans="1:4">
      <c r="A1295" s="16">
        <v>38805</v>
      </c>
      <c r="B1295">
        <v>6</v>
      </c>
      <c r="C1295">
        <v>6.5</v>
      </c>
      <c r="D1295">
        <v>5.5</v>
      </c>
    </row>
    <row r="1296" spans="1:4">
      <c r="A1296" s="16">
        <v>38810</v>
      </c>
      <c r="B1296">
        <v>6.3</v>
      </c>
      <c r="C1296">
        <v>6.5</v>
      </c>
      <c r="D1296">
        <v>5.5</v>
      </c>
    </row>
    <row r="1297" spans="1:4">
      <c r="A1297" s="16">
        <v>38811</v>
      </c>
      <c r="B1297">
        <v>6</v>
      </c>
      <c r="C1297">
        <v>6.5</v>
      </c>
      <c r="D1297">
        <v>5.5</v>
      </c>
    </row>
    <row r="1298" spans="1:4">
      <c r="A1298" s="16">
        <v>38812</v>
      </c>
      <c r="B1298">
        <v>5.7</v>
      </c>
      <c r="C1298">
        <v>6.5</v>
      </c>
      <c r="D1298">
        <v>5.5</v>
      </c>
    </row>
    <row r="1299" spans="1:4">
      <c r="A1299" s="16">
        <v>38814</v>
      </c>
      <c r="B1299">
        <v>5.4</v>
      </c>
      <c r="C1299">
        <v>6.5</v>
      </c>
      <c r="D1299">
        <v>5.5</v>
      </c>
    </row>
    <row r="1300" spans="1:4">
      <c r="A1300" s="16">
        <v>38817</v>
      </c>
      <c r="B1300">
        <v>5.6</v>
      </c>
      <c r="C1300">
        <v>6.5</v>
      </c>
      <c r="D1300">
        <v>5.5</v>
      </c>
    </row>
    <row r="1301" spans="1:4">
      <c r="A1301" s="16">
        <v>38819</v>
      </c>
      <c r="B1301">
        <v>5.6</v>
      </c>
      <c r="C1301">
        <v>6.5</v>
      </c>
      <c r="D1301">
        <v>5.5</v>
      </c>
    </row>
    <row r="1302" spans="1:4">
      <c r="A1302" s="16">
        <v>38820</v>
      </c>
      <c r="B1302">
        <v>5.5</v>
      </c>
      <c r="C1302">
        <v>6.5</v>
      </c>
      <c r="D1302">
        <v>5.5</v>
      </c>
    </row>
    <row r="1303" spans="1:4">
      <c r="A1303" s="16">
        <v>38824</v>
      </c>
      <c r="B1303">
        <v>5.6</v>
      </c>
      <c r="C1303">
        <v>6.5</v>
      </c>
      <c r="D1303">
        <v>5.5</v>
      </c>
    </row>
    <row r="1304" spans="1:4">
      <c r="A1304" s="16">
        <v>38825</v>
      </c>
      <c r="B1304">
        <v>5.6</v>
      </c>
      <c r="C1304">
        <v>6.5</v>
      </c>
      <c r="D1304">
        <v>5.5</v>
      </c>
    </row>
    <row r="1305" spans="1:4">
      <c r="A1305" s="16">
        <v>38826</v>
      </c>
      <c r="B1305">
        <v>5.6</v>
      </c>
      <c r="C1305">
        <v>6.5</v>
      </c>
      <c r="D1305">
        <v>5.5</v>
      </c>
    </row>
    <row r="1306" spans="1:4">
      <c r="A1306" s="16">
        <v>38827</v>
      </c>
      <c r="B1306">
        <v>5.6</v>
      </c>
      <c r="C1306">
        <v>6.5</v>
      </c>
      <c r="D1306">
        <v>5.5</v>
      </c>
    </row>
    <row r="1307" spans="1:4">
      <c r="A1307" s="16">
        <v>38828</v>
      </c>
      <c r="B1307">
        <v>5.5</v>
      </c>
      <c r="C1307">
        <v>6.5</v>
      </c>
      <c r="D1307">
        <v>5.5</v>
      </c>
    </row>
    <row r="1308" spans="1:4">
      <c r="A1308" s="16">
        <v>38831</v>
      </c>
      <c r="B1308">
        <v>5.6</v>
      </c>
      <c r="C1308">
        <v>6.5</v>
      </c>
      <c r="D1308">
        <v>5.5</v>
      </c>
    </row>
    <row r="1309" spans="1:4">
      <c r="A1309" s="16">
        <v>38832</v>
      </c>
      <c r="B1309">
        <v>5.5</v>
      </c>
      <c r="C1309">
        <v>6.5</v>
      </c>
      <c r="D1309">
        <v>5.5</v>
      </c>
    </row>
    <row r="1310" spans="1:4">
      <c r="A1310" s="16">
        <v>38833</v>
      </c>
      <c r="B1310">
        <v>5.6</v>
      </c>
      <c r="C1310">
        <v>6.5</v>
      </c>
      <c r="D1310">
        <v>5.5</v>
      </c>
    </row>
    <row r="1311" spans="1:4">
      <c r="A1311" s="16">
        <v>38834</v>
      </c>
      <c r="B1311">
        <v>5.6</v>
      </c>
      <c r="C1311">
        <v>6.5</v>
      </c>
      <c r="D1311">
        <v>5.5</v>
      </c>
    </row>
    <row r="1312" spans="1:4">
      <c r="A1312" s="16">
        <v>38835</v>
      </c>
      <c r="B1312">
        <v>5.6</v>
      </c>
      <c r="C1312">
        <v>6.5</v>
      </c>
      <c r="D1312">
        <v>5.5</v>
      </c>
    </row>
    <row r="1313" spans="1:4">
      <c r="A1313" s="16">
        <v>38839</v>
      </c>
      <c r="B1313">
        <v>5.6</v>
      </c>
      <c r="C1313">
        <v>6.5</v>
      </c>
      <c r="D1313">
        <v>5.5</v>
      </c>
    </row>
    <row r="1314" spans="1:4">
      <c r="A1314" s="16">
        <v>38840</v>
      </c>
      <c r="B1314">
        <v>5.6</v>
      </c>
      <c r="C1314">
        <v>6.5</v>
      </c>
      <c r="D1314">
        <v>5.5</v>
      </c>
    </row>
    <row r="1315" spans="1:4">
      <c r="A1315" s="16">
        <v>38841</v>
      </c>
      <c r="B1315">
        <v>5.6</v>
      </c>
      <c r="C1315">
        <v>6.5</v>
      </c>
      <c r="D1315">
        <v>5.5</v>
      </c>
    </row>
    <row r="1316" spans="1:4">
      <c r="A1316" s="16">
        <v>38842</v>
      </c>
      <c r="B1316">
        <v>5.5</v>
      </c>
      <c r="C1316">
        <v>6.5</v>
      </c>
      <c r="D1316">
        <v>5.5</v>
      </c>
    </row>
    <row r="1317" spans="1:4">
      <c r="A1317" s="16">
        <v>38845</v>
      </c>
      <c r="B1317">
        <v>5.6</v>
      </c>
      <c r="C1317">
        <v>6.5</v>
      </c>
      <c r="D1317">
        <v>5.5</v>
      </c>
    </row>
    <row r="1318" spans="1:4">
      <c r="A1318" s="16">
        <v>38846</v>
      </c>
      <c r="B1318">
        <v>5.6</v>
      </c>
      <c r="C1318">
        <v>6.5</v>
      </c>
      <c r="D1318">
        <v>5.5</v>
      </c>
    </row>
    <row r="1319" spans="1:4">
      <c r="A1319" s="16">
        <v>38847</v>
      </c>
      <c r="B1319">
        <v>5.6</v>
      </c>
      <c r="C1319">
        <v>6.5</v>
      </c>
      <c r="D1319">
        <v>5.5</v>
      </c>
    </row>
    <row r="1320" spans="1:4">
      <c r="A1320" s="16">
        <v>38848</v>
      </c>
      <c r="B1320">
        <v>5.6</v>
      </c>
      <c r="C1320">
        <v>6.5</v>
      </c>
      <c r="D1320">
        <v>5.5</v>
      </c>
    </row>
    <row r="1321" spans="1:4">
      <c r="A1321" s="16">
        <v>38849</v>
      </c>
      <c r="B1321">
        <v>5.6</v>
      </c>
      <c r="C1321">
        <v>6.5</v>
      </c>
      <c r="D1321">
        <v>5.5</v>
      </c>
    </row>
    <row r="1322" spans="1:4">
      <c r="A1322" s="16">
        <v>38852</v>
      </c>
      <c r="B1322">
        <v>5.6</v>
      </c>
      <c r="C1322">
        <v>6.5</v>
      </c>
      <c r="D1322">
        <v>5.5</v>
      </c>
    </row>
    <row r="1323" spans="1:4">
      <c r="A1323" s="16">
        <v>38853</v>
      </c>
      <c r="B1323">
        <v>5.6</v>
      </c>
      <c r="C1323">
        <v>6.5</v>
      </c>
      <c r="D1323">
        <v>5.5</v>
      </c>
    </row>
    <row r="1324" spans="1:4">
      <c r="A1324" s="16">
        <v>38854</v>
      </c>
      <c r="B1324">
        <v>5.6</v>
      </c>
      <c r="C1324">
        <v>6.5</v>
      </c>
      <c r="D1324">
        <v>5.5</v>
      </c>
    </row>
    <row r="1325" spans="1:4">
      <c r="A1325" s="16">
        <v>38855</v>
      </c>
      <c r="B1325">
        <v>5.6</v>
      </c>
      <c r="C1325">
        <v>6.5</v>
      </c>
      <c r="D1325">
        <v>5.5</v>
      </c>
    </row>
    <row r="1326" spans="1:4">
      <c r="A1326" s="16">
        <v>38856</v>
      </c>
      <c r="B1326">
        <v>5.3</v>
      </c>
      <c r="C1326">
        <v>6.5</v>
      </c>
      <c r="D1326">
        <v>5.5</v>
      </c>
    </row>
    <row r="1327" spans="1:4">
      <c r="A1327" s="16">
        <v>38859</v>
      </c>
      <c r="B1327">
        <v>5.6</v>
      </c>
      <c r="C1327">
        <v>6.5</v>
      </c>
      <c r="D1327">
        <v>5.5</v>
      </c>
    </row>
    <row r="1328" spans="1:4">
      <c r="A1328" s="16">
        <v>38860</v>
      </c>
      <c r="B1328">
        <v>5.5</v>
      </c>
      <c r="C1328">
        <v>6.5</v>
      </c>
      <c r="D1328">
        <v>5.5</v>
      </c>
    </row>
    <row r="1329" spans="1:4">
      <c r="A1329" s="16">
        <v>38861</v>
      </c>
      <c r="B1329">
        <v>5.5</v>
      </c>
      <c r="C1329">
        <v>6.5</v>
      </c>
      <c r="D1329">
        <v>5.5</v>
      </c>
    </row>
    <row r="1330" spans="1:4">
      <c r="A1330" s="16">
        <v>38862</v>
      </c>
      <c r="B1330">
        <v>5.5</v>
      </c>
      <c r="C1330">
        <v>6.5</v>
      </c>
      <c r="D1330">
        <v>5.5</v>
      </c>
    </row>
    <row r="1331" spans="1:4">
      <c r="A1331" s="16">
        <v>38863</v>
      </c>
      <c r="B1331">
        <v>5.4</v>
      </c>
      <c r="C1331">
        <v>6.5</v>
      </c>
      <c r="D1331">
        <v>5.5</v>
      </c>
    </row>
    <row r="1332" spans="1:4">
      <c r="A1332" s="16">
        <v>38866</v>
      </c>
      <c r="B1332">
        <v>5.5</v>
      </c>
      <c r="C1332">
        <v>6.5</v>
      </c>
      <c r="D1332">
        <v>5.5</v>
      </c>
    </row>
    <row r="1333" spans="1:4">
      <c r="A1333" s="16">
        <v>38867</v>
      </c>
      <c r="B1333">
        <v>5.5</v>
      </c>
      <c r="C1333">
        <v>6.5</v>
      </c>
      <c r="D1333">
        <v>5.5</v>
      </c>
    </row>
    <row r="1334" spans="1:4">
      <c r="A1334" s="16">
        <v>38868</v>
      </c>
      <c r="B1334">
        <v>5.6</v>
      </c>
      <c r="C1334">
        <v>6.5</v>
      </c>
      <c r="D1334">
        <v>5.5</v>
      </c>
    </row>
    <row r="1335" spans="1:4">
      <c r="A1335" s="16">
        <v>38869</v>
      </c>
      <c r="B1335">
        <v>5.5</v>
      </c>
      <c r="C1335">
        <v>6.5</v>
      </c>
      <c r="D1335">
        <v>5.5</v>
      </c>
    </row>
    <row r="1336" spans="1:4">
      <c r="A1336" s="16">
        <v>38870</v>
      </c>
      <c r="B1336">
        <v>5.4</v>
      </c>
      <c r="C1336">
        <v>6.5</v>
      </c>
      <c r="D1336">
        <v>5.5</v>
      </c>
    </row>
    <row r="1337" spans="1:4">
      <c r="A1337" s="16">
        <v>38873</v>
      </c>
      <c r="B1337">
        <v>5.6</v>
      </c>
      <c r="C1337">
        <v>6.5</v>
      </c>
      <c r="D1337">
        <v>5.5</v>
      </c>
    </row>
    <row r="1338" spans="1:4">
      <c r="A1338" s="16">
        <v>38874</v>
      </c>
      <c r="B1338">
        <v>5.6</v>
      </c>
      <c r="C1338">
        <v>6.5</v>
      </c>
      <c r="D1338">
        <v>5.5</v>
      </c>
    </row>
    <row r="1339" spans="1:4">
      <c r="A1339" s="16">
        <v>38875</v>
      </c>
      <c r="B1339">
        <v>5.6</v>
      </c>
      <c r="C1339">
        <v>6.5</v>
      </c>
      <c r="D1339">
        <v>5.5</v>
      </c>
    </row>
    <row r="1340" spans="1:4">
      <c r="A1340" s="16">
        <v>38876</v>
      </c>
      <c r="B1340">
        <v>5.6</v>
      </c>
      <c r="C1340">
        <v>6.5</v>
      </c>
      <c r="D1340">
        <v>5.5</v>
      </c>
    </row>
    <row r="1341" spans="1:4">
      <c r="A1341" s="16">
        <v>38877</v>
      </c>
      <c r="B1341">
        <v>5.6</v>
      </c>
      <c r="C1341">
        <v>6.8</v>
      </c>
      <c r="D1341">
        <v>5.8</v>
      </c>
    </row>
    <row r="1342" spans="1:4">
      <c r="A1342" s="16">
        <v>38880</v>
      </c>
      <c r="B1342">
        <v>5.8</v>
      </c>
      <c r="C1342">
        <v>6.8</v>
      </c>
      <c r="D1342">
        <v>5.8</v>
      </c>
    </row>
    <row r="1343" spans="1:4">
      <c r="A1343" s="16">
        <v>38881</v>
      </c>
      <c r="B1343">
        <v>5.8</v>
      </c>
      <c r="C1343">
        <v>6.8</v>
      </c>
      <c r="D1343">
        <v>5.8</v>
      </c>
    </row>
    <row r="1344" spans="1:4">
      <c r="A1344" s="16">
        <v>38882</v>
      </c>
      <c r="B1344">
        <v>5.8</v>
      </c>
      <c r="C1344">
        <v>6.8</v>
      </c>
      <c r="D1344">
        <v>5.8</v>
      </c>
    </row>
    <row r="1345" spans="1:4">
      <c r="A1345" s="16">
        <v>38883</v>
      </c>
      <c r="B1345">
        <v>5.8</v>
      </c>
      <c r="C1345">
        <v>6.8</v>
      </c>
      <c r="D1345">
        <v>5.8</v>
      </c>
    </row>
    <row r="1346" spans="1:4">
      <c r="A1346" s="16">
        <v>38884</v>
      </c>
      <c r="B1346">
        <v>5.6</v>
      </c>
      <c r="C1346">
        <v>6.8</v>
      </c>
      <c r="D1346">
        <v>5.8</v>
      </c>
    </row>
    <row r="1347" spans="1:4">
      <c r="A1347" s="16">
        <v>38887</v>
      </c>
      <c r="B1347">
        <v>5.8</v>
      </c>
      <c r="C1347">
        <v>6.8</v>
      </c>
      <c r="D1347">
        <v>5.8</v>
      </c>
    </row>
    <row r="1348" spans="1:4">
      <c r="A1348" s="16">
        <v>38888</v>
      </c>
      <c r="B1348">
        <v>5.8</v>
      </c>
      <c r="C1348">
        <v>6.8</v>
      </c>
      <c r="D1348">
        <v>5.8</v>
      </c>
    </row>
    <row r="1349" spans="1:4">
      <c r="A1349" s="16">
        <v>38889</v>
      </c>
      <c r="B1349">
        <v>5.8</v>
      </c>
      <c r="C1349">
        <v>6.8</v>
      </c>
      <c r="D1349">
        <v>5.8</v>
      </c>
    </row>
    <row r="1350" spans="1:4">
      <c r="A1350" s="16">
        <v>38890</v>
      </c>
      <c r="B1350">
        <v>5.8</v>
      </c>
      <c r="C1350">
        <v>6.8</v>
      </c>
      <c r="D1350">
        <v>5.8</v>
      </c>
    </row>
    <row r="1351" spans="1:4">
      <c r="A1351" s="16">
        <v>38891</v>
      </c>
      <c r="B1351">
        <v>5.8</v>
      </c>
      <c r="C1351">
        <v>6.8</v>
      </c>
      <c r="D1351">
        <v>5.8</v>
      </c>
    </row>
    <row r="1352" spans="1:4">
      <c r="A1352" s="16">
        <v>38894</v>
      </c>
      <c r="B1352">
        <v>5.8</v>
      </c>
      <c r="C1352">
        <v>6.8</v>
      </c>
      <c r="D1352">
        <v>5.8</v>
      </c>
    </row>
    <row r="1353" spans="1:4">
      <c r="A1353" s="16">
        <v>38895</v>
      </c>
      <c r="B1353">
        <v>5.8</v>
      </c>
      <c r="C1353">
        <v>6.8</v>
      </c>
      <c r="D1353">
        <v>5.8</v>
      </c>
    </row>
    <row r="1354" spans="1:4">
      <c r="A1354" s="16">
        <v>38896</v>
      </c>
      <c r="B1354">
        <v>5.8</v>
      </c>
      <c r="C1354">
        <v>6.8</v>
      </c>
      <c r="D1354">
        <v>5.8</v>
      </c>
    </row>
    <row r="1355" spans="1:4">
      <c r="A1355" s="16">
        <v>38897</v>
      </c>
      <c r="B1355">
        <v>5.8</v>
      </c>
      <c r="C1355">
        <v>6.8</v>
      </c>
      <c r="D1355">
        <v>5.8</v>
      </c>
    </row>
    <row r="1356" spans="1:4">
      <c r="A1356" s="16">
        <v>38898</v>
      </c>
      <c r="B1356">
        <v>5.5</v>
      </c>
      <c r="C1356">
        <v>6.8</v>
      </c>
      <c r="D1356">
        <v>5.8</v>
      </c>
    </row>
    <row r="1357" spans="1:4">
      <c r="A1357" s="16">
        <v>38901</v>
      </c>
      <c r="B1357">
        <v>5.8</v>
      </c>
      <c r="C1357">
        <v>6.8</v>
      </c>
      <c r="D1357">
        <v>5.8</v>
      </c>
    </row>
    <row r="1358" spans="1:4">
      <c r="A1358" s="16">
        <v>38902</v>
      </c>
      <c r="B1358">
        <v>5.8</v>
      </c>
      <c r="C1358">
        <v>6.8</v>
      </c>
      <c r="D1358">
        <v>5.8</v>
      </c>
    </row>
    <row r="1359" spans="1:4">
      <c r="A1359" s="16">
        <v>38903</v>
      </c>
      <c r="B1359">
        <v>5.8</v>
      </c>
      <c r="C1359">
        <v>6.8</v>
      </c>
      <c r="D1359">
        <v>5.8</v>
      </c>
    </row>
    <row r="1360" spans="1:4">
      <c r="A1360" s="16">
        <v>38904</v>
      </c>
      <c r="B1360">
        <v>5.8</v>
      </c>
      <c r="C1360">
        <v>6.8</v>
      </c>
      <c r="D1360">
        <v>5.8</v>
      </c>
    </row>
    <row r="1361" spans="1:4">
      <c r="A1361" s="16">
        <v>38905</v>
      </c>
      <c r="B1361">
        <v>5.7</v>
      </c>
      <c r="C1361">
        <v>6.8</v>
      </c>
      <c r="D1361">
        <v>5.8</v>
      </c>
    </row>
    <row r="1362" spans="1:4">
      <c r="A1362" s="16">
        <v>38908</v>
      </c>
      <c r="B1362">
        <v>5.8</v>
      </c>
      <c r="C1362">
        <v>6.8</v>
      </c>
      <c r="D1362">
        <v>5.8</v>
      </c>
    </row>
    <row r="1363" spans="1:4">
      <c r="A1363" s="16">
        <v>38909</v>
      </c>
      <c r="B1363">
        <v>5.8</v>
      </c>
      <c r="C1363">
        <v>6.8</v>
      </c>
      <c r="D1363">
        <v>5.8</v>
      </c>
    </row>
    <row r="1364" spans="1:4">
      <c r="A1364" s="16">
        <v>38910</v>
      </c>
      <c r="B1364">
        <v>5.9</v>
      </c>
      <c r="C1364">
        <v>6.8</v>
      </c>
      <c r="D1364">
        <v>5.8</v>
      </c>
    </row>
    <row r="1365" spans="1:4">
      <c r="A1365" s="16">
        <v>38911</v>
      </c>
      <c r="B1365">
        <v>5.8</v>
      </c>
      <c r="C1365">
        <v>6.8</v>
      </c>
      <c r="D1365">
        <v>5.8</v>
      </c>
    </row>
    <row r="1366" spans="1:4">
      <c r="A1366" s="16">
        <v>38912</v>
      </c>
      <c r="B1366">
        <v>5.6</v>
      </c>
      <c r="C1366">
        <v>6.8</v>
      </c>
      <c r="D1366">
        <v>5.8</v>
      </c>
    </row>
    <row r="1367" spans="1:4">
      <c r="A1367" s="16">
        <v>38915</v>
      </c>
      <c r="B1367">
        <v>5.8</v>
      </c>
      <c r="C1367">
        <v>6.8</v>
      </c>
      <c r="D1367">
        <v>5.8</v>
      </c>
    </row>
    <row r="1368" spans="1:4">
      <c r="A1368" s="16">
        <v>38916</v>
      </c>
      <c r="B1368">
        <v>5.8</v>
      </c>
      <c r="C1368">
        <v>6.8</v>
      </c>
      <c r="D1368">
        <v>5.8</v>
      </c>
    </row>
    <row r="1369" spans="1:4">
      <c r="A1369" s="16">
        <v>38917</v>
      </c>
      <c r="B1369">
        <v>5.8</v>
      </c>
      <c r="C1369">
        <v>6.8</v>
      </c>
      <c r="D1369">
        <v>5.8</v>
      </c>
    </row>
    <row r="1370" spans="1:4">
      <c r="A1370" s="16">
        <v>38918</v>
      </c>
      <c r="B1370">
        <v>5.8</v>
      </c>
      <c r="C1370">
        <v>6.8</v>
      </c>
      <c r="D1370">
        <v>5.8</v>
      </c>
    </row>
    <row r="1371" spans="1:4">
      <c r="A1371" s="16">
        <v>38919</v>
      </c>
      <c r="B1371">
        <v>5.7</v>
      </c>
      <c r="C1371">
        <v>6.8</v>
      </c>
      <c r="D1371">
        <v>5.8</v>
      </c>
    </row>
    <row r="1372" spans="1:4">
      <c r="A1372" s="16">
        <v>38922</v>
      </c>
      <c r="B1372">
        <v>5.8</v>
      </c>
      <c r="C1372">
        <v>6.8</v>
      </c>
      <c r="D1372">
        <v>5.8</v>
      </c>
    </row>
    <row r="1373" spans="1:4">
      <c r="A1373" s="16">
        <v>38923</v>
      </c>
      <c r="B1373">
        <v>5.9</v>
      </c>
      <c r="C1373">
        <v>7</v>
      </c>
      <c r="D1373">
        <v>6</v>
      </c>
    </row>
    <row r="1374" spans="1:4">
      <c r="A1374" s="16">
        <v>38924</v>
      </c>
      <c r="B1374">
        <v>6.1</v>
      </c>
      <c r="C1374">
        <v>7</v>
      </c>
      <c r="D1374">
        <v>6</v>
      </c>
    </row>
    <row r="1375" spans="1:4">
      <c r="A1375" s="16">
        <v>38925</v>
      </c>
      <c r="B1375">
        <v>6.1</v>
      </c>
      <c r="C1375">
        <v>7</v>
      </c>
      <c r="D1375">
        <v>6</v>
      </c>
    </row>
    <row r="1376" spans="1:4">
      <c r="A1376" s="16">
        <v>38926</v>
      </c>
      <c r="B1376">
        <v>5.8</v>
      </c>
      <c r="C1376">
        <v>7</v>
      </c>
      <c r="D1376">
        <v>6</v>
      </c>
    </row>
    <row r="1377" spans="1:4">
      <c r="A1377" s="16">
        <v>38929</v>
      </c>
      <c r="B1377">
        <v>6.1</v>
      </c>
      <c r="C1377">
        <v>7</v>
      </c>
      <c r="D1377">
        <v>6</v>
      </c>
    </row>
    <row r="1378" spans="1:4">
      <c r="A1378" s="16">
        <v>38930</v>
      </c>
      <c r="B1378">
        <v>6.1</v>
      </c>
      <c r="C1378">
        <v>7</v>
      </c>
      <c r="D1378">
        <v>6</v>
      </c>
    </row>
    <row r="1379" spans="1:4">
      <c r="A1379" s="16">
        <v>38931</v>
      </c>
      <c r="B1379">
        <v>6.1</v>
      </c>
      <c r="C1379">
        <v>7</v>
      </c>
      <c r="D1379">
        <v>6</v>
      </c>
    </row>
    <row r="1380" spans="1:4">
      <c r="A1380" s="16">
        <v>38932</v>
      </c>
      <c r="B1380">
        <v>6.1</v>
      </c>
      <c r="C1380">
        <v>7</v>
      </c>
      <c r="D1380">
        <v>6</v>
      </c>
    </row>
    <row r="1381" spans="1:4">
      <c r="A1381" s="16">
        <v>38933</v>
      </c>
      <c r="B1381">
        <v>5.8</v>
      </c>
      <c r="C1381">
        <v>7</v>
      </c>
      <c r="D1381">
        <v>6</v>
      </c>
    </row>
    <row r="1382" spans="1:4">
      <c r="A1382" s="16">
        <v>38936</v>
      </c>
      <c r="B1382">
        <v>6.1</v>
      </c>
      <c r="C1382">
        <v>7</v>
      </c>
      <c r="D1382">
        <v>6</v>
      </c>
    </row>
    <row r="1383" spans="1:4">
      <c r="A1383" s="16">
        <v>38937</v>
      </c>
      <c r="B1383">
        <v>6.1</v>
      </c>
      <c r="C1383">
        <v>7</v>
      </c>
      <c r="D1383">
        <v>6</v>
      </c>
    </row>
    <row r="1384" spans="1:4">
      <c r="A1384" s="16">
        <v>38938</v>
      </c>
      <c r="B1384">
        <v>6.1</v>
      </c>
      <c r="C1384">
        <v>7</v>
      </c>
      <c r="D1384">
        <v>6</v>
      </c>
    </row>
    <row r="1385" spans="1:4">
      <c r="A1385" s="16">
        <v>38939</v>
      </c>
      <c r="B1385">
        <v>6.1</v>
      </c>
      <c r="C1385">
        <v>7</v>
      </c>
      <c r="D1385">
        <v>6</v>
      </c>
    </row>
    <row r="1386" spans="1:4">
      <c r="A1386" s="16">
        <v>38940</v>
      </c>
      <c r="B1386">
        <v>5.8</v>
      </c>
      <c r="C1386">
        <v>7</v>
      </c>
      <c r="D1386">
        <v>6</v>
      </c>
    </row>
    <row r="1387" spans="1:4">
      <c r="A1387" s="16">
        <v>38943</v>
      </c>
      <c r="B1387">
        <v>6.1</v>
      </c>
      <c r="C1387">
        <v>7</v>
      </c>
      <c r="D1387">
        <v>6</v>
      </c>
    </row>
    <row r="1388" spans="1:4">
      <c r="A1388" s="16">
        <v>38945</v>
      </c>
      <c r="B1388">
        <v>6.1</v>
      </c>
      <c r="C1388">
        <v>7</v>
      </c>
      <c r="D1388">
        <v>6</v>
      </c>
    </row>
    <row r="1389" spans="1:4">
      <c r="A1389" s="16">
        <v>38946</v>
      </c>
      <c r="B1389">
        <v>6.1</v>
      </c>
      <c r="C1389">
        <v>7</v>
      </c>
      <c r="D1389">
        <v>6</v>
      </c>
    </row>
    <row r="1390" spans="1:4">
      <c r="A1390" s="16">
        <v>38947</v>
      </c>
      <c r="B1390">
        <v>5.9</v>
      </c>
      <c r="C1390">
        <v>7</v>
      </c>
      <c r="D1390">
        <v>6</v>
      </c>
    </row>
    <row r="1391" spans="1:4">
      <c r="A1391" s="16">
        <v>38950</v>
      </c>
      <c r="B1391">
        <v>6.1</v>
      </c>
      <c r="C1391">
        <v>7</v>
      </c>
      <c r="D1391">
        <v>6</v>
      </c>
    </row>
    <row r="1392" spans="1:4">
      <c r="A1392" s="16">
        <v>38951</v>
      </c>
      <c r="B1392">
        <v>6.1</v>
      </c>
      <c r="C1392">
        <v>7</v>
      </c>
      <c r="D1392">
        <v>6</v>
      </c>
    </row>
    <row r="1393" spans="1:4">
      <c r="A1393" s="16">
        <v>38952</v>
      </c>
      <c r="B1393">
        <v>6.1</v>
      </c>
      <c r="C1393">
        <v>7</v>
      </c>
      <c r="D1393">
        <v>6</v>
      </c>
    </row>
    <row r="1394" spans="1:4">
      <c r="A1394" s="16">
        <v>38953</v>
      </c>
      <c r="B1394">
        <v>6.1</v>
      </c>
      <c r="C1394">
        <v>7</v>
      </c>
      <c r="D1394">
        <v>6</v>
      </c>
    </row>
    <row r="1395" spans="1:4">
      <c r="A1395" s="16">
        <v>38954</v>
      </c>
      <c r="B1395">
        <v>5.8</v>
      </c>
      <c r="C1395">
        <v>7</v>
      </c>
      <c r="D1395">
        <v>6</v>
      </c>
    </row>
    <row r="1396" spans="1:4">
      <c r="A1396" s="16">
        <v>38957</v>
      </c>
      <c r="B1396">
        <v>6.1</v>
      </c>
      <c r="C1396">
        <v>7</v>
      </c>
      <c r="D1396">
        <v>6</v>
      </c>
    </row>
    <row r="1397" spans="1:4">
      <c r="A1397" s="16">
        <v>38958</v>
      </c>
      <c r="B1397">
        <v>6.1</v>
      </c>
      <c r="C1397">
        <v>7</v>
      </c>
      <c r="D1397">
        <v>6</v>
      </c>
    </row>
    <row r="1398" spans="1:4">
      <c r="A1398" s="16">
        <v>38959</v>
      </c>
      <c r="B1398">
        <v>6.1</v>
      </c>
      <c r="C1398">
        <v>7</v>
      </c>
      <c r="D1398">
        <v>6</v>
      </c>
    </row>
    <row r="1399" spans="1:4">
      <c r="A1399" s="16">
        <v>38960</v>
      </c>
      <c r="B1399">
        <v>6.1</v>
      </c>
      <c r="C1399">
        <v>7</v>
      </c>
      <c r="D1399">
        <v>6</v>
      </c>
    </row>
    <row r="1400" spans="1:4">
      <c r="A1400" s="16">
        <v>38961</v>
      </c>
      <c r="B1400">
        <v>5.8</v>
      </c>
      <c r="C1400">
        <v>7</v>
      </c>
      <c r="D1400">
        <v>6</v>
      </c>
    </row>
    <row r="1401" spans="1:4">
      <c r="A1401" s="16">
        <v>38964</v>
      </c>
      <c r="B1401">
        <v>6.1</v>
      </c>
      <c r="C1401">
        <v>7</v>
      </c>
      <c r="D1401">
        <v>6</v>
      </c>
    </row>
    <row r="1402" spans="1:4">
      <c r="A1402" s="16">
        <v>38965</v>
      </c>
      <c r="B1402">
        <v>6.1</v>
      </c>
      <c r="C1402">
        <v>7</v>
      </c>
      <c r="D1402">
        <v>6</v>
      </c>
    </row>
    <row r="1403" spans="1:4">
      <c r="A1403" s="16">
        <v>38966</v>
      </c>
      <c r="B1403">
        <v>6.1</v>
      </c>
      <c r="C1403">
        <v>7</v>
      </c>
      <c r="D1403">
        <v>6</v>
      </c>
    </row>
    <row r="1404" spans="1:4">
      <c r="A1404" s="16">
        <v>38967</v>
      </c>
      <c r="B1404">
        <v>6.1</v>
      </c>
      <c r="C1404">
        <v>7</v>
      </c>
      <c r="D1404">
        <v>6</v>
      </c>
    </row>
    <row r="1405" spans="1:4">
      <c r="A1405" s="16">
        <v>38968</v>
      </c>
      <c r="B1405">
        <v>5.9</v>
      </c>
      <c r="C1405">
        <v>7</v>
      </c>
      <c r="D1405">
        <v>6</v>
      </c>
    </row>
    <row r="1406" spans="1:4">
      <c r="A1406" s="16">
        <v>38971</v>
      </c>
      <c r="B1406">
        <v>6.1</v>
      </c>
      <c r="C1406">
        <v>7</v>
      </c>
      <c r="D1406">
        <v>6</v>
      </c>
    </row>
    <row r="1407" spans="1:4">
      <c r="A1407" s="16">
        <v>38972</v>
      </c>
      <c r="B1407">
        <v>6.1</v>
      </c>
      <c r="C1407">
        <v>7</v>
      </c>
      <c r="D1407">
        <v>6</v>
      </c>
    </row>
    <row r="1408" spans="1:4">
      <c r="A1408" s="16">
        <v>38973</v>
      </c>
      <c r="B1408">
        <v>6.1</v>
      </c>
      <c r="C1408">
        <v>7</v>
      </c>
      <c r="D1408">
        <v>6</v>
      </c>
    </row>
    <row r="1409" spans="1:4">
      <c r="A1409" s="16">
        <v>38974</v>
      </c>
      <c r="B1409">
        <v>6.1</v>
      </c>
      <c r="C1409">
        <v>7</v>
      </c>
      <c r="D1409">
        <v>6</v>
      </c>
    </row>
    <row r="1410" spans="1:4">
      <c r="A1410" s="16">
        <v>38975</v>
      </c>
      <c r="B1410">
        <v>6.2</v>
      </c>
      <c r="C1410">
        <v>7</v>
      </c>
      <c r="D1410">
        <v>6</v>
      </c>
    </row>
    <row r="1411" spans="1:4">
      <c r="A1411" s="16">
        <v>38978</v>
      </c>
      <c r="B1411">
        <v>6.4</v>
      </c>
      <c r="C1411">
        <v>7</v>
      </c>
      <c r="D1411">
        <v>6</v>
      </c>
    </row>
    <row r="1412" spans="1:4">
      <c r="A1412" s="16">
        <v>38979</v>
      </c>
      <c r="B1412">
        <v>6.6</v>
      </c>
      <c r="C1412">
        <v>7</v>
      </c>
      <c r="D1412">
        <v>6</v>
      </c>
    </row>
    <row r="1413" spans="1:4">
      <c r="A1413" s="16">
        <v>38980</v>
      </c>
      <c r="B1413">
        <v>6.6</v>
      </c>
      <c r="C1413">
        <v>7</v>
      </c>
      <c r="D1413">
        <v>6</v>
      </c>
    </row>
    <row r="1414" spans="1:4">
      <c r="A1414" s="16">
        <v>38981</v>
      </c>
      <c r="B1414">
        <v>6.5</v>
      </c>
      <c r="C1414">
        <v>7</v>
      </c>
      <c r="D1414">
        <v>6</v>
      </c>
    </row>
    <row r="1415" spans="1:4">
      <c r="A1415" s="16">
        <v>38982</v>
      </c>
      <c r="B1415">
        <v>6.1</v>
      </c>
      <c r="C1415">
        <v>7</v>
      </c>
      <c r="D1415">
        <v>6</v>
      </c>
    </row>
    <row r="1416" spans="1:4">
      <c r="A1416" s="16">
        <v>38985</v>
      </c>
      <c r="B1416">
        <v>6.4</v>
      </c>
      <c r="C1416">
        <v>7</v>
      </c>
      <c r="D1416">
        <v>6</v>
      </c>
    </row>
    <row r="1417" spans="1:4">
      <c r="A1417" s="16">
        <v>38986</v>
      </c>
      <c r="B1417">
        <v>6.5</v>
      </c>
      <c r="C1417">
        <v>7</v>
      </c>
      <c r="D1417">
        <v>6</v>
      </c>
    </row>
    <row r="1418" spans="1:4">
      <c r="A1418" s="16">
        <v>38987</v>
      </c>
      <c r="B1418">
        <v>6.5</v>
      </c>
      <c r="C1418">
        <v>7</v>
      </c>
      <c r="D1418">
        <v>6</v>
      </c>
    </row>
    <row r="1419" spans="1:4">
      <c r="A1419" s="16">
        <v>38988</v>
      </c>
      <c r="B1419">
        <v>6.5</v>
      </c>
      <c r="C1419">
        <v>7</v>
      </c>
      <c r="D1419">
        <v>6</v>
      </c>
    </row>
    <row r="1420" spans="1:4">
      <c r="A1420" s="16">
        <v>38989</v>
      </c>
      <c r="B1420">
        <v>7.3</v>
      </c>
      <c r="C1420">
        <v>7</v>
      </c>
      <c r="D1420">
        <v>6</v>
      </c>
    </row>
    <row r="1421" spans="1:4">
      <c r="A1421" s="16">
        <v>38993</v>
      </c>
      <c r="B1421">
        <v>6.6</v>
      </c>
      <c r="C1421">
        <v>7</v>
      </c>
      <c r="D1421">
        <v>6</v>
      </c>
    </row>
    <row r="1422" spans="1:4">
      <c r="A1422" s="16">
        <v>38994</v>
      </c>
      <c r="B1422">
        <v>6.5</v>
      </c>
      <c r="C1422">
        <v>7</v>
      </c>
      <c r="D1422">
        <v>6</v>
      </c>
    </row>
    <row r="1423" spans="1:4">
      <c r="A1423" s="16">
        <v>38995</v>
      </c>
      <c r="B1423">
        <v>6.4</v>
      </c>
      <c r="C1423">
        <v>7</v>
      </c>
      <c r="D1423">
        <v>6</v>
      </c>
    </row>
    <row r="1424" spans="1:4">
      <c r="A1424" s="16">
        <v>38996</v>
      </c>
      <c r="B1424">
        <v>6.3</v>
      </c>
      <c r="C1424">
        <v>7</v>
      </c>
      <c r="D1424">
        <v>6</v>
      </c>
    </row>
    <row r="1425" spans="1:4">
      <c r="A1425" s="16">
        <v>38999</v>
      </c>
      <c r="B1425">
        <v>6.4</v>
      </c>
      <c r="C1425">
        <v>7</v>
      </c>
      <c r="D1425">
        <v>6</v>
      </c>
    </row>
    <row r="1426" spans="1:4">
      <c r="A1426" s="16">
        <v>39000</v>
      </c>
      <c r="B1426">
        <v>6.4</v>
      </c>
      <c r="C1426">
        <v>7</v>
      </c>
      <c r="D1426">
        <v>6</v>
      </c>
    </row>
    <row r="1427" spans="1:4">
      <c r="A1427" s="16">
        <v>39001</v>
      </c>
      <c r="B1427">
        <v>6.4</v>
      </c>
      <c r="C1427">
        <v>7</v>
      </c>
      <c r="D1427">
        <v>6</v>
      </c>
    </row>
    <row r="1428" spans="1:4">
      <c r="A1428" s="16">
        <v>39002</v>
      </c>
      <c r="B1428">
        <v>6.4</v>
      </c>
      <c r="C1428">
        <v>7</v>
      </c>
      <c r="D1428">
        <v>6</v>
      </c>
    </row>
    <row r="1429" spans="1:4">
      <c r="A1429" s="16">
        <v>39003</v>
      </c>
      <c r="B1429">
        <v>6.3</v>
      </c>
      <c r="C1429">
        <v>7</v>
      </c>
      <c r="D1429">
        <v>6</v>
      </c>
    </row>
    <row r="1430" spans="1:4">
      <c r="A1430" s="16">
        <v>39006</v>
      </c>
      <c r="B1430">
        <v>6.7</v>
      </c>
      <c r="C1430">
        <v>7</v>
      </c>
      <c r="D1430">
        <v>6</v>
      </c>
    </row>
    <row r="1431" spans="1:4">
      <c r="A1431" s="16">
        <v>39007</v>
      </c>
      <c r="B1431">
        <v>6.8</v>
      </c>
      <c r="C1431">
        <v>7</v>
      </c>
      <c r="D1431">
        <v>6</v>
      </c>
    </row>
    <row r="1432" spans="1:4">
      <c r="A1432" s="16">
        <v>39008</v>
      </c>
      <c r="B1432">
        <v>6.8</v>
      </c>
      <c r="C1432">
        <v>7</v>
      </c>
      <c r="D1432">
        <v>6</v>
      </c>
    </row>
    <row r="1433" spans="1:4">
      <c r="A1433" s="16">
        <v>39009</v>
      </c>
      <c r="B1433">
        <v>6.9</v>
      </c>
      <c r="C1433">
        <v>7</v>
      </c>
      <c r="D1433">
        <v>6</v>
      </c>
    </row>
    <row r="1434" spans="1:4">
      <c r="A1434" s="16">
        <v>39010</v>
      </c>
      <c r="B1434">
        <v>7</v>
      </c>
      <c r="C1434">
        <v>7</v>
      </c>
      <c r="D1434">
        <v>6</v>
      </c>
    </row>
    <row r="1435" spans="1:4">
      <c r="A1435" s="16">
        <v>39013</v>
      </c>
      <c r="B1435">
        <v>7.1</v>
      </c>
      <c r="C1435">
        <v>7</v>
      </c>
      <c r="D1435">
        <v>6</v>
      </c>
    </row>
    <row r="1436" spans="1:4">
      <c r="A1436" s="16">
        <v>39016</v>
      </c>
      <c r="B1436">
        <v>7</v>
      </c>
      <c r="C1436">
        <v>7</v>
      </c>
      <c r="D1436">
        <v>6</v>
      </c>
    </row>
    <row r="1437" spans="1:4">
      <c r="A1437" s="16">
        <v>39017</v>
      </c>
      <c r="B1437">
        <v>6.6</v>
      </c>
      <c r="C1437">
        <v>7</v>
      </c>
      <c r="D1437">
        <v>6</v>
      </c>
    </row>
    <row r="1438" spans="1:4">
      <c r="A1438" s="16">
        <v>39020</v>
      </c>
      <c r="B1438">
        <v>6.8</v>
      </c>
      <c r="C1438">
        <v>7</v>
      </c>
      <c r="D1438">
        <v>6</v>
      </c>
    </row>
    <row r="1439" spans="1:4">
      <c r="A1439" s="16">
        <v>39021</v>
      </c>
      <c r="B1439">
        <v>6.9</v>
      </c>
      <c r="C1439">
        <v>7.3</v>
      </c>
      <c r="D1439">
        <v>6</v>
      </c>
    </row>
    <row r="1440" spans="1:4">
      <c r="A1440" s="16">
        <v>39022</v>
      </c>
      <c r="B1440">
        <v>6.9</v>
      </c>
      <c r="C1440">
        <v>7.3</v>
      </c>
      <c r="D1440">
        <v>6</v>
      </c>
    </row>
    <row r="1441" spans="1:4">
      <c r="A1441" s="16">
        <v>39023</v>
      </c>
      <c r="B1441">
        <v>7</v>
      </c>
      <c r="C1441">
        <v>7.3</v>
      </c>
      <c r="D1441">
        <v>6</v>
      </c>
    </row>
    <row r="1442" spans="1:4">
      <c r="A1442" s="16">
        <v>39024</v>
      </c>
      <c r="B1442">
        <v>6.9</v>
      </c>
      <c r="C1442">
        <v>7.3</v>
      </c>
      <c r="D1442">
        <v>6</v>
      </c>
    </row>
    <row r="1443" spans="1:4">
      <c r="A1443" s="16">
        <v>39027</v>
      </c>
      <c r="B1443">
        <v>7</v>
      </c>
      <c r="C1443">
        <v>7.3</v>
      </c>
      <c r="D1443">
        <v>6</v>
      </c>
    </row>
    <row r="1444" spans="1:4">
      <c r="A1444" s="16">
        <v>39028</v>
      </c>
      <c r="B1444">
        <v>6.9</v>
      </c>
      <c r="C1444">
        <v>7.3</v>
      </c>
      <c r="D1444">
        <v>6</v>
      </c>
    </row>
    <row r="1445" spans="1:4">
      <c r="A1445" s="16">
        <v>39029</v>
      </c>
      <c r="B1445">
        <v>6.8</v>
      </c>
      <c r="C1445">
        <v>7.3</v>
      </c>
      <c r="D1445">
        <v>6</v>
      </c>
    </row>
    <row r="1446" spans="1:4">
      <c r="A1446" s="16">
        <v>39030</v>
      </c>
      <c r="B1446">
        <v>6.7</v>
      </c>
      <c r="C1446">
        <v>7.3</v>
      </c>
      <c r="D1446">
        <v>6</v>
      </c>
    </row>
    <row r="1447" spans="1:4">
      <c r="A1447" s="16">
        <v>39031</v>
      </c>
      <c r="B1447">
        <v>6.7</v>
      </c>
      <c r="C1447">
        <v>7.3</v>
      </c>
      <c r="D1447">
        <v>6</v>
      </c>
    </row>
    <row r="1448" spans="1:4">
      <c r="A1448" s="16">
        <v>39034</v>
      </c>
      <c r="B1448">
        <v>6.8</v>
      </c>
      <c r="C1448">
        <v>7.3</v>
      </c>
      <c r="D1448">
        <v>6</v>
      </c>
    </row>
    <row r="1449" spans="1:4">
      <c r="A1449" s="16">
        <v>39035</v>
      </c>
      <c r="B1449">
        <v>6.9</v>
      </c>
      <c r="C1449">
        <v>7.3</v>
      </c>
      <c r="D1449">
        <v>6</v>
      </c>
    </row>
    <row r="1450" spans="1:4">
      <c r="A1450" s="16">
        <v>39036</v>
      </c>
      <c r="B1450">
        <v>7</v>
      </c>
      <c r="C1450">
        <v>7.3</v>
      </c>
      <c r="D1450">
        <v>6</v>
      </c>
    </row>
    <row r="1451" spans="1:4">
      <c r="A1451" s="16">
        <v>39037</v>
      </c>
      <c r="B1451">
        <v>7.1</v>
      </c>
      <c r="C1451">
        <v>7.3</v>
      </c>
      <c r="D1451">
        <v>6</v>
      </c>
    </row>
    <row r="1452" spans="1:4">
      <c r="A1452" s="16">
        <v>39038</v>
      </c>
      <c r="B1452">
        <v>7</v>
      </c>
      <c r="C1452">
        <v>7.3</v>
      </c>
      <c r="D1452">
        <v>6</v>
      </c>
    </row>
    <row r="1453" spans="1:4">
      <c r="A1453" s="16">
        <v>39041</v>
      </c>
      <c r="B1453">
        <v>7</v>
      </c>
      <c r="C1453">
        <v>7.3</v>
      </c>
      <c r="D1453">
        <v>6</v>
      </c>
    </row>
    <row r="1454" spans="1:4">
      <c r="A1454" s="16">
        <v>39042</v>
      </c>
      <c r="B1454">
        <v>6.7</v>
      </c>
      <c r="C1454">
        <v>7.3</v>
      </c>
      <c r="D1454">
        <v>6</v>
      </c>
    </row>
    <row r="1455" spans="1:4">
      <c r="A1455" s="16">
        <v>39043</v>
      </c>
      <c r="B1455">
        <v>6.4</v>
      </c>
      <c r="C1455">
        <v>7.3</v>
      </c>
      <c r="D1455">
        <v>6</v>
      </c>
    </row>
    <row r="1456" spans="1:4">
      <c r="A1456" s="16">
        <v>39044</v>
      </c>
      <c r="B1456">
        <v>6.2</v>
      </c>
      <c r="C1456">
        <v>7.3</v>
      </c>
      <c r="D1456">
        <v>6</v>
      </c>
    </row>
    <row r="1457" spans="1:4">
      <c r="A1457" s="16">
        <v>39045</v>
      </c>
      <c r="B1457">
        <v>6.1</v>
      </c>
      <c r="C1457">
        <v>7.3</v>
      </c>
      <c r="D1457">
        <v>6</v>
      </c>
    </row>
    <row r="1458" spans="1:4">
      <c r="A1458" s="16">
        <v>39048</v>
      </c>
      <c r="B1458">
        <v>6.1</v>
      </c>
      <c r="C1458">
        <v>7.3</v>
      </c>
      <c r="D1458">
        <v>6</v>
      </c>
    </row>
    <row r="1459" spans="1:4">
      <c r="A1459" s="16">
        <v>39049</v>
      </c>
      <c r="B1459">
        <v>6.2</v>
      </c>
      <c r="C1459">
        <v>7.3</v>
      </c>
      <c r="D1459">
        <v>6</v>
      </c>
    </row>
    <row r="1460" spans="1:4">
      <c r="A1460" s="16">
        <v>39050</v>
      </c>
      <c r="B1460">
        <v>6.2</v>
      </c>
      <c r="C1460">
        <v>7.3</v>
      </c>
      <c r="D1460">
        <v>6</v>
      </c>
    </row>
    <row r="1461" spans="1:4">
      <c r="A1461" s="16">
        <v>39051</v>
      </c>
      <c r="B1461">
        <v>6.2</v>
      </c>
      <c r="C1461">
        <v>7.3</v>
      </c>
      <c r="D1461">
        <v>6</v>
      </c>
    </row>
    <row r="1462" spans="1:4">
      <c r="A1462" s="16">
        <v>39052</v>
      </c>
      <c r="B1462">
        <v>6</v>
      </c>
      <c r="C1462">
        <v>7.3</v>
      </c>
      <c r="D1462">
        <v>6</v>
      </c>
    </row>
    <row r="1463" spans="1:4">
      <c r="A1463" s="16">
        <v>39055</v>
      </c>
      <c r="B1463">
        <v>6.1</v>
      </c>
      <c r="C1463">
        <v>7.3</v>
      </c>
      <c r="D1463">
        <v>6</v>
      </c>
    </row>
    <row r="1464" spans="1:4">
      <c r="A1464" s="16">
        <v>39056</v>
      </c>
      <c r="B1464">
        <v>6.1</v>
      </c>
      <c r="C1464">
        <v>7.3</v>
      </c>
      <c r="D1464">
        <v>6</v>
      </c>
    </row>
    <row r="1465" spans="1:4">
      <c r="A1465" s="16">
        <v>39057</v>
      </c>
      <c r="B1465">
        <v>6.1</v>
      </c>
      <c r="C1465">
        <v>7.3</v>
      </c>
      <c r="D1465">
        <v>6</v>
      </c>
    </row>
    <row r="1466" spans="1:4">
      <c r="A1466" s="16">
        <v>39058</v>
      </c>
      <c r="B1466">
        <v>6.1</v>
      </c>
      <c r="C1466">
        <v>7.3</v>
      </c>
      <c r="D1466">
        <v>6</v>
      </c>
    </row>
    <row r="1467" spans="1:4">
      <c r="A1467" s="16">
        <v>39059</v>
      </c>
      <c r="B1467">
        <v>6.1</v>
      </c>
      <c r="C1467">
        <v>7.3</v>
      </c>
      <c r="D1467">
        <v>6</v>
      </c>
    </row>
    <row r="1468" spans="1:4">
      <c r="A1468" s="16">
        <v>39062</v>
      </c>
      <c r="B1468">
        <v>6.4</v>
      </c>
      <c r="C1468">
        <v>7.3</v>
      </c>
      <c r="D1468">
        <v>6</v>
      </c>
    </row>
    <row r="1469" spans="1:4">
      <c r="A1469" s="16">
        <v>39063</v>
      </c>
      <c r="B1469">
        <v>7.2</v>
      </c>
      <c r="C1469">
        <v>7.3</v>
      </c>
      <c r="D1469">
        <v>6</v>
      </c>
    </row>
    <row r="1470" spans="1:4">
      <c r="A1470" s="16">
        <v>39064</v>
      </c>
      <c r="B1470">
        <v>7.8</v>
      </c>
      <c r="C1470">
        <v>7.3</v>
      </c>
      <c r="D1470">
        <v>6</v>
      </c>
    </row>
    <row r="1471" spans="1:4">
      <c r="A1471" s="16">
        <v>39065</v>
      </c>
      <c r="B1471">
        <v>8</v>
      </c>
      <c r="C1471">
        <v>7.3</v>
      </c>
      <c r="D1471">
        <v>6</v>
      </c>
    </row>
    <row r="1472" spans="1:4">
      <c r="A1472" s="16">
        <v>39066</v>
      </c>
      <c r="B1472">
        <v>7.8</v>
      </c>
      <c r="C1472">
        <v>7.3</v>
      </c>
      <c r="D1472">
        <v>6</v>
      </c>
    </row>
    <row r="1473" spans="1:4">
      <c r="A1473" s="16">
        <v>39069</v>
      </c>
      <c r="B1473">
        <v>8.1999999999999993</v>
      </c>
      <c r="C1473">
        <v>7.3</v>
      </c>
      <c r="D1473">
        <v>6</v>
      </c>
    </row>
    <row r="1474" spans="1:4">
      <c r="A1474" s="16">
        <v>39070</v>
      </c>
      <c r="B1474">
        <v>8.1999999999999993</v>
      </c>
      <c r="C1474">
        <v>7.3</v>
      </c>
      <c r="D1474">
        <v>6</v>
      </c>
    </row>
    <row r="1475" spans="1:4">
      <c r="A1475" s="16">
        <v>39071</v>
      </c>
      <c r="B1475">
        <v>8.1999999999999993</v>
      </c>
      <c r="C1475">
        <v>7.3</v>
      </c>
      <c r="D1475">
        <v>6</v>
      </c>
    </row>
    <row r="1476" spans="1:4">
      <c r="A1476" s="16">
        <v>39072</v>
      </c>
      <c r="B1476">
        <v>8.1999999999999993</v>
      </c>
      <c r="C1476">
        <v>7.3</v>
      </c>
      <c r="D1476">
        <v>6</v>
      </c>
    </row>
    <row r="1477" spans="1:4">
      <c r="A1477" s="16">
        <v>39073</v>
      </c>
      <c r="B1477">
        <v>8.6</v>
      </c>
      <c r="C1477">
        <v>7.3</v>
      </c>
      <c r="D1477">
        <v>6</v>
      </c>
    </row>
    <row r="1478" spans="1:4">
      <c r="A1478" s="16">
        <v>39077</v>
      </c>
      <c r="B1478">
        <v>11.4</v>
      </c>
      <c r="C1478">
        <v>7.3</v>
      </c>
      <c r="D1478">
        <v>6</v>
      </c>
    </row>
    <row r="1479" spans="1:4">
      <c r="A1479" s="16">
        <v>39078</v>
      </c>
      <c r="B1479">
        <v>12.2</v>
      </c>
      <c r="C1479">
        <v>7.3</v>
      </c>
      <c r="D1479">
        <v>6</v>
      </c>
    </row>
    <row r="1480" spans="1:4">
      <c r="A1480" s="16">
        <v>39079</v>
      </c>
      <c r="B1480">
        <v>12.9</v>
      </c>
      <c r="C1480">
        <v>7.3</v>
      </c>
      <c r="D1480">
        <v>6</v>
      </c>
    </row>
    <row r="1481" spans="1:4">
      <c r="A1481" s="16">
        <v>39080</v>
      </c>
      <c r="B1481">
        <v>16.8</v>
      </c>
      <c r="C1481">
        <v>7.3</v>
      </c>
      <c r="D1481">
        <v>6</v>
      </c>
    </row>
    <row r="1482" spans="1:4">
      <c r="A1482" s="16">
        <v>39084</v>
      </c>
      <c r="B1482">
        <v>13</v>
      </c>
      <c r="C1482">
        <v>7.3</v>
      </c>
      <c r="D1482">
        <v>6</v>
      </c>
    </row>
    <row r="1483" spans="1:4">
      <c r="A1483" s="16">
        <v>39085</v>
      </c>
      <c r="B1483">
        <v>7.4</v>
      </c>
      <c r="C1483">
        <v>7.3</v>
      </c>
      <c r="D1483">
        <v>6</v>
      </c>
    </row>
    <row r="1484" spans="1:4">
      <c r="A1484" s="16">
        <v>39086</v>
      </c>
      <c r="B1484">
        <v>6.6</v>
      </c>
      <c r="C1484">
        <v>7.3</v>
      </c>
      <c r="D1484">
        <v>6</v>
      </c>
    </row>
    <row r="1485" spans="1:4">
      <c r="A1485" s="16">
        <v>39087</v>
      </c>
      <c r="B1485">
        <v>7.5</v>
      </c>
      <c r="C1485">
        <v>7.3</v>
      </c>
      <c r="D1485">
        <v>6</v>
      </c>
    </row>
    <row r="1486" spans="1:4">
      <c r="A1486" s="16">
        <v>39090</v>
      </c>
      <c r="B1486">
        <v>8.4</v>
      </c>
      <c r="C1486">
        <v>7.3</v>
      </c>
      <c r="D1486">
        <v>6</v>
      </c>
    </row>
    <row r="1487" spans="1:4">
      <c r="A1487" s="16">
        <v>39091</v>
      </c>
      <c r="B1487">
        <v>8.3000000000000007</v>
      </c>
      <c r="C1487">
        <v>7.3</v>
      </c>
      <c r="D1487">
        <v>6</v>
      </c>
    </row>
    <row r="1488" spans="1:4">
      <c r="A1488" s="16">
        <v>39092</v>
      </c>
      <c r="B1488">
        <v>8.3000000000000007</v>
      </c>
      <c r="C1488">
        <v>7.3</v>
      </c>
      <c r="D1488">
        <v>6</v>
      </c>
    </row>
    <row r="1489" spans="1:4">
      <c r="A1489" s="16">
        <v>39093</v>
      </c>
      <c r="B1489">
        <v>8.1</v>
      </c>
      <c r="C1489">
        <v>7.3</v>
      </c>
      <c r="D1489">
        <v>6</v>
      </c>
    </row>
    <row r="1490" spans="1:4">
      <c r="A1490" s="16">
        <v>39094</v>
      </c>
      <c r="B1490">
        <v>7.9</v>
      </c>
      <c r="C1490">
        <v>7.3</v>
      </c>
      <c r="D1490">
        <v>6</v>
      </c>
    </row>
    <row r="1491" spans="1:4">
      <c r="A1491" s="16">
        <v>39097</v>
      </c>
      <c r="B1491">
        <v>8.1</v>
      </c>
      <c r="C1491">
        <v>7.3</v>
      </c>
      <c r="D1491">
        <v>6</v>
      </c>
    </row>
    <row r="1492" spans="1:4">
      <c r="A1492" s="16">
        <v>39098</v>
      </c>
      <c r="B1492">
        <v>8.1</v>
      </c>
      <c r="C1492">
        <v>7.3</v>
      </c>
      <c r="D1492">
        <v>6</v>
      </c>
    </row>
    <row r="1493" spans="1:4">
      <c r="A1493" s="16">
        <v>39099</v>
      </c>
      <c r="B1493">
        <v>8</v>
      </c>
      <c r="C1493">
        <v>7.3</v>
      </c>
      <c r="D1493">
        <v>6</v>
      </c>
    </row>
    <row r="1494" spans="1:4">
      <c r="A1494" s="16">
        <v>39100</v>
      </c>
      <c r="B1494">
        <v>7.9</v>
      </c>
      <c r="C1494">
        <v>7.3</v>
      </c>
      <c r="D1494">
        <v>6</v>
      </c>
    </row>
    <row r="1495" spans="1:4">
      <c r="A1495" s="16">
        <v>39101</v>
      </c>
      <c r="B1495">
        <v>7.8</v>
      </c>
      <c r="C1495">
        <v>7.3</v>
      </c>
      <c r="D1495">
        <v>6</v>
      </c>
    </row>
    <row r="1496" spans="1:4">
      <c r="A1496" s="16">
        <v>39104</v>
      </c>
      <c r="B1496">
        <v>7.9</v>
      </c>
      <c r="C1496">
        <v>7.3</v>
      </c>
      <c r="D1496">
        <v>6</v>
      </c>
    </row>
    <row r="1497" spans="1:4">
      <c r="A1497" s="16">
        <v>39105</v>
      </c>
      <c r="B1497">
        <v>7.9</v>
      </c>
      <c r="C1497">
        <v>7.3</v>
      </c>
      <c r="D1497">
        <v>6</v>
      </c>
    </row>
    <row r="1498" spans="1:4">
      <c r="A1498" s="16">
        <v>39106</v>
      </c>
      <c r="B1498">
        <v>7.8</v>
      </c>
      <c r="C1498">
        <v>7.3</v>
      </c>
      <c r="D1498">
        <v>6</v>
      </c>
    </row>
    <row r="1499" spans="1:4">
      <c r="A1499" s="16">
        <v>39107</v>
      </c>
      <c r="B1499">
        <v>7.5</v>
      </c>
      <c r="C1499">
        <v>7.3</v>
      </c>
      <c r="D1499">
        <v>6</v>
      </c>
    </row>
    <row r="1500" spans="1:4">
      <c r="A1500" s="16">
        <v>39111</v>
      </c>
      <c r="B1500">
        <v>7.7</v>
      </c>
      <c r="C1500">
        <v>7.3</v>
      </c>
      <c r="D1500">
        <v>6</v>
      </c>
    </row>
    <row r="1501" spans="1:4">
      <c r="A1501" s="16">
        <v>39113</v>
      </c>
      <c r="B1501">
        <v>7.8</v>
      </c>
      <c r="C1501">
        <v>7.5</v>
      </c>
      <c r="D1501">
        <v>6</v>
      </c>
    </row>
    <row r="1502" spans="1:4">
      <c r="A1502" s="16">
        <v>39115</v>
      </c>
      <c r="B1502">
        <v>7.6</v>
      </c>
      <c r="C1502">
        <v>7.5</v>
      </c>
      <c r="D1502">
        <v>6</v>
      </c>
    </row>
    <row r="1503" spans="1:4">
      <c r="A1503" s="16">
        <v>39118</v>
      </c>
      <c r="B1503">
        <v>7.9</v>
      </c>
      <c r="C1503">
        <v>7.5</v>
      </c>
      <c r="D1503">
        <v>6</v>
      </c>
    </row>
    <row r="1504" spans="1:4">
      <c r="A1504" s="16">
        <v>39119</v>
      </c>
      <c r="B1504">
        <v>7.8</v>
      </c>
      <c r="C1504">
        <v>7.5</v>
      </c>
      <c r="D1504">
        <v>6</v>
      </c>
    </row>
    <row r="1505" spans="1:4">
      <c r="A1505" s="16">
        <v>39120</v>
      </c>
      <c r="B1505">
        <v>7.7</v>
      </c>
      <c r="C1505">
        <v>7.5</v>
      </c>
      <c r="D1505">
        <v>6</v>
      </c>
    </row>
    <row r="1506" spans="1:4">
      <c r="A1506" s="16">
        <v>39121</v>
      </c>
      <c r="B1506">
        <v>7.1</v>
      </c>
      <c r="C1506">
        <v>7.5</v>
      </c>
      <c r="D1506">
        <v>6</v>
      </c>
    </row>
    <row r="1507" spans="1:4">
      <c r="A1507" s="16">
        <v>39122</v>
      </c>
      <c r="B1507">
        <v>6.3</v>
      </c>
      <c r="C1507">
        <v>7.5</v>
      </c>
      <c r="D1507">
        <v>6</v>
      </c>
    </row>
    <row r="1508" spans="1:4">
      <c r="A1508" s="16">
        <v>39125</v>
      </c>
      <c r="B1508">
        <v>6.6</v>
      </c>
      <c r="C1508">
        <v>7.5</v>
      </c>
      <c r="D1508">
        <v>6</v>
      </c>
    </row>
    <row r="1509" spans="1:4">
      <c r="A1509" s="16">
        <v>39126</v>
      </c>
      <c r="B1509">
        <v>6.6</v>
      </c>
      <c r="C1509">
        <v>7.5</v>
      </c>
      <c r="D1509">
        <v>6</v>
      </c>
    </row>
    <row r="1510" spans="1:4">
      <c r="A1510" s="16">
        <v>39127</v>
      </c>
      <c r="B1510">
        <v>7.1</v>
      </c>
      <c r="C1510">
        <v>7.5</v>
      </c>
      <c r="D1510">
        <v>6</v>
      </c>
    </row>
    <row r="1511" spans="1:4">
      <c r="A1511" s="16">
        <v>39128</v>
      </c>
      <c r="B1511">
        <v>7.8</v>
      </c>
      <c r="C1511">
        <v>7.5</v>
      </c>
      <c r="D1511">
        <v>6</v>
      </c>
    </row>
    <row r="1512" spans="1:4">
      <c r="A1512" s="16">
        <v>39132</v>
      </c>
      <c r="B1512">
        <v>8.1</v>
      </c>
      <c r="C1512">
        <v>7.5</v>
      </c>
      <c r="D1512">
        <v>6</v>
      </c>
    </row>
    <row r="1513" spans="1:4">
      <c r="A1513" s="16">
        <v>39133</v>
      </c>
      <c r="B1513">
        <v>8</v>
      </c>
      <c r="C1513">
        <v>7.5</v>
      </c>
      <c r="D1513">
        <v>6</v>
      </c>
    </row>
    <row r="1514" spans="1:4">
      <c r="A1514" s="16">
        <v>39134</v>
      </c>
      <c r="B1514">
        <v>7.8</v>
      </c>
      <c r="C1514">
        <v>7.5</v>
      </c>
      <c r="D1514">
        <v>6</v>
      </c>
    </row>
    <row r="1515" spans="1:4">
      <c r="A1515" s="16">
        <v>39135</v>
      </c>
      <c r="B1515">
        <v>6.5</v>
      </c>
      <c r="C1515">
        <v>7.5</v>
      </c>
      <c r="D1515">
        <v>6</v>
      </c>
    </row>
    <row r="1516" spans="1:4">
      <c r="A1516" s="16">
        <v>39136</v>
      </c>
      <c r="B1516">
        <v>6.2</v>
      </c>
      <c r="C1516">
        <v>7.5</v>
      </c>
      <c r="D1516">
        <v>6</v>
      </c>
    </row>
    <row r="1517" spans="1:4">
      <c r="A1517" s="16">
        <v>39139</v>
      </c>
      <c r="B1517">
        <v>6.2</v>
      </c>
      <c r="C1517">
        <v>7.5</v>
      </c>
      <c r="D1517">
        <v>6</v>
      </c>
    </row>
    <row r="1518" spans="1:4">
      <c r="A1518" s="16">
        <v>39140</v>
      </c>
      <c r="B1518">
        <v>6.1</v>
      </c>
      <c r="C1518">
        <v>7.5</v>
      </c>
      <c r="D1518">
        <v>6</v>
      </c>
    </row>
    <row r="1519" spans="1:4">
      <c r="A1519" s="16">
        <v>39141</v>
      </c>
      <c r="B1519">
        <v>6.1</v>
      </c>
      <c r="C1519">
        <v>7.5</v>
      </c>
      <c r="D1519">
        <v>6</v>
      </c>
    </row>
    <row r="1520" spans="1:4">
      <c r="A1520" s="16">
        <v>39142</v>
      </c>
      <c r="B1520">
        <v>6.1</v>
      </c>
      <c r="C1520">
        <v>7.5</v>
      </c>
      <c r="D1520">
        <v>6</v>
      </c>
    </row>
    <row r="1521" spans="1:4">
      <c r="A1521" s="16">
        <v>39143</v>
      </c>
      <c r="B1521">
        <v>6.1</v>
      </c>
      <c r="C1521">
        <v>7.5</v>
      </c>
      <c r="D1521">
        <v>6</v>
      </c>
    </row>
    <row r="1522" spans="1:4">
      <c r="A1522" s="16">
        <v>39146</v>
      </c>
      <c r="B1522">
        <v>5.4</v>
      </c>
      <c r="C1522">
        <v>7.5</v>
      </c>
      <c r="D1522">
        <v>6</v>
      </c>
    </row>
    <row r="1523" spans="1:4">
      <c r="A1523" s="16">
        <v>39147</v>
      </c>
      <c r="B1523">
        <v>5.3</v>
      </c>
      <c r="C1523">
        <v>7.5</v>
      </c>
      <c r="D1523">
        <v>6</v>
      </c>
    </row>
    <row r="1524" spans="1:4">
      <c r="A1524" s="16">
        <v>39148</v>
      </c>
      <c r="B1524">
        <v>5.6</v>
      </c>
      <c r="C1524">
        <v>7.5</v>
      </c>
      <c r="D1524">
        <v>6</v>
      </c>
    </row>
    <row r="1525" spans="1:4">
      <c r="A1525" s="16">
        <v>39149</v>
      </c>
      <c r="B1525">
        <v>5.6</v>
      </c>
      <c r="C1525">
        <v>7.5</v>
      </c>
      <c r="D1525">
        <v>6</v>
      </c>
    </row>
    <row r="1526" spans="1:4">
      <c r="A1526" s="16">
        <v>39150</v>
      </c>
      <c r="B1526">
        <v>5.6</v>
      </c>
      <c r="C1526">
        <v>7.5</v>
      </c>
      <c r="D1526">
        <v>6</v>
      </c>
    </row>
    <row r="1527" spans="1:4">
      <c r="A1527" s="16">
        <v>39153</v>
      </c>
      <c r="B1527">
        <v>5.4</v>
      </c>
      <c r="C1527">
        <v>7.5</v>
      </c>
      <c r="D1527">
        <v>6</v>
      </c>
    </row>
    <row r="1528" spans="1:4">
      <c r="A1528" s="16">
        <v>39154</v>
      </c>
      <c r="B1528">
        <v>5.4</v>
      </c>
      <c r="C1528">
        <v>7.5</v>
      </c>
      <c r="D1528">
        <v>6</v>
      </c>
    </row>
    <row r="1529" spans="1:4">
      <c r="A1529" s="16">
        <v>39155</v>
      </c>
      <c r="B1529">
        <v>5.3</v>
      </c>
      <c r="C1529">
        <v>7.5</v>
      </c>
      <c r="D1529">
        <v>6</v>
      </c>
    </row>
    <row r="1530" spans="1:4">
      <c r="A1530" s="16">
        <v>39156</v>
      </c>
      <c r="B1530">
        <v>5.5</v>
      </c>
      <c r="C1530">
        <v>7.5</v>
      </c>
      <c r="D1530">
        <v>6</v>
      </c>
    </row>
    <row r="1531" spans="1:4">
      <c r="A1531" s="16">
        <v>39157</v>
      </c>
      <c r="B1531">
        <v>6.7</v>
      </c>
      <c r="C1531">
        <v>7.5</v>
      </c>
      <c r="D1531">
        <v>6</v>
      </c>
    </row>
    <row r="1532" spans="1:4">
      <c r="A1532" s="16">
        <v>39161</v>
      </c>
      <c r="B1532">
        <v>20.6</v>
      </c>
      <c r="C1532">
        <v>7.5</v>
      </c>
      <c r="D1532">
        <v>6</v>
      </c>
    </row>
    <row r="1533" spans="1:4">
      <c r="A1533" s="16">
        <v>39162</v>
      </c>
      <c r="B1533">
        <v>52</v>
      </c>
      <c r="C1533">
        <v>7.5</v>
      </c>
      <c r="D1533">
        <v>6</v>
      </c>
    </row>
    <row r="1534" spans="1:4">
      <c r="A1534" s="16">
        <v>39163</v>
      </c>
      <c r="B1534">
        <v>21.3</v>
      </c>
      <c r="C1534">
        <v>7.5</v>
      </c>
      <c r="D1534">
        <v>6</v>
      </c>
    </row>
    <row r="1535" spans="1:4">
      <c r="A1535" s="16">
        <v>39164</v>
      </c>
      <c r="B1535">
        <v>8.1999999999999993</v>
      </c>
      <c r="C1535">
        <v>7.5</v>
      </c>
      <c r="D1535">
        <v>6</v>
      </c>
    </row>
    <row r="1536" spans="1:4">
      <c r="A1536" s="16">
        <v>39167</v>
      </c>
      <c r="B1536">
        <v>13.8</v>
      </c>
      <c r="C1536">
        <v>7.5</v>
      </c>
      <c r="D1536">
        <v>6</v>
      </c>
    </row>
    <row r="1537" spans="1:4">
      <c r="A1537" s="16">
        <v>39169</v>
      </c>
      <c r="B1537">
        <v>25.2</v>
      </c>
      <c r="C1537">
        <v>7.5</v>
      </c>
      <c r="D1537">
        <v>6</v>
      </c>
    </row>
    <row r="1538" spans="1:4">
      <c r="A1538" s="16">
        <v>39170</v>
      </c>
      <c r="B1538">
        <v>9.9</v>
      </c>
      <c r="C1538">
        <v>7.5</v>
      </c>
      <c r="D1538">
        <v>6</v>
      </c>
    </row>
    <row r="1539" spans="1:4">
      <c r="A1539" s="16">
        <v>39171</v>
      </c>
      <c r="B1539">
        <v>55.6</v>
      </c>
      <c r="C1539">
        <v>7.5</v>
      </c>
      <c r="D1539">
        <v>6</v>
      </c>
    </row>
    <row r="1540" spans="1:4">
      <c r="A1540" s="16">
        <v>39175</v>
      </c>
      <c r="B1540">
        <v>12.8</v>
      </c>
      <c r="C1540">
        <v>7.8</v>
      </c>
      <c r="D1540">
        <v>6</v>
      </c>
    </row>
    <row r="1541" spans="1:4">
      <c r="A1541" s="16">
        <v>39176</v>
      </c>
      <c r="B1541">
        <v>9.1</v>
      </c>
      <c r="C1541">
        <v>7.8</v>
      </c>
      <c r="D1541">
        <v>6</v>
      </c>
    </row>
    <row r="1542" spans="1:4">
      <c r="A1542" s="16">
        <v>39177</v>
      </c>
      <c r="B1542">
        <v>7</v>
      </c>
      <c r="C1542">
        <v>7.8</v>
      </c>
      <c r="D1542">
        <v>6</v>
      </c>
    </row>
    <row r="1543" spans="1:4">
      <c r="A1543" s="16">
        <v>39181</v>
      </c>
      <c r="B1543">
        <v>6.8</v>
      </c>
      <c r="C1543">
        <v>7.8</v>
      </c>
      <c r="D1543">
        <v>6</v>
      </c>
    </row>
    <row r="1544" spans="1:4">
      <c r="A1544" s="16">
        <v>39182</v>
      </c>
      <c r="B1544">
        <v>6.3</v>
      </c>
      <c r="C1544">
        <v>7.8</v>
      </c>
      <c r="D1544">
        <v>6</v>
      </c>
    </row>
    <row r="1545" spans="1:4">
      <c r="A1545" s="16">
        <v>39183</v>
      </c>
      <c r="B1545">
        <v>5.3</v>
      </c>
      <c r="C1545">
        <v>7.8</v>
      </c>
      <c r="D1545">
        <v>6</v>
      </c>
    </row>
    <row r="1546" spans="1:4">
      <c r="A1546" s="16">
        <v>39184</v>
      </c>
      <c r="B1546">
        <v>3.3</v>
      </c>
      <c r="C1546">
        <v>7.8</v>
      </c>
      <c r="D1546">
        <v>6</v>
      </c>
    </row>
    <row r="1547" spans="1:4">
      <c r="A1547" s="16">
        <v>39185</v>
      </c>
      <c r="B1547">
        <v>5</v>
      </c>
      <c r="C1547">
        <v>7.8</v>
      </c>
      <c r="D1547">
        <v>6</v>
      </c>
    </row>
    <row r="1548" spans="1:4">
      <c r="A1548" s="16">
        <v>39188</v>
      </c>
      <c r="B1548">
        <v>7.4</v>
      </c>
      <c r="C1548">
        <v>7.8</v>
      </c>
      <c r="D1548">
        <v>6</v>
      </c>
    </row>
    <row r="1549" spans="1:4">
      <c r="A1549" s="16">
        <v>39189</v>
      </c>
      <c r="B1549">
        <v>15</v>
      </c>
      <c r="C1549">
        <v>7.8</v>
      </c>
      <c r="D1549">
        <v>6</v>
      </c>
    </row>
    <row r="1550" spans="1:4">
      <c r="A1550" s="16">
        <v>39190</v>
      </c>
      <c r="B1550">
        <v>12</v>
      </c>
      <c r="C1550">
        <v>7.8</v>
      </c>
      <c r="D1550">
        <v>6</v>
      </c>
    </row>
    <row r="1551" spans="1:4">
      <c r="A1551" s="16">
        <v>39191</v>
      </c>
      <c r="B1551">
        <v>9.9</v>
      </c>
      <c r="C1551">
        <v>7.8</v>
      </c>
      <c r="D1551">
        <v>6</v>
      </c>
    </row>
    <row r="1552" spans="1:4">
      <c r="A1552" s="16">
        <v>39192</v>
      </c>
      <c r="B1552">
        <v>9.6</v>
      </c>
      <c r="C1552">
        <v>7.8</v>
      </c>
      <c r="D1552">
        <v>6</v>
      </c>
    </row>
    <row r="1553" spans="1:4">
      <c r="A1553" s="16">
        <v>39195</v>
      </c>
      <c r="B1553">
        <v>9.5</v>
      </c>
      <c r="C1553">
        <v>7.8</v>
      </c>
      <c r="D1553">
        <v>6</v>
      </c>
    </row>
    <row r="1554" spans="1:4">
      <c r="A1554" s="16">
        <v>39196</v>
      </c>
      <c r="B1554">
        <v>9.1</v>
      </c>
      <c r="C1554">
        <v>7.8</v>
      </c>
      <c r="D1554">
        <v>6</v>
      </c>
    </row>
    <row r="1555" spans="1:4">
      <c r="A1555" s="16">
        <v>39197</v>
      </c>
      <c r="B1555">
        <v>7.7</v>
      </c>
      <c r="C1555">
        <v>7.8</v>
      </c>
      <c r="D1555">
        <v>6</v>
      </c>
    </row>
    <row r="1556" spans="1:4">
      <c r="A1556" s="16">
        <v>39198</v>
      </c>
      <c r="B1556">
        <v>8.1</v>
      </c>
      <c r="C1556">
        <v>7.8</v>
      </c>
      <c r="D1556">
        <v>6</v>
      </c>
    </row>
    <row r="1557" spans="1:4">
      <c r="A1557" s="16">
        <v>39199</v>
      </c>
      <c r="B1557">
        <v>13.3</v>
      </c>
      <c r="C1557">
        <v>7.8</v>
      </c>
      <c r="D1557">
        <v>6</v>
      </c>
    </row>
    <row r="1558" spans="1:4">
      <c r="A1558" s="16">
        <v>39202</v>
      </c>
      <c r="B1558">
        <v>9.1</v>
      </c>
      <c r="C1558">
        <v>7.8</v>
      </c>
      <c r="D1558">
        <v>6</v>
      </c>
    </row>
    <row r="1559" spans="1:4">
      <c r="A1559" s="16">
        <v>39205</v>
      </c>
      <c r="B1559">
        <v>8.6</v>
      </c>
      <c r="C1559">
        <v>7.8</v>
      </c>
      <c r="D1559">
        <v>6</v>
      </c>
    </row>
    <row r="1560" spans="1:4">
      <c r="A1560" s="16">
        <v>39206</v>
      </c>
      <c r="B1560">
        <v>7.5</v>
      </c>
      <c r="C1560">
        <v>7.8</v>
      </c>
      <c r="D1560">
        <v>6</v>
      </c>
    </row>
    <row r="1561" spans="1:4">
      <c r="A1561" s="16">
        <v>39209</v>
      </c>
      <c r="B1561">
        <v>6.6</v>
      </c>
      <c r="C1561">
        <v>7.8</v>
      </c>
      <c r="D1561">
        <v>6</v>
      </c>
    </row>
    <row r="1562" spans="1:4">
      <c r="A1562" s="16">
        <v>39210</v>
      </c>
      <c r="B1562">
        <v>5.9</v>
      </c>
      <c r="C1562">
        <v>7.8</v>
      </c>
      <c r="D1562">
        <v>6</v>
      </c>
    </row>
    <row r="1563" spans="1:4">
      <c r="A1563" s="16">
        <v>39211</v>
      </c>
      <c r="B1563">
        <v>4.3</v>
      </c>
      <c r="C1563">
        <v>7.8</v>
      </c>
      <c r="D1563">
        <v>6</v>
      </c>
    </row>
    <row r="1564" spans="1:4">
      <c r="A1564" s="16">
        <v>39212</v>
      </c>
      <c r="B1564">
        <v>2.8</v>
      </c>
      <c r="C1564">
        <v>7.8</v>
      </c>
      <c r="D1564">
        <v>6</v>
      </c>
    </row>
    <row r="1565" spans="1:4">
      <c r="A1565" s="16">
        <v>39213</v>
      </c>
      <c r="B1565">
        <v>2.5</v>
      </c>
      <c r="C1565">
        <v>7.8</v>
      </c>
      <c r="D1565">
        <v>6</v>
      </c>
    </row>
    <row r="1566" spans="1:4">
      <c r="A1566" s="16">
        <v>39216</v>
      </c>
      <c r="B1566">
        <v>8.6999999999999993</v>
      </c>
      <c r="C1566">
        <v>7.8</v>
      </c>
      <c r="D1566">
        <v>6</v>
      </c>
    </row>
    <row r="1567" spans="1:4">
      <c r="A1567" s="16">
        <v>39217</v>
      </c>
      <c r="B1567">
        <v>9.1</v>
      </c>
      <c r="C1567">
        <v>7.8</v>
      </c>
      <c r="D1567">
        <v>6</v>
      </c>
    </row>
    <row r="1568" spans="1:4">
      <c r="A1568" s="16">
        <v>39218</v>
      </c>
      <c r="B1568">
        <v>8.9</v>
      </c>
      <c r="C1568">
        <v>7.8</v>
      </c>
      <c r="D1568">
        <v>6</v>
      </c>
    </row>
    <row r="1569" spans="1:4">
      <c r="A1569" s="16">
        <v>39219</v>
      </c>
      <c r="B1569">
        <v>8.5</v>
      </c>
      <c r="C1569">
        <v>7.8</v>
      </c>
      <c r="D1569">
        <v>6</v>
      </c>
    </row>
    <row r="1570" spans="1:4">
      <c r="A1570" s="16">
        <v>39220</v>
      </c>
      <c r="B1570">
        <v>7</v>
      </c>
      <c r="C1570">
        <v>7.8</v>
      </c>
      <c r="D1570">
        <v>6</v>
      </c>
    </row>
    <row r="1571" spans="1:4">
      <c r="A1571" s="16">
        <v>39223</v>
      </c>
      <c r="B1571">
        <v>8.1</v>
      </c>
      <c r="C1571">
        <v>7.8</v>
      </c>
      <c r="D1571">
        <v>6</v>
      </c>
    </row>
    <row r="1572" spans="1:4">
      <c r="A1572" s="16">
        <v>39224</v>
      </c>
      <c r="B1572">
        <v>7.8</v>
      </c>
      <c r="C1572">
        <v>7.8</v>
      </c>
      <c r="D1572">
        <v>6</v>
      </c>
    </row>
    <row r="1573" spans="1:4">
      <c r="A1573" s="16">
        <v>39225</v>
      </c>
      <c r="B1573">
        <v>7.6</v>
      </c>
      <c r="C1573">
        <v>7.8</v>
      </c>
      <c r="D1573">
        <v>6</v>
      </c>
    </row>
    <row r="1574" spans="1:4">
      <c r="A1574" s="16">
        <v>39226</v>
      </c>
      <c r="B1574">
        <v>7.8</v>
      </c>
      <c r="C1574">
        <v>7.8</v>
      </c>
      <c r="D1574">
        <v>6</v>
      </c>
    </row>
    <row r="1575" spans="1:4">
      <c r="A1575" s="16">
        <v>39227</v>
      </c>
      <c r="B1575">
        <v>7.4</v>
      </c>
      <c r="C1575">
        <v>7.8</v>
      </c>
      <c r="D1575">
        <v>6</v>
      </c>
    </row>
    <row r="1576" spans="1:4">
      <c r="A1576" s="16">
        <v>39230</v>
      </c>
      <c r="B1576">
        <v>7.1</v>
      </c>
      <c r="C1576">
        <v>7.8</v>
      </c>
      <c r="D1576">
        <v>6</v>
      </c>
    </row>
    <row r="1577" spans="1:4">
      <c r="A1577" s="16">
        <v>39231</v>
      </c>
      <c r="B1577">
        <v>4.9000000000000004</v>
      </c>
      <c r="C1577">
        <v>7.8</v>
      </c>
      <c r="D1577">
        <v>6</v>
      </c>
    </row>
    <row r="1578" spans="1:4">
      <c r="A1578" s="16">
        <v>39232</v>
      </c>
      <c r="B1578">
        <v>3</v>
      </c>
      <c r="C1578">
        <v>7.8</v>
      </c>
      <c r="D1578">
        <v>6</v>
      </c>
    </row>
    <row r="1579" spans="1:4">
      <c r="A1579" s="16">
        <v>39233</v>
      </c>
      <c r="B1579">
        <v>1</v>
      </c>
      <c r="C1579">
        <v>7.8</v>
      </c>
      <c r="D1579">
        <v>6</v>
      </c>
    </row>
    <row r="1580" spans="1:4">
      <c r="A1580" s="16">
        <v>39234</v>
      </c>
      <c r="B1580">
        <v>0.5</v>
      </c>
      <c r="C1580">
        <v>7.8</v>
      </c>
      <c r="D1580">
        <v>6</v>
      </c>
    </row>
    <row r="1581" spans="1:4">
      <c r="A1581" s="16">
        <v>39237</v>
      </c>
      <c r="B1581">
        <v>0.6</v>
      </c>
      <c r="C1581">
        <v>7.8</v>
      </c>
      <c r="D1581">
        <v>6</v>
      </c>
    </row>
    <row r="1582" spans="1:4">
      <c r="A1582" s="16">
        <v>39238</v>
      </c>
      <c r="B1582">
        <v>0.5</v>
      </c>
      <c r="C1582">
        <v>7.8</v>
      </c>
      <c r="D1582">
        <v>6</v>
      </c>
    </row>
    <row r="1583" spans="1:4">
      <c r="A1583" s="16">
        <v>39239</v>
      </c>
      <c r="B1583">
        <v>0.4</v>
      </c>
      <c r="C1583">
        <v>7.8</v>
      </c>
      <c r="D1583">
        <v>6</v>
      </c>
    </row>
    <row r="1584" spans="1:4">
      <c r="A1584" s="16">
        <v>39240</v>
      </c>
      <c r="B1584">
        <v>0.3</v>
      </c>
      <c r="C1584">
        <v>7.8</v>
      </c>
      <c r="D1584">
        <v>6</v>
      </c>
    </row>
    <row r="1585" spans="1:4">
      <c r="A1585" s="16">
        <v>39241</v>
      </c>
      <c r="B1585">
        <v>0.3</v>
      </c>
      <c r="C1585">
        <v>7.8</v>
      </c>
      <c r="D1585">
        <v>6</v>
      </c>
    </row>
    <row r="1586" spans="1:4">
      <c r="A1586" s="16">
        <v>39244</v>
      </c>
      <c r="B1586">
        <v>3.2</v>
      </c>
      <c r="C1586">
        <v>7.8</v>
      </c>
      <c r="D1586">
        <v>6</v>
      </c>
    </row>
    <row r="1587" spans="1:4">
      <c r="A1587" s="16">
        <v>39245</v>
      </c>
      <c r="B1587">
        <v>3.3</v>
      </c>
      <c r="C1587">
        <v>7.8</v>
      </c>
      <c r="D1587">
        <v>6</v>
      </c>
    </row>
    <row r="1588" spans="1:4">
      <c r="A1588" s="16">
        <v>39246</v>
      </c>
      <c r="B1588">
        <v>3.2</v>
      </c>
      <c r="C1588">
        <v>7.8</v>
      </c>
      <c r="D1588">
        <v>6</v>
      </c>
    </row>
    <row r="1589" spans="1:4">
      <c r="A1589" s="16">
        <v>39247</v>
      </c>
      <c r="B1589">
        <v>3</v>
      </c>
      <c r="C1589">
        <v>7.8</v>
      </c>
      <c r="D1589">
        <v>6</v>
      </c>
    </row>
    <row r="1590" spans="1:4">
      <c r="A1590" s="16">
        <v>39248</v>
      </c>
      <c r="B1590">
        <v>3.2</v>
      </c>
      <c r="C1590">
        <v>7.8</v>
      </c>
      <c r="D1590">
        <v>6</v>
      </c>
    </row>
    <row r="1591" spans="1:4">
      <c r="A1591" s="16">
        <v>39251</v>
      </c>
      <c r="B1591">
        <v>3.1</v>
      </c>
      <c r="C1591">
        <v>7.8</v>
      </c>
      <c r="D1591">
        <v>6</v>
      </c>
    </row>
    <row r="1592" spans="1:4">
      <c r="A1592" s="16">
        <v>39252</v>
      </c>
      <c r="B1592">
        <v>2.2000000000000002</v>
      </c>
      <c r="C1592">
        <v>7.8</v>
      </c>
      <c r="D1592">
        <v>6</v>
      </c>
    </row>
    <row r="1593" spans="1:4">
      <c r="A1593" s="16">
        <v>39253</v>
      </c>
      <c r="B1593">
        <v>0.8</v>
      </c>
      <c r="C1593">
        <v>7.8</v>
      </c>
      <c r="D1593">
        <v>6</v>
      </c>
    </row>
    <row r="1594" spans="1:4">
      <c r="A1594" s="16">
        <v>39254</v>
      </c>
      <c r="B1594">
        <v>0.2</v>
      </c>
      <c r="C1594">
        <v>7.8</v>
      </c>
      <c r="D1594">
        <v>6</v>
      </c>
    </row>
    <row r="1595" spans="1:4">
      <c r="A1595" s="16">
        <v>39255</v>
      </c>
      <c r="B1595">
        <v>0.3</v>
      </c>
      <c r="C1595">
        <v>7.8</v>
      </c>
      <c r="D1595">
        <v>6</v>
      </c>
    </row>
    <row r="1596" spans="1:4">
      <c r="A1596" s="16">
        <v>39258</v>
      </c>
      <c r="B1596">
        <v>2.2999999999999998</v>
      </c>
      <c r="C1596">
        <v>7.8</v>
      </c>
      <c r="D1596">
        <v>6</v>
      </c>
    </row>
    <row r="1597" spans="1:4">
      <c r="A1597" s="16">
        <v>39259</v>
      </c>
      <c r="B1597">
        <v>3.2</v>
      </c>
      <c r="C1597">
        <v>7.8</v>
      </c>
      <c r="D1597">
        <v>6</v>
      </c>
    </row>
    <row r="1598" spans="1:4">
      <c r="A1598" s="16">
        <v>39260</v>
      </c>
      <c r="B1598">
        <v>6.6</v>
      </c>
      <c r="C1598">
        <v>7.8</v>
      </c>
      <c r="D1598">
        <v>6</v>
      </c>
    </row>
    <row r="1599" spans="1:4">
      <c r="A1599" s="16">
        <v>39261</v>
      </c>
      <c r="B1599">
        <v>8</v>
      </c>
      <c r="C1599">
        <v>7.8</v>
      </c>
      <c r="D1599">
        <v>6</v>
      </c>
    </row>
    <row r="1600" spans="1:4">
      <c r="A1600" s="16">
        <v>39262</v>
      </c>
      <c r="B1600">
        <v>8.6</v>
      </c>
      <c r="C1600">
        <v>7.8</v>
      </c>
      <c r="D1600">
        <v>6</v>
      </c>
    </row>
    <row r="1601" spans="1:4">
      <c r="A1601" s="16">
        <v>39266</v>
      </c>
      <c r="B1601">
        <v>1.6</v>
      </c>
      <c r="C1601">
        <v>7.8</v>
      </c>
      <c r="D1601">
        <v>6</v>
      </c>
    </row>
    <row r="1602" spans="1:4">
      <c r="A1602" s="16">
        <v>39267</v>
      </c>
      <c r="B1602">
        <v>0.7</v>
      </c>
      <c r="C1602">
        <v>7.8</v>
      </c>
      <c r="D1602">
        <v>6</v>
      </c>
    </row>
    <row r="1603" spans="1:4">
      <c r="A1603" s="16">
        <v>39268</v>
      </c>
      <c r="B1603">
        <v>0.4</v>
      </c>
      <c r="C1603">
        <v>7.8</v>
      </c>
      <c r="D1603">
        <v>6</v>
      </c>
    </row>
    <row r="1604" spans="1:4">
      <c r="A1604" s="16">
        <v>39269</v>
      </c>
      <c r="B1604">
        <v>0.3</v>
      </c>
      <c r="C1604">
        <v>7.8</v>
      </c>
      <c r="D1604">
        <v>6</v>
      </c>
    </row>
    <row r="1605" spans="1:4">
      <c r="A1605" s="16">
        <v>39272</v>
      </c>
      <c r="B1605">
        <v>2</v>
      </c>
      <c r="C1605">
        <v>7.8</v>
      </c>
      <c r="D1605">
        <v>6</v>
      </c>
    </row>
    <row r="1606" spans="1:4">
      <c r="A1606" s="16">
        <v>39273</v>
      </c>
      <c r="B1606">
        <v>0.7</v>
      </c>
      <c r="C1606">
        <v>7.8</v>
      </c>
      <c r="D1606">
        <v>6</v>
      </c>
    </row>
    <row r="1607" spans="1:4">
      <c r="A1607" s="16">
        <v>39274</v>
      </c>
      <c r="B1607">
        <v>0.6</v>
      </c>
      <c r="C1607">
        <v>7.8</v>
      </c>
      <c r="D1607">
        <v>6</v>
      </c>
    </row>
    <row r="1608" spans="1:4">
      <c r="A1608" s="16">
        <v>39275</v>
      </c>
      <c r="B1608">
        <v>0.5</v>
      </c>
      <c r="C1608">
        <v>7.8</v>
      </c>
      <c r="D1608">
        <v>6</v>
      </c>
    </row>
    <row r="1609" spans="1:4">
      <c r="A1609" s="16">
        <v>39276</v>
      </c>
      <c r="B1609">
        <v>0.4</v>
      </c>
      <c r="C1609">
        <v>7.8</v>
      </c>
      <c r="D1609">
        <v>6</v>
      </c>
    </row>
    <row r="1610" spans="1:4">
      <c r="A1610" s="16">
        <v>39279</v>
      </c>
      <c r="B1610">
        <v>0.4</v>
      </c>
      <c r="C1610">
        <v>7.8</v>
      </c>
      <c r="D1610">
        <v>6</v>
      </c>
    </row>
    <row r="1611" spans="1:4">
      <c r="A1611" s="16">
        <v>39280</v>
      </c>
      <c r="B1611">
        <v>0.4</v>
      </c>
      <c r="C1611">
        <v>7.8</v>
      </c>
      <c r="D1611">
        <v>6</v>
      </c>
    </row>
    <row r="1612" spans="1:4">
      <c r="A1612" s="16">
        <v>39281</v>
      </c>
      <c r="B1612">
        <v>0.3</v>
      </c>
      <c r="C1612">
        <v>7.8</v>
      </c>
      <c r="D1612">
        <v>6</v>
      </c>
    </row>
    <row r="1613" spans="1:4">
      <c r="A1613" s="16">
        <v>39282</v>
      </c>
      <c r="B1613">
        <v>0.3</v>
      </c>
      <c r="C1613">
        <v>7.8</v>
      </c>
      <c r="D1613">
        <v>6</v>
      </c>
    </row>
    <row r="1614" spans="1:4">
      <c r="A1614" s="16">
        <v>39283</v>
      </c>
      <c r="B1614">
        <v>0.2</v>
      </c>
      <c r="C1614">
        <v>7.8</v>
      </c>
      <c r="D1614">
        <v>6</v>
      </c>
    </row>
    <row r="1615" spans="1:4">
      <c r="A1615" s="16">
        <v>39286</v>
      </c>
      <c r="B1615">
        <v>0.3</v>
      </c>
      <c r="C1615">
        <v>7.8</v>
      </c>
      <c r="D1615">
        <v>6</v>
      </c>
    </row>
    <row r="1616" spans="1:4">
      <c r="A1616" s="16">
        <v>39287</v>
      </c>
      <c r="B1616">
        <v>0.3</v>
      </c>
      <c r="C1616">
        <v>7.8</v>
      </c>
      <c r="D1616">
        <v>6</v>
      </c>
    </row>
    <row r="1617" spans="1:4">
      <c r="A1617" s="16">
        <v>39288</v>
      </c>
      <c r="B1617">
        <v>0.2</v>
      </c>
      <c r="C1617">
        <v>7.8</v>
      </c>
      <c r="D1617">
        <v>6</v>
      </c>
    </row>
    <row r="1618" spans="1:4">
      <c r="A1618" s="16">
        <v>39289</v>
      </c>
      <c r="B1618">
        <v>0.2</v>
      </c>
      <c r="C1618">
        <v>7.8</v>
      </c>
      <c r="D1618">
        <v>6</v>
      </c>
    </row>
    <row r="1619" spans="1:4">
      <c r="A1619" s="16">
        <v>39290</v>
      </c>
      <c r="B1619">
        <v>0.2</v>
      </c>
      <c r="C1619">
        <v>7.8</v>
      </c>
      <c r="D1619">
        <v>6</v>
      </c>
    </row>
    <row r="1620" spans="1:4">
      <c r="A1620" s="16">
        <v>39293</v>
      </c>
      <c r="B1620">
        <v>0.2</v>
      </c>
      <c r="C1620">
        <v>7.8</v>
      </c>
      <c r="D1620">
        <v>6</v>
      </c>
    </row>
    <row r="1621" spans="1:4">
      <c r="A1621" s="16">
        <v>39294</v>
      </c>
      <c r="B1621">
        <v>0.2</v>
      </c>
      <c r="C1621">
        <v>7.8</v>
      </c>
      <c r="D1621">
        <v>6</v>
      </c>
    </row>
    <row r="1622" spans="1:4">
      <c r="A1622" s="16">
        <v>39295</v>
      </c>
      <c r="B1622">
        <v>0.2</v>
      </c>
      <c r="C1622">
        <v>7.8</v>
      </c>
      <c r="D1622">
        <v>6</v>
      </c>
    </row>
    <row r="1623" spans="1:4">
      <c r="A1623" s="16">
        <v>39296</v>
      </c>
      <c r="B1623">
        <v>0.1</v>
      </c>
      <c r="C1623">
        <v>7.8</v>
      </c>
      <c r="D1623">
        <v>6</v>
      </c>
    </row>
    <row r="1624" spans="1:4">
      <c r="A1624" s="16">
        <v>39297</v>
      </c>
      <c r="B1624">
        <v>2.1</v>
      </c>
      <c r="C1624">
        <v>7.8</v>
      </c>
      <c r="D1624">
        <v>6</v>
      </c>
    </row>
    <row r="1625" spans="1:4">
      <c r="A1625" s="16">
        <v>39300</v>
      </c>
      <c r="B1625">
        <v>6.1</v>
      </c>
      <c r="C1625">
        <v>7.8</v>
      </c>
      <c r="D1625">
        <v>6</v>
      </c>
    </row>
    <row r="1626" spans="1:4">
      <c r="A1626" s="16">
        <v>39301</v>
      </c>
      <c r="B1626">
        <v>6.1</v>
      </c>
      <c r="C1626">
        <v>7.8</v>
      </c>
      <c r="D1626">
        <v>6</v>
      </c>
    </row>
    <row r="1627" spans="1:4">
      <c r="A1627" s="16">
        <v>39302</v>
      </c>
      <c r="B1627">
        <v>6.1</v>
      </c>
      <c r="C1627">
        <v>7.8</v>
      </c>
      <c r="D1627">
        <v>6</v>
      </c>
    </row>
    <row r="1628" spans="1:4">
      <c r="A1628" s="16">
        <v>39303</v>
      </c>
      <c r="B1628">
        <v>6.2</v>
      </c>
      <c r="C1628">
        <v>7.8</v>
      </c>
      <c r="D1628">
        <v>6</v>
      </c>
    </row>
    <row r="1629" spans="1:4">
      <c r="A1629" s="16">
        <v>39304</v>
      </c>
      <c r="B1629">
        <v>6.1</v>
      </c>
      <c r="C1629">
        <v>7.8</v>
      </c>
      <c r="D1629">
        <v>6</v>
      </c>
    </row>
    <row r="1630" spans="1:4">
      <c r="A1630" s="16">
        <v>39307</v>
      </c>
      <c r="B1630">
        <v>6.2</v>
      </c>
      <c r="C1630">
        <v>7.8</v>
      </c>
      <c r="D1630">
        <v>6</v>
      </c>
    </row>
    <row r="1631" spans="1:4">
      <c r="A1631" s="16">
        <v>39308</v>
      </c>
      <c r="B1631">
        <v>6.2</v>
      </c>
      <c r="C1631">
        <v>7.8</v>
      </c>
      <c r="D1631">
        <v>6</v>
      </c>
    </row>
    <row r="1632" spans="1:4">
      <c r="A1632" s="16">
        <v>39310</v>
      </c>
      <c r="B1632">
        <v>6.1</v>
      </c>
      <c r="C1632">
        <v>7.8</v>
      </c>
      <c r="D1632">
        <v>6</v>
      </c>
    </row>
    <row r="1633" spans="1:4">
      <c r="A1633" s="16">
        <v>39311</v>
      </c>
      <c r="B1633">
        <v>23.8</v>
      </c>
      <c r="C1633">
        <v>7.8</v>
      </c>
      <c r="D1633">
        <v>6</v>
      </c>
    </row>
    <row r="1634" spans="1:4">
      <c r="A1634" s="16">
        <v>39315</v>
      </c>
      <c r="B1634">
        <v>6.2</v>
      </c>
      <c r="C1634">
        <v>7.8</v>
      </c>
      <c r="D1634">
        <v>6</v>
      </c>
    </row>
    <row r="1635" spans="1:4">
      <c r="A1635" s="16">
        <v>39316</v>
      </c>
      <c r="B1635">
        <v>6.2</v>
      </c>
      <c r="C1635">
        <v>7.8</v>
      </c>
      <c r="D1635">
        <v>6</v>
      </c>
    </row>
    <row r="1636" spans="1:4">
      <c r="A1636" s="16">
        <v>39317</v>
      </c>
      <c r="B1636">
        <v>6.3</v>
      </c>
      <c r="C1636">
        <v>7.8</v>
      </c>
      <c r="D1636">
        <v>6</v>
      </c>
    </row>
    <row r="1637" spans="1:4">
      <c r="A1637" s="16">
        <v>39318</v>
      </c>
      <c r="B1637">
        <v>6.2</v>
      </c>
      <c r="C1637">
        <v>7.8</v>
      </c>
      <c r="D1637">
        <v>6</v>
      </c>
    </row>
    <row r="1638" spans="1:4">
      <c r="A1638" s="16">
        <v>39321</v>
      </c>
      <c r="B1638">
        <v>6.3</v>
      </c>
      <c r="C1638">
        <v>7.8</v>
      </c>
      <c r="D1638">
        <v>6</v>
      </c>
    </row>
    <row r="1639" spans="1:4">
      <c r="A1639" s="16">
        <v>39322</v>
      </c>
      <c r="B1639">
        <v>6.2</v>
      </c>
      <c r="C1639">
        <v>7.8</v>
      </c>
      <c r="D1639">
        <v>6</v>
      </c>
    </row>
    <row r="1640" spans="1:4">
      <c r="A1640" s="16">
        <v>39323</v>
      </c>
      <c r="B1640">
        <v>6.1</v>
      </c>
      <c r="C1640">
        <v>7.8</v>
      </c>
      <c r="D1640">
        <v>6</v>
      </c>
    </row>
    <row r="1641" spans="1:4">
      <c r="A1641" s="16">
        <v>39324</v>
      </c>
      <c r="B1641">
        <v>6.1</v>
      </c>
      <c r="C1641">
        <v>7.8</v>
      </c>
      <c r="D1641">
        <v>6</v>
      </c>
    </row>
    <row r="1642" spans="1:4">
      <c r="A1642" s="16">
        <v>39325</v>
      </c>
      <c r="B1642">
        <v>5.7</v>
      </c>
      <c r="C1642">
        <v>7.8</v>
      </c>
      <c r="D1642">
        <v>6</v>
      </c>
    </row>
    <row r="1643" spans="1:4">
      <c r="A1643" s="16">
        <v>39328</v>
      </c>
      <c r="B1643">
        <v>6.1</v>
      </c>
      <c r="C1643">
        <v>7.8</v>
      </c>
      <c r="D1643">
        <v>6</v>
      </c>
    </row>
    <row r="1644" spans="1:4">
      <c r="A1644" s="16">
        <v>39329</v>
      </c>
      <c r="B1644">
        <v>6.1</v>
      </c>
      <c r="C1644">
        <v>7.8</v>
      </c>
      <c r="D1644">
        <v>6</v>
      </c>
    </row>
    <row r="1645" spans="1:4">
      <c r="A1645" s="16">
        <v>39330</v>
      </c>
      <c r="B1645">
        <v>6.1</v>
      </c>
      <c r="C1645">
        <v>7.8</v>
      </c>
      <c r="D1645">
        <v>6</v>
      </c>
    </row>
    <row r="1646" spans="1:4">
      <c r="A1646" s="16">
        <v>39331</v>
      </c>
      <c r="B1646">
        <v>6.1</v>
      </c>
      <c r="C1646">
        <v>7.8</v>
      </c>
      <c r="D1646">
        <v>6</v>
      </c>
    </row>
    <row r="1647" spans="1:4">
      <c r="A1647" s="16">
        <v>39332</v>
      </c>
      <c r="B1647">
        <v>5.8</v>
      </c>
      <c r="C1647">
        <v>7.8</v>
      </c>
      <c r="D1647">
        <v>6</v>
      </c>
    </row>
    <row r="1648" spans="1:4">
      <c r="A1648" s="16">
        <v>39335</v>
      </c>
      <c r="B1648">
        <v>6.1</v>
      </c>
      <c r="C1648">
        <v>7.8</v>
      </c>
      <c r="D1648">
        <v>6</v>
      </c>
    </row>
    <row r="1649" spans="1:4">
      <c r="A1649" s="16">
        <v>39336</v>
      </c>
      <c r="B1649">
        <v>6.1</v>
      </c>
      <c r="C1649">
        <v>7.8</v>
      </c>
      <c r="D1649">
        <v>6</v>
      </c>
    </row>
    <row r="1650" spans="1:4">
      <c r="A1650" s="16">
        <v>39337</v>
      </c>
      <c r="B1650">
        <v>6.1</v>
      </c>
      <c r="C1650">
        <v>7.8</v>
      </c>
      <c r="D1650">
        <v>6</v>
      </c>
    </row>
    <row r="1651" spans="1:4">
      <c r="A1651" s="16">
        <v>39338</v>
      </c>
      <c r="B1651">
        <v>6.1</v>
      </c>
      <c r="C1651">
        <v>7.8</v>
      </c>
      <c r="D1651">
        <v>6</v>
      </c>
    </row>
    <row r="1652" spans="1:4">
      <c r="A1652" s="16">
        <v>39339</v>
      </c>
      <c r="B1652">
        <v>6.1</v>
      </c>
      <c r="C1652">
        <v>7.8</v>
      </c>
      <c r="D1652">
        <v>6</v>
      </c>
    </row>
    <row r="1653" spans="1:4">
      <c r="A1653" s="16">
        <v>39342</v>
      </c>
      <c r="B1653">
        <v>6.7</v>
      </c>
      <c r="C1653">
        <v>7.8</v>
      </c>
      <c r="D1653">
        <v>6</v>
      </c>
    </row>
    <row r="1654" spans="1:4">
      <c r="A1654" s="16">
        <v>39343</v>
      </c>
      <c r="B1654">
        <v>6.6</v>
      </c>
      <c r="C1654">
        <v>7.8</v>
      </c>
      <c r="D1654">
        <v>6</v>
      </c>
    </row>
    <row r="1655" spans="1:4">
      <c r="A1655" s="16">
        <v>39344</v>
      </c>
      <c r="B1655">
        <v>6.5</v>
      </c>
      <c r="C1655">
        <v>7.8</v>
      </c>
      <c r="D1655">
        <v>6</v>
      </c>
    </row>
    <row r="1656" spans="1:4">
      <c r="A1656" s="16">
        <v>39345</v>
      </c>
      <c r="B1656">
        <v>6.4</v>
      </c>
      <c r="C1656">
        <v>7.8</v>
      </c>
      <c r="D1656">
        <v>6</v>
      </c>
    </row>
    <row r="1657" spans="1:4">
      <c r="A1657" s="16">
        <v>39346</v>
      </c>
      <c r="B1657">
        <v>7.3</v>
      </c>
      <c r="C1657">
        <v>7.8</v>
      </c>
      <c r="D1657">
        <v>6</v>
      </c>
    </row>
    <row r="1658" spans="1:4">
      <c r="A1658" s="16">
        <v>39349</v>
      </c>
      <c r="B1658">
        <v>7.1</v>
      </c>
      <c r="C1658">
        <v>7.8</v>
      </c>
      <c r="D1658">
        <v>6</v>
      </c>
    </row>
    <row r="1659" spans="1:4">
      <c r="A1659" s="16">
        <v>39350</v>
      </c>
      <c r="B1659">
        <v>6.2</v>
      </c>
      <c r="C1659">
        <v>7.8</v>
      </c>
      <c r="D1659">
        <v>6</v>
      </c>
    </row>
    <row r="1660" spans="1:4">
      <c r="A1660" s="16">
        <v>39351</v>
      </c>
      <c r="B1660">
        <v>6.2</v>
      </c>
      <c r="C1660">
        <v>7.8</v>
      </c>
      <c r="D1660">
        <v>6</v>
      </c>
    </row>
    <row r="1661" spans="1:4">
      <c r="A1661" s="16">
        <v>39352</v>
      </c>
      <c r="B1661">
        <v>6.4</v>
      </c>
      <c r="C1661">
        <v>7.8</v>
      </c>
      <c r="D1661">
        <v>6</v>
      </c>
    </row>
    <row r="1662" spans="1:4">
      <c r="A1662" s="16">
        <v>39356</v>
      </c>
      <c r="B1662">
        <v>6.1</v>
      </c>
      <c r="C1662">
        <v>7.8</v>
      </c>
      <c r="D1662">
        <v>6</v>
      </c>
    </row>
    <row r="1663" spans="1:4">
      <c r="A1663" s="16">
        <v>39358</v>
      </c>
      <c r="B1663">
        <v>6</v>
      </c>
      <c r="C1663">
        <v>7.8</v>
      </c>
      <c r="D1663">
        <v>6</v>
      </c>
    </row>
    <row r="1664" spans="1:4">
      <c r="A1664" s="16">
        <v>39359</v>
      </c>
      <c r="B1664">
        <v>6</v>
      </c>
      <c r="C1664">
        <v>7.8</v>
      </c>
      <c r="D1664">
        <v>6</v>
      </c>
    </row>
    <row r="1665" spans="1:4">
      <c r="A1665" s="16">
        <v>39360</v>
      </c>
      <c r="B1665">
        <v>6</v>
      </c>
      <c r="C1665">
        <v>7.8</v>
      </c>
      <c r="D1665">
        <v>6</v>
      </c>
    </row>
    <row r="1666" spans="1:4">
      <c r="A1666" s="16">
        <v>39363</v>
      </c>
      <c r="B1666">
        <v>6</v>
      </c>
      <c r="C1666">
        <v>7.8</v>
      </c>
      <c r="D1666">
        <v>6</v>
      </c>
    </row>
    <row r="1667" spans="1:4">
      <c r="A1667" s="16">
        <v>39364</v>
      </c>
      <c r="B1667">
        <v>6</v>
      </c>
      <c r="C1667">
        <v>7.8</v>
      </c>
      <c r="D1667">
        <v>6</v>
      </c>
    </row>
    <row r="1668" spans="1:4">
      <c r="A1668" s="16">
        <v>39365</v>
      </c>
      <c r="B1668">
        <v>6</v>
      </c>
      <c r="C1668">
        <v>7.8</v>
      </c>
      <c r="D1668">
        <v>6</v>
      </c>
    </row>
    <row r="1669" spans="1:4">
      <c r="A1669" s="16">
        <v>39366</v>
      </c>
      <c r="B1669">
        <v>6</v>
      </c>
      <c r="C1669">
        <v>7.8</v>
      </c>
      <c r="D1669">
        <v>6</v>
      </c>
    </row>
    <row r="1670" spans="1:4">
      <c r="A1670" s="16">
        <v>39367</v>
      </c>
      <c r="B1670">
        <v>5.8</v>
      </c>
      <c r="C1670">
        <v>7.8</v>
      </c>
      <c r="D1670">
        <v>6</v>
      </c>
    </row>
    <row r="1671" spans="1:4">
      <c r="A1671" s="16">
        <v>39370</v>
      </c>
      <c r="B1671">
        <v>6</v>
      </c>
      <c r="C1671">
        <v>7.8</v>
      </c>
      <c r="D1671">
        <v>6</v>
      </c>
    </row>
    <row r="1672" spans="1:4">
      <c r="A1672" s="16">
        <v>39371</v>
      </c>
      <c r="B1672">
        <v>6.1</v>
      </c>
      <c r="C1672">
        <v>7.8</v>
      </c>
      <c r="D1672">
        <v>6</v>
      </c>
    </row>
    <row r="1673" spans="1:4">
      <c r="A1673" s="16">
        <v>39372</v>
      </c>
      <c r="B1673">
        <v>6.1</v>
      </c>
      <c r="C1673">
        <v>7.8</v>
      </c>
      <c r="D1673">
        <v>6</v>
      </c>
    </row>
    <row r="1674" spans="1:4">
      <c r="A1674" s="16">
        <v>39373</v>
      </c>
      <c r="B1674">
        <v>6</v>
      </c>
      <c r="C1674">
        <v>7.8</v>
      </c>
      <c r="D1674">
        <v>6</v>
      </c>
    </row>
    <row r="1675" spans="1:4">
      <c r="A1675" s="16">
        <v>39374</v>
      </c>
      <c r="B1675">
        <v>5.7</v>
      </c>
      <c r="C1675">
        <v>7.8</v>
      </c>
      <c r="D1675">
        <v>6</v>
      </c>
    </row>
    <row r="1676" spans="1:4">
      <c r="A1676" s="16">
        <v>39377</v>
      </c>
      <c r="B1676">
        <v>6</v>
      </c>
      <c r="C1676">
        <v>7.8</v>
      </c>
      <c r="D1676">
        <v>6</v>
      </c>
    </row>
    <row r="1677" spans="1:4">
      <c r="A1677" s="16">
        <v>39378</v>
      </c>
      <c r="B1677">
        <v>6</v>
      </c>
      <c r="C1677">
        <v>7.8</v>
      </c>
      <c r="D1677">
        <v>6</v>
      </c>
    </row>
    <row r="1678" spans="1:4">
      <c r="A1678" s="16">
        <v>39379</v>
      </c>
      <c r="B1678">
        <v>6</v>
      </c>
      <c r="C1678">
        <v>7.8</v>
      </c>
      <c r="D1678">
        <v>6</v>
      </c>
    </row>
    <row r="1679" spans="1:4">
      <c r="A1679" s="16">
        <v>39380</v>
      </c>
      <c r="B1679">
        <v>6</v>
      </c>
      <c r="C1679">
        <v>7.8</v>
      </c>
      <c r="D1679">
        <v>6</v>
      </c>
    </row>
    <row r="1680" spans="1:4">
      <c r="A1680" s="16">
        <v>39381</v>
      </c>
      <c r="B1680">
        <v>5.8</v>
      </c>
      <c r="C1680">
        <v>7.8</v>
      </c>
      <c r="D1680">
        <v>6</v>
      </c>
    </row>
    <row r="1681" spans="1:4">
      <c r="A1681" s="16">
        <v>39384</v>
      </c>
      <c r="B1681">
        <v>6.1</v>
      </c>
      <c r="C1681">
        <v>7.8</v>
      </c>
      <c r="D1681">
        <v>6</v>
      </c>
    </row>
    <row r="1682" spans="1:4">
      <c r="A1682" s="16">
        <v>39385</v>
      </c>
      <c r="B1682">
        <v>6.1</v>
      </c>
      <c r="C1682">
        <v>7.8</v>
      </c>
      <c r="D1682">
        <v>6</v>
      </c>
    </row>
    <row r="1683" spans="1:4">
      <c r="A1683" s="16">
        <v>39386</v>
      </c>
      <c r="B1683">
        <v>6.1</v>
      </c>
      <c r="C1683">
        <v>7.8</v>
      </c>
      <c r="D1683">
        <v>6</v>
      </c>
    </row>
    <row r="1684" spans="1:4">
      <c r="A1684" s="16">
        <v>39387</v>
      </c>
      <c r="B1684">
        <v>6.1</v>
      </c>
      <c r="C1684">
        <v>7.8</v>
      </c>
      <c r="D1684">
        <v>6</v>
      </c>
    </row>
    <row r="1685" spans="1:4">
      <c r="A1685" s="16">
        <v>39388</v>
      </c>
      <c r="B1685">
        <v>5.6</v>
      </c>
      <c r="C1685">
        <v>7.8</v>
      </c>
      <c r="D1685">
        <v>6</v>
      </c>
    </row>
    <row r="1686" spans="1:4">
      <c r="A1686" s="16">
        <v>39391</v>
      </c>
      <c r="B1686">
        <v>6.1</v>
      </c>
      <c r="C1686">
        <v>7.8</v>
      </c>
      <c r="D1686">
        <v>6</v>
      </c>
    </row>
    <row r="1687" spans="1:4">
      <c r="A1687" s="16">
        <v>39392</v>
      </c>
      <c r="B1687">
        <v>6.1</v>
      </c>
      <c r="C1687">
        <v>7.8</v>
      </c>
      <c r="D1687">
        <v>6</v>
      </c>
    </row>
    <row r="1688" spans="1:4">
      <c r="A1688" s="16">
        <v>39393</v>
      </c>
      <c r="B1688">
        <v>6.1</v>
      </c>
      <c r="C1688">
        <v>7.8</v>
      </c>
      <c r="D1688">
        <v>6</v>
      </c>
    </row>
    <row r="1689" spans="1:4">
      <c r="A1689" s="16">
        <v>39394</v>
      </c>
      <c r="B1689">
        <v>6.4</v>
      </c>
      <c r="C1689">
        <v>7.8</v>
      </c>
      <c r="D1689">
        <v>6</v>
      </c>
    </row>
    <row r="1690" spans="1:4">
      <c r="A1690" s="16">
        <v>39398</v>
      </c>
      <c r="B1690">
        <v>7.8</v>
      </c>
      <c r="C1690">
        <v>7.8</v>
      </c>
      <c r="D1690">
        <v>6</v>
      </c>
    </row>
    <row r="1691" spans="1:4">
      <c r="A1691" s="16">
        <v>39399</v>
      </c>
      <c r="B1691">
        <v>7.9</v>
      </c>
      <c r="C1691">
        <v>7.8</v>
      </c>
      <c r="D1691">
        <v>6</v>
      </c>
    </row>
    <row r="1692" spans="1:4">
      <c r="A1692" s="16">
        <v>39400</v>
      </c>
      <c r="B1692">
        <v>7.7</v>
      </c>
      <c r="C1692">
        <v>7.8</v>
      </c>
      <c r="D1692">
        <v>6</v>
      </c>
    </row>
    <row r="1693" spans="1:4">
      <c r="A1693" s="16">
        <v>39401</v>
      </c>
      <c r="B1693">
        <v>7.9</v>
      </c>
      <c r="C1693">
        <v>7.8</v>
      </c>
      <c r="D1693">
        <v>6</v>
      </c>
    </row>
    <row r="1694" spans="1:4">
      <c r="A1694" s="16">
        <v>39402</v>
      </c>
      <c r="B1694">
        <v>8</v>
      </c>
      <c r="C1694">
        <v>7.8</v>
      </c>
      <c r="D1694">
        <v>6</v>
      </c>
    </row>
    <row r="1695" spans="1:4">
      <c r="A1695" s="16">
        <v>39405</v>
      </c>
      <c r="B1695">
        <v>7.8</v>
      </c>
      <c r="C1695">
        <v>7.8</v>
      </c>
      <c r="D1695">
        <v>6</v>
      </c>
    </row>
    <row r="1696" spans="1:4">
      <c r="A1696" s="16">
        <v>39406</v>
      </c>
      <c r="B1696">
        <v>7.7</v>
      </c>
      <c r="C1696">
        <v>7.8</v>
      </c>
      <c r="D1696">
        <v>6</v>
      </c>
    </row>
    <row r="1697" spans="1:4">
      <c r="A1697" s="16">
        <v>39407</v>
      </c>
      <c r="B1697">
        <v>7.7</v>
      </c>
      <c r="C1697">
        <v>7.8</v>
      </c>
      <c r="D1697">
        <v>6</v>
      </c>
    </row>
    <row r="1698" spans="1:4">
      <c r="A1698" s="16">
        <v>39408</v>
      </c>
      <c r="B1698">
        <v>6.7</v>
      </c>
      <c r="C1698">
        <v>7.8</v>
      </c>
      <c r="D1698">
        <v>6</v>
      </c>
    </row>
    <row r="1699" spans="1:4">
      <c r="A1699" s="16">
        <v>39409</v>
      </c>
      <c r="B1699">
        <v>6</v>
      </c>
      <c r="C1699">
        <v>7.8</v>
      </c>
      <c r="D1699">
        <v>6</v>
      </c>
    </row>
    <row r="1700" spans="1:4">
      <c r="A1700" s="16">
        <v>39412</v>
      </c>
      <c r="B1700">
        <v>7.2</v>
      </c>
      <c r="C1700">
        <v>7.8</v>
      </c>
      <c r="D1700">
        <v>6</v>
      </c>
    </row>
    <row r="1701" spans="1:4">
      <c r="A1701" s="16">
        <v>39413</v>
      </c>
      <c r="B1701">
        <v>7.8</v>
      </c>
      <c r="C1701">
        <v>7.8</v>
      </c>
      <c r="D1701">
        <v>6</v>
      </c>
    </row>
    <row r="1702" spans="1:4">
      <c r="A1702" s="16">
        <v>39414</v>
      </c>
      <c r="B1702">
        <v>7.8</v>
      </c>
      <c r="C1702">
        <v>7.8</v>
      </c>
      <c r="D1702">
        <v>6</v>
      </c>
    </row>
    <row r="1703" spans="1:4">
      <c r="A1703" s="16">
        <v>39415</v>
      </c>
      <c r="B1703">
        <v>7.7</v>
      </c>
      <c r="C1703">
        <v>7.8</v>
      </c>
      <c r="D1703">
        <v>6</v>
      </c>
    </row>
    <row r="1704" spans="1:4">
      <c r="A1704" s="16">
        <v>39416</v>
      </c>
      <c r="B1704">
        <v>7.6</v>
      </c>
      <c r="C1704">
        <v>7.8</v>
      </c>
      <c r="D1704">
        <v>6</v>
      </c>
    </row>
    <row r="1705" spans="1:4">
      <c r="A1705" s="16">
        <v>39419</v>
      </c>
      <c r="B1705">
        <v>7.6</v>
      </c>
      <c r="C1705">
        <v>7.8</v>
      </c>
      <c r="D1705">
        <v>6</v>
      </c>
    </row>
    <row r="1706" spans="1:4">
      <c r="A1706" s="16">
        <v>39420</v>
      </c>
      <c r="B1706">
        <v>7.6</v>
      </c>
      <c r="C1706">
        <v>7.8</v>
      </c>
      <c r="D1706">
        <v>6</v>
      </c>
    </row>
    <row r="1707" spans="1:4">
      <c r="A1707" s="16">
        <v>39421</v>
      </c>
      <c r="B1707">
        <v>7.4</v>
      </c>
      <c r="C1707">
        <v>7.8</v>
      </c>
      <c r="D1707">
        <v>6</v>
      </c>
    </row>
    <row r="1708" spans="1:4">
      <c r="A1708" s="16">
        <v>39422</v>
      </c>
      <c r="B1708">
        <v>6.9</v>
      </c>
      <c r="C1708">
        <v>7.8</v>
      </c>
      <c r="D1708">
        <v>6</v>
      </c>
    </row>
    <row r="1709" spans="1:4">
      <c r="A1709" s="16">
        <v>39423</v>
      </c>
      <c r="B1709">
        <v>4.5</v>
      </c>
      <c r="C1709">
        <v>7.8</v>
      </c>
      <c r="D1709">
        <v>6</v>
      </c>
    </row>
    <row r="1710" spans="1:4">
      <c r="A1710" s="16">
        <v>39426</v>
      </c>
      <c r="B1710">
        <v>7.5</v>
      </c>
      <c r="C1710">
        <v>7.8</v>
      </c>
      <c r="D1710">
        <v>6</v>
      </c>
    </row>
    <row r="1711" spans="1:4">
      <c r="A1711" s="16">
        <v>39427</v>
      </c>
      <c r="B1711">
        <v>7.5</v>
      </c>
      <c r="C1711">
        <v>7.8</v>
      </c>
      <c r="D1711">
        <v>6</v>
      </c>
    </row>
    <row r="1712" spans="1:4">
      <c r="A1712" s="16">
        <v>39428</v>
      </c>
      <c r="B1712">
        <v>7.7</v>
      </c>
      <c r="C1712">
        <v>7.8</v>
      </c>
      <c r="D1712">
        <v>6</v>
      </c>
    </row>
    <row r="1713" spans="1:4">
      <c r="A1713" s="16">
        <v>39429</v>
      </c>
      <c r="B1713">
        <v>7.9</v>
      </c>
      <c r="C1713">
        <v>7.8</v>
      </c>
      <c r="D1713">
        <v>6</v>
      </c>
    </row>
    <row r="1714" spans="1:4">
      <c r="A1714" s="16">
        <v>39430</v>
      </c>
      <c r="B1714">
        <v>7.5</v>
      </c>
      <c r="C1714">
        <v>7.8</v>
      </c>
      <c r="D1714">
        <v>6</v>
      </c>
    </row>
    <row r="1715" spans="1:4">
      <c r="A1715" s="16">
        <v>39433</v>
      </c>
      <c r="B1715">
        <v>7.6</v>
      </c>
      <c r="C1715">
        <v>7.8</v>
      </c>
      <c r="D1715">
        <v>6</v>
      </c>
    </row>
    <row r="1716" spans="1:4">
      <c r="A1716" s="16">
        <v>39434</v>
      </c>
      <c r="B1716">
        <v>7.4</v>
      </c>
      <c r="C1716">
        <v>7.8</v>
      </c>
      <c r="D1716">
        <v>6</v>
      </c>
    </row>
    <row r="1717" spans="1:4">
      <c r="A1717" s="16">
        <v>39435</v>
      </c>
      <c r="B1717">
        <v>7.4</v>
      </c>
      <c r="C1717">
        <v>7.8</v>
      </c>
      <c r="D1717">
        <v>6</v>
      </c>
    </row>
    <row r="1718" spans="1:4">
      <c r="A1718" s="16">
        <v>39436</v>
      </c>
      <c r="B1718">
        <v>7.4</v>
      </c>
      <c r="C1718">
        <v>7.8</v>
      </c>
      <c r="D1718">
        <v>6</v>
      </c>
    </row>
    <row r="1719" spans="1:4">
      <c r="A1719" s="16">
        <v>39440</v>
      </c>
      <c r="B1719">
        <v>7.9</v>
      </c>
      <c r="C1719">
        <v>7.8</v>
      </c>
      <c r="D1719">
        <v>6</v>
      </c>
    </row>
    <row r="1720" spans="1:4">
      <c r="A1720" s="16">
        <v>39442</v>
      </c>
      <c r="B1720">
        <v>8</v>
      </c>
      <c r="C1720">
        <v>7.8</v>
      </c>
      <c r="D1720">
        <v>6</v>
      </c>
    </row>
    <row r="1721" spans="1:4">
      <c r="A1721" s="16">
        <v>39443</v>
      </c>
      <c r="B1721">
        <v>7.9</v>
      </c>
      <c r="C1721">
        <v>7.8</v>
      </c>
      <c r="D1721">
        <v>6</v>
      </c>
    </row>
    <row r="1722" spans="1:4">
      <c r="A1722" s="16">
        <v>39444</v>
      </c>
      <c r="B1722">
        <v>7.8</v>
      </c>
      <c r="C1722">
        <v>7.8</v>
      </c>
      <c r="D1722">
        <v>6</v>
      </c>
    </row>
    <row r="1723" spans="1:4">
      <c r="A1723" s="16">
        <v>39447</v>
      </c>
      <c r="B1723">
        <v>7.1</v>
      </c>
      <c r="C1723">
        <v>7.8</v>
      </c>
      <c r="D1723">
        <v>6</v>
      </c>
    </row>
    <row r="1724" spans="1:4">
      <c r="A1724" s="16">
        <v>39448</v>
      </c>
      <c r="B1724">
        <v>7.1</v>
      </c>
      <c r="C1724">
        <v>7.8</v>
      </c>
      <c r="D1724">
        <v>6</v>
      </c>
    </row>
    <row r="1725" spans="1:4">
      <c r="A1725" s="16">
        <v>39449</v>
      </c>
      <c r="B1725">
        <v>6.5</v>
      </c>
      <c r="C1725">
        <v>7.8</v>
      </c>
      <c r="D1725">
        <v>6</v>
      </c>
    </row>
    <row r="1726" spans="1:4">
      <c r="A1726" s="16">
        <v>39450</v>
      </c>
      <c r="B1726">
        <v>6</v>
      </c>
      <c r="C1726">
        <v>7.8</v>
      </c>
      <c r="D1726">
        <v>6</v>
      </c>
    </row>
    <row r="1727" spans="1:4">
      <c r="A1727" s="16">
        <v>39451</v>
      </c>
      <c r="B1727">
        <v>5.6</v>
      </c>
      <c r="C1727">
        <v>7.8</v>
      </c>
      <c r="D1727">
        <v>6</v>
      </c>
    </row>
    <row r="1728" spans="1:4">
      <c r="A1728" s="16">
        <v>39454</v>
      </c>
      <c r="B1728">
        <v>6.1</v>
      </c>
      <c r="C1728">
        <v>7.8</v>
      </c>
      <c r="D1728">
        <v>6</v>
      </c>
    </row>
    <row r="1729" spans="1:4">
      <c r="A1729" s="16">
        <v>39455</v>
      </c>
      <c r="B1729">
        <v>6.1</v>
      </c>
      <c r="C1729">
        <v>7.8</v>
      </c>
      <c r="D1729">
        <v>6</v>
      </c>
    </row>
    <row r="1730" spans="1:4">
      <c r="A1730" s="16">
        <v>39456</v>
      </c>
      <c r="B1730">
        <v>6.1</v>
      </c>
      <c r="C1730">
        <v>7.8</v>
      </c>
      <c r="D1730">
        <v>6</v>
      </c>
    </row>
    <row r="1731" spans="1:4">
      <c r="A1731" s="16">
        <v>39457</v>
      </c>
      <c r="B1731">
        <v>6.1</v>
      </c>
      <c r="C1731">
        <v>7.8</v>
      </c>
      <c r="D1731">
        <v>6</v>
      </c>
    </row>
    <row r="1732" spans="1:4">
      <c r="A1732" s="16">
        <v>39458</v>
      </c>
      <c r="B1732">
        <v>6</v>
      </c>
      <c r="C1732">
        <v>7.8</v>
      </c>
      <c r="D1732">
        <v>6</v>
      </c>
    </row>
    <row r="1733" spans="1:4">
      <c r="A1733" s="16">
        <v>39461</v>
      </c>
      <c r="B1733">
        <v>6.1</v>
      </c>
      <c r="C1733">
        <v>7.8</v>
      </c>
      <c r="D1733">
        <v>6</v>
      </c>
    </row>
    <row r="1734" spans="1:4">
      <c r="A1734" s="16">
        <v>39462</v>
      </c>
      <c r="B1734">
        <v>6</v>
      </c>
      <c r="C1734">
        <v>7.8</v>
      </c>
      <c r="D1734">
        <v>6</v>
      </c>
    </row>
    <row r="1735" spans="1:4">
      <c r="A1735" s="16">
        <v>39463</v>
      </c>
      <c r="B1735">
        <v>6</v>
      </c>
      <c r="C1735">
        <v>7.8</v>
      </c>
      <c r="D1735">
        <v>6</v>
      </c>
    </row>
    <row r="1736" spans="1:4">
      <c r="A1736" s="16">
        <v>39464</v>
      </c>
      <c r="B1736">
        <v>6</v>
      </c>
      <c r="C1736">
        <v>7.8</v>
      </c>
      <c r="D1736">
        <v>6</v>
      </c>
    </row>
    <row r="1737" spans="1:4">
      <c r="A1737" s="16">
        <v>39465</v>
      </c>
      <c r="B1737">
        <v>7.6</v>
      </c>
      <c r="C1737">
        <v>7.8</v>
      </c>
      <c r="D1737">
        <v>6</v>
      </c>
    </row>
    <row r="1738" spans="1:4">
      <c r="A1738" s="16">
        <v>39468</v>
      </c>
      <c r="B1738">
        <v>6.9</v>
      </c>
      <c r="C1738">
        <v>7.8</v>
      </c>
      <c r="D1738">
        <v>6</v>
      </c>
    </row>
    <row r="1739" spans="1:4">
      <c r="A1739" s="16">
        <v>39469</v>
      </c>
      <c r="B1739">
        <v>6.2</v>
      </c>
      <c r="C1739">
        <v>7.8</v>
      </c>
      <c r="D1739">
        <v>6</v>
      </c>
    </row>
    <row r="1740" spans="1:4">
      <c r="A1740" s="16">
        <v>39470</v>
      </c>
      <c r="B1740">
        <v>7.4</v>
      </c>
      <c r="C1740">
        <v>7.8</v>
      </c>
      <c r="D1740">
        <v>6</v>
      </c>
    </row>
    <row r="1741" spans="1:4">
      <c r="A1741" s="16">
        <v>39471</v>
      </c>
      <c r="B1741">
        <v>7.7</v>
      </c>
      <c r="C1741">
        <v>7.8</v>
      </c>
      <c r="D1741">
        <v>6</v>
      </c>
    </row>
    <row r="1742" spans="1:4">
      <c r="A1742" s="16">
        <v>39472</v>
      </c>
      <c r="B1742">
        <v>7.5</v>
      </c>
      <c r="C1742">
        <v>7.8</v>
      </c>
      <c r="D1742">
        <v>6</v>
      </c>
    </row>
    <row r="1743" spans="1:4">
      <c r="A1743" s="16">
        <v>39475</v>
      </c>
      <c r="B1743">
        <v>7.2</v>
      </c>
      <c r="C1743">
        <v>7.8</v>
      </c>
      <c r="D1743">
        <v>6</v>
      </c>
    </row>
    <row r="1744" spans="1:4">
      <c r="A1744" s="16">
        <v>39476</v>
      </c>
      <c r="B1744">
        <v>7.1</v>
      </c>
      <c r="C1744">
        <v>7.8</v>
      </c>
      <c r="D1744">
        <v>6</v>
      </c>
    </row>
    <row r="1745" spans="1:4">
      <c r="A1745" s="16">
        <v>39477</v>
      </c>
      <c r="B1745">
        <v>6.9</v>
      </c>
      <c r="C1745">
        <v>7.8</v>
      </c>
      <c r="D1745">
        <v>6</v>
      </c>
    </row>
    <row r="1746" spans="1:4">
      <c r="A1746" s="16">
        <v>39478</v>
      </c>
      <c r="B1746">
        <v>7.2</v>
      </c>
      <c r="C1746">
        <v>7.8</v>
      </c>
      <c r="D1746">
        <v>6</v>
      </c>
    </row>
    <row r="1747" spans="1:4">
      <c r="A1747" s="16">
        <v>39479</v>
      </c>
      <c r="B1747">
        <v>7.6</v>
      </c>
      <c r="C1747">
        <v>7.8</v>
      </c>
      <c r="D1747">
        <v>6</v>
      </c>
    </row>
    <row r="1748" spans="1:4">
      <c r="A1748" s="16">
        <v>39482</v>
      </c>
      <c r="B1748">
        <v>6.5</v>
      </c>
      <c r="C1748">
        <v>7.8</v>
      </c>
      <c r="D1748">
        <v>6</v>
      </c>
    </row>
    <row r="1749" spans="1:4">
      <c r="A1749" s="16">
        <v>39483</v>
      </c>
      <c r="B1749">
        <v>6.4</v>
      </c>
      <c r="C1749">
        <v>7.8</v>
      </c>
      <c r="D1749">
        <v>6</v>
      </c>
    </row>
    <row r="1750" spans="1:4">
      <c r="A1750" s="16">
        <v>39484</v>
      </c>
      <c r="B1750">
        <v>6.3</v>
      </c>
      <c r="C1750">
        <v>7.8</v>
      </c>
      <c r="D1750">
        <v>6</v>
      </c>
    </row>
    <row r="1751" spans="1:4">
      <c r="A1751" s="16">
        <v>39485</v>
      </c>
      <c r="B1751">
        <v>6.2</v>
      </c>
      <c r="C1751">
        <v>7.8</v>
      </c>
      <c r="D1751">
        <v>6</v>
      </c>
    </row>
    <row r="1752" spans="1:4">
      <c r="A1752" s="16">
        <v>39486</v>
      </c>
      <c r="B1752">
        <v>6</v>
      </c>
      <c r="C1752">
        <v>7.8</v>
      </c>
      <c r="D1752">
        <v>6</v>
      </c>
    </row>
    <row r="1753" spans="1:4">
      <c r="A1753" s="16">
        <v>39489</v>
      </c>
      <c r="B1753">
        <v>6.1</v>
      </c>
      <c r="C1753">
        <v>7.8</v>
      </c>
      <c r="D1753">
        <v>6</v>
      </c>
    </row>
    <row r="1754" spans="1:4">
      <c r="A1754" s="16">
        <v>39490</v>
      </c>
      <c r="B1754">
        <v>6.1</v>
      </c>
      <c r="C1754">
        <v>7.8</v>
      </c>
      <c r="D1754">
        <v>6</v>
      </c>
    </row>
    <row r="1755" spans="1:4">
      <c r="A1755" s="16">
        <v>39491</v>
      </c>
      <c r="B1755">
        <v>6.2</v>
      </c>
      <c r="C1755">
        <v>7.8</v>
      </c>
      <c r="D1755">
        <v>6</v>
      </c>
    </row>
    <row r="1756" spans="1:4">
      <c r="A1756" s="16">
        <v>39492</v>
      </c>
      <c r="B1756">
        <v>6.4</v>
      </c>
      <c r="C1756">
        <v>7.8</v>
      </c>
      <c r="D1756">
        <v>6</v>
      </c>
    </row>
    <row r="1757" spans="1:4">
      <c r="A1757" s="16">
        <v>39493</v>
      </c>
      <c r="B1757">
        <v>6.1</v>
      </c>
      <c r="C1757">
        <v>7.8</v>
      </c>
      <c r="D1757">
        <v>6</v>
      </c>
    </row>
    <row r="1758" spans="1:4">
      <c r="A1758" s="16">
        <v>39496</v>
      </c>
      <c r="B1758">
        <v>7.6</v>
      </c>
      <c r="C1758">
        <v>7.8</v>
      </c>
      <c r="D1758">
        <v>6</v>
      </c>
    </row>
    <row r="1759" spans="1:4">
      <c r="A1759" s="16">
        <v>39497</v>
      </c>
      <c r="B1759">
        <v>7.9</v>
      </c>
      <c r="C1759">
        <v>7.8</v>
      </c>
      <c r="D1759">
        <v>6</v>
      </c>
    </row>
    <row r="1760" spans="1:4">
      <c r="A1760" s="16">
        <v>39498</v>
      </c>
      <c r="B1760">
        <v>7.9</v>
      </c>
      <c r="C1760">
        <v>7.8</v>
      </c>
      <c r="D1760">
        <v>6</v>
      </c>
    </row>
    <row r="1761" spans="1:4">
      <c r="A1761" s="16">
        <v>39499</v>
      </c>
      <c r="B1761">
        <v>7.8</v>
      </c>
      <c r="C1761">
        <v>7.8</v>
      </c>
      <c r="D1761">
        <v>6</v>
      </c>
    </row>
    <row r="1762" spans="1:4">
      <c r="A1762" s="16">
        <v>39500</v>
      </c>
      <c r="B1762">
        <v>7.7</v>
      </c>
      <c r="C1762">
        <v>7.8</v>
      </c>
      <c r="D1762">
        <v>6</v>
      </c>
    </row>
    <row r="1763" spans="1:4">
      <c r="A1763" s="16">
        <v>39503</v>
      </c>
      <c r="B1763">
        <v>7.9</v>
      </c>
      <c r="C1763">
        <v>7.8</v>
      </c>
      <c r="D1763">
        <v>6</v>
      </c>
    </row>
    <row r="1764" spans="1:4">
      <c r="A1764" s="16">
        <v>39504</v>
      </c>
      <c r="B1764">
        <v>8</v>
      </c>
      <c r="C1764">
        <v>7.8</v>
      </c>
      <c r="D1764">
        <v>6</v>
      </c>
    </row>
    <row r="1765" spans="1:4">
      <c r="A1765" s="16">
        <v>39505</v>
      </c>
      <c r="B1765">
        <v>7.9</v>
      </c>
      <c r="C1765">
        <v>7.8</v>
      </c>
      <c r="D1765">
        <v>6</v>
      </c>
    </row>
    <row r="1766" spans="1:4">
      <c r="A1766" s="16">
        <v>39506</v>
      </c>
      <c r="B1766">
        <v>7.7</v>
      </c>
      <c r="C1766">
        <v>7.8</v>
      </c>
      <c r="D1766">
        <v>6</v>
      </c>
    </row>
    <row r="1767" spans="1:4">
      <c r="A1767" s="16">
        <v>39507</v>
      </c>
      <c r="B1767">
        <v>4.8</v>
      </c>
      <c r="C1767">
        <v>7.8</v>
      </c>
      <c r="D1767">
        <v>6</v>
      </c>
    </row>
    <row r="1768" spans="1:4">
      <c r="A1768" s="16">
        <v>39510</v>
      </c>
      <c r="B1768">
        <v>7.3</v>
      </c>
      <c r="C1768">
        <v>7.8</v>
      </c>
      <c r="D1768">
        <v>6</v>
      </c>
    </row>
    <row r="1769" spans="1:4">
      <c r="A1769" s="16">
        <v>39511</v>
      </c>
      <c r="B1769">
        <v>6.8</v>
      </c>
      <c r="C1769">
        <v>7.8</v>
      </c>
      <c r="D1769">
        <v>6</v>
      </c>
    </row>
    <row r="1770" spans="1:4">
      <c r="A1770" s="16">
        <v>39512</v>
      </c>
      <c r="B1770">
        <v>6.4</v>
      </c>
      <c r="C1770">
        <v>7.8</v>
      </c>
      <c r="D1770">
        <v>6</v>
      </c>
    </row>
    <row r="1771" spans="1:4">
      <c r="A1771" s="16">
        <v>39514</v>
      </c>
      <c r="B1771">
        <v>5.7</v>
      </c>
      <c r="C1771">
        <v>7.8</v>
      </c>
      <c r="D1771">
        <v>6</v>
      </c>
    </row>
    <row r="1772" spans="1:4">
      <c r="A1772" s="16">
        <v>39517</v>
      </c>
      <c r="B1772">
        <v>6.2</v>
      </c>
      <c r="C1772">
        <v>7.8</v>
      </c>
      <c r="D1772">
        <v>6</v>
      </c>
    </row>
    <row r="1773" spans="1:4">
      <c r="A1773" s="16">
        <v>39518</v>
      </c>
      <c r="B1773">
        <v>6.1</v>
      </c>
      <c r="C1773">
        <v>7.8</v>
      </c>
      <c r="D1773">
        <v>6</v>
      </c>
    </row>
    <row r="1774" spans="1:4">
      <c r="A1774" s="16">
        <v>39519</v>
      </c>
      <c r="B1774">
        <v>6</v>
      </c>
      <c r="C1774">
        <v>7.8</v>
      </c>
      <c r="D1774">
        <v>6</v>
      </c>
    </row>
    <row r="1775" spans="1:4">
      <c r="A1775" s="16">
        <v>39520</v>
      </c>
      <c r="B1775">
        <v>6</v>
      </c>
      <c r="C1775">
        <v>7.8</v>
      </c>
      <c r="D1775">
        <v>6</v>
      </c>
    </row>
    <row r="1776" spans="1:4">
      <c r="A1776" s="16">
        <v>39521</v>
      </c>
      <c r="B1776">
        <v>6.1</v>
      </c>
      <c r="C1776">
        <v>7.8</v>
      </c>
      <c r="D1776">
        <v>6</v>
      </c>
    </row>
    <row r="1777" spans="1:4">
      <c r="A1777" s="16">
        <v>39524</v>
      </c>
      <c r="B1777">
        <v>8.1</v>
      </c>
      <c r="C1777">
        <v>7.8</v>
      </c>
      <c r="D1777">
        <v>6</v>
      </c>
    </row>
    <row r="1778" spans="1:4">
      <c r="A1778" s="16">
        <v>39525</v>
      </c>
      <c r="B1778">
        <v>7.7</v>
      </c>
      <c r="C1778">
        <v>7.8</v>
      </c>
      <c r="D1778">
        <v>6</v>
      </c>
    </row>
    <row r="1779" spans="1:4">
      <c r="A1779" s="16">
        <v>39526</v>
      </c>
      <c r="B1779">
        <v>8.3000000000000007</v>
      </c>
      <c r="C1779">
        <v>7.8</v>
      </c>
      <c r="D1779">
        <v>6</v>
      </c>
    </row>
    <row r="1780" spans="1:4">
      <c r="A1780" s="16">
        <v>39531</v>
      </c>
      <c r="B1780">
        <v>7.9</v>
      </c>
      <c r="C1780">
        <v>7.8</v>
      </c>
      <c r="D1780">
        <v>6</v>
      </c>
    </row>
    <row r="1781" spans="1:4">
      <c r="A1781" s="16">
        <v>39532</v>
      </c>
      <c r="B1781">
        <v>7.6</v>
      </c>
      <c r="C1781">
        <v>7.8</v>
      </c>
      <c r="D1781">
        <v>6</v>
      </c>
    </row>
    <row r="1782" spans="1:4">
      <c r="A1782" s="16">
        <v>39533</v>
      </c>
      <c r="B1782">
        <v>7.5</v>
      </c>
      <c r="C1782">
        <v>7.8</v>
      </c>
      <c r="D1782">
        <v>6</v>
      </c>
    </row>
    <row r="1783" spans="1:4">
      <c r="A1783" s="16">
        <v>39534</v>
      </c>
      <c r="B1783">
        <v>7.2</v>
      </c>
      <c r="C1783">
        <v>7.8</v>
      </c>
      <c r="D1783">
        <v>6</v>
      </c>
    </row>
    <row r="1784" spans="1:4">
      <c r="A1784" s="16">
        <v>39535</v>
      </c>
      <c r="B1784">
        <v>6.2</v>
      </c>
      <c r="C1784">
        <v>7.8</v>
      </c>
      <c r="D1784">
        <v>6</v>
      </c>
    </row>
    <row r="1785" spans="1:4">
      <c r="A1785" s="16">
        <v>39538</v>
      </c>
      <c r="B1785">
        <v>8.8000000000000007</v>
      </c>
      <c r="C1785">
        <v>7.8</v>
      </c>
      <c r="D1785">
        <v>6</v>
      </c>
    </row>
    <row r="1786" spans="1:4">
      <c r="A1786" s="16">
        <v>39540</v>
      </c>
      <c r="B1786">
        <v>7.3</v>
      </c>
      <c r="C1786">
        <v>7.8</v>
      </c>
      <c r="D1786">
        <v>6</v>
      </c>
    </row>
    <row r="1787" spans="1:4">
      <c r="A1787" s="16">
        <v>39541</v>
      </c>
      <c r="B1787">
        <v>6.2</v>
      </c>
      <c r="C1787">
        <v>7.8</v>
      </c>
      <c r="D1787">
        <v>6</v>
      </c>
    </row>
    <row r="1788" spans="1:4">
      <c r="A1788" s="16">
        <v>39542</v>
      </c>
      <c r="B1788">
        <v>5.9</v>
      </c>
      <c r="C1788">
        <v>7.8</v>
      </c>
      <c r="D1788">
        <v>6</v>
      </c>
    </row>
    <row r="1789" spans="1:4">
      <c r="A1789" s="16">
        <v>39545</v>
      </c>
      <c r="B1789">
        <v>5.8</v>
      </c>
      <c r="C1789">
        <v>7.8</v>
      </c>
      <c r="D1789">
        <v>6</v>
      </c>
    </row>
    <row r="1790" spans="1:4">
      <c r="A1790" s="16">
        <v>39546</v>
      </c>
      <c r="B1790">
        <v>5.5</v>
      </c>
      <c r="C1790">
        <v>7.8</v>
      </c>
      <c r="D1790">
        <v>6</v>
      </c>
    </row>
    <row r="1791" spans="1:4">
      <c r="A1791" s="16">
        <v>39547</v>
      </c>
      <c r="B1791">
        <v>5.3</v>
      </c>
      <c r="C1791">
        <v>7.8</v>
      </c>
      <c r="D1791">
        <v>6</v>
      </c>
    </row>
    <row r="1792" spans="1:4">
      <c r="A1792" s="16">
        <v>39548</v>
      </c>
      <c r="B1792">
        <v>5.8</v>
      </c>
      <c r="C1792">
        <v>7.8</v>
      </c>
      <c r="D1792">
        <v>6</v>
      </c>
    </row>
    <row r="1793" spans="1:4">
      <c r="A1793" s="16">
        <v>39549</v>
      </c>
      <c r="B1793">
        <v>4.0999999999999996</v>
      </c>
      <c r="C1793">
        <v>7.8</v>
      </c>
      <c r="D1793">
        <v>6</v>
      </c>
    </row>
    <row r="1794" spans="1:4">
      <c r="A1794" s="16">
        <v>39553</v>
      </c>
      <c r="B1794">
        <v>6</v>
      </c>
      <c r="C1794">
        <v>7.8</v>
      </c>
      <c r="D1794">
        <v>6</v>
      </c>
    </row>
    <row r="1795" spans="1:4">
      <c r="A1795" s="16">
        <v>39554</v>
      </c>
      <c r="B1795">
        <v>6.1</v>
      </c>
      <c r="C1795">
        <v>7.8</v>
      </c>
      <c r="D1795">
        <v>6</v>
      </c>
    </row>
    <row r="1796" spans="1:4">
      <c r="A1796" s="16">
        <v>39555</v>
      </c>
      <c r="B1796">
        <v>6.2</v>
      </c>
      <c r="C1796">
        <v>7.8</v>
      </c>
      <c r="D1796">
        <v>6</v>
      </c>
    </row>
    <row r="1797" spans="1:4">
      <c r="A1797" s="16">
        <v>39559</v>
      </c>
      <c r="B1797">
        <v>6.2</v>
      </c>
      <c r="C1797">
        <v>7.8</v>
      </c>
      <c r="D1797">
        <v>6</v>
      </c>
    </row>
    <row r="1798" spans="1:4">
      <c r="A1798" s="16">
        <v>39560</v>
      </c>
      <c r="B1798">
        <v>6.1</v>
      </c>
      <c r="C1798">
        <v>7.8</v>
      </c>
      <c r="D1798">
        <v>6</v>
      </c>
    </row>
    <row r="1799" spans="1:4">
      <c r="A1799" s="16">
        <v>39561</v>
      </c>
      <c r="B1799">
        <v>6.1</v>
      </c>
      <c r="C1799">
        <v>7.8</v>
      </c>
      <c r="D1799">
        <v>6</v>
      </c>
    </row>
    <row r="1800" spans="1:4">
      <c r="A1800" s="16">
        <v>39562</v>
      </c>
      <c r="B1800">
        <v>6</v>
      </c>
      <c r="C1800">
        <v>7.8</v>
      </c>
      <c r="D1800">
        <v>6</v>
      </c>
    </row>
    <row r="1801" spans="1:4">
      <c r="A1801" s="16">
        <v>39563</v>
      </c>
      <c r="B1801">
        <v>5.6</v>
      </c>
      <c r="C1801">
        <v>7.8</v>
      </c>
      <c r="D1801">
        <v>6</v>
      </c>
    </row>
    <row r="1802" spans="1:4">
      <c r="A1802" s="16">
        <v>39566</v>
      </c>
      <c r="B1802">
        <v>6.1</v>
      </c>
      <c r="C1802">
        <v>7.8</v>
      </c>
      <c r="D1802">
        <v>6</v>
      </c>
    </row>
    <row r="1803" spans="1:4">
      <c r="A1803" s="16">
        <v>39567</v>
      </c>
      <c r="B1803">
        <v>6.2</v>
      </c>
      <c r="C1803">
        <v>7.8</v>
      </c>
      <c r="D1803">
        <v>6</v>
      </c>
    </row>
    <row r="1804" spans="1:4">
      <c r="A1804" s="16">
        <v>39568</v>
      </c>
      <c r="B1804">
        <v>6.2</v>
      </c>
      <c r="C1804">
        <v>7.8</v>
      </c>
      <c r="D1804">
        <v>6</v>
      </c>
    </row>
    <row r="1805" spans="1:4">
      <c r="A1805" s="16">
        <v>39570</v>
      </c>
      <c r="B1805">
        <v>5.9</v>
      </c>
      <c r="C1805">
        <v>7.8</v>
      </c>
      <c r="D1805">
        <v>6</v>
      </c>
    </row>
    <row r="1806" spans="1:4">
      <c r="A1806" s="16">
        <v>39573</v>
      </c>
      <c r="B1806">
        <v>6</v>
      </c>
      <c r="C1806">
        <v>7.8</v>
      </c>
      <c r="D1806">
        <v>6</v>
      </c>
    </row>
    <row r="1807" spans="1:4">
      <c r="A1807" s="16">
        <v>39574</v>
      </c>
      <c r="B1807">
        <v>6</v>
      </c>
      <c r="C1807">
        <v>7.8</v>
      </c>
      <c r="D1807">
        <v>6</v>
      </c>
    </row>
    <row r="1808" spans="1:4">
      <c r="A1808" s="16">
        <v>39575</v>
      </c>
      <c r="B1808">
        <v>5.9</v>
      </c>
      <c r="C1808">
        <v>7.8</v>
      </c>
      <c r="D1808">
        <v>6</v>
      </c>
    </row>
    <row r="1809" spans="1:4">
      <c r="A1809" s="16">
        <v>39576</v>
      </c>
      <c r="B1809">
        <v>5.9</v>
      </c>
      <c r="C1809">
        <v>7.8</v>
      </c>
      <c r="D1809">
        <v>6</v>
      </c>
    </row>
    <row r="1810" spans="1:4">
      <c r="A1810" s="16">
        <v>39577</v>
      </c>
      <c r="B1810">
        <v>5.9</v>
      </c>
      <c r="C1810">
        <v>7.8</v>
      </c>
      <c r="D1810">
        <v>6</v>
      </c>
    </row>
    <row r="1811" spans="1:4">
      <c r="A1811" s="16">
        <v>39580</v>
      </c>
      <c r="B1811">
        <v>6.5</v>
      </c>
      <c r="C1811">
        <v>7.8</v>
      </c>
      <c r="D1811">
        <v>6</v>
      </c>
    </row>
    <row r="1812" spans="1:4">
      <c r="A1812" s="16">
        <v>39581</v>
      </c>
      <c r="B1812">
        <v>6.5</v>
      </c>
      <c r="C1812">
        <v>7.8</v>
      </c>
      <c r="D1812">
        <v>6</v>
      </c>
    </row>
    <row r="1813" spans="1:4">
      <c r="A1813" s="16">
        <v>39582</v>
      </c>
      <c r="B1813">
        <v>6.5</v>
      </c>
      <c r="C1813">
        <v>7.8</v>
      </c>
      <c r="D1813">
        <v>6</v>
      </c>
    </row>
    <row r="1814" spans="1:4">
      <c r="A1814" s="16">
        <v>39583</v>
      </c>
      <c r="B1814">
        <v>7</v>
      </c>
      <c r="C1814">
        <v>7.8</v>
      </c>
      <c r="D1814">
        <v>6</v>
      </c>
    </row>
    <row r="1815" spans="1:4">
      <c r="A1815" s="16">
        <v>39584</v>
      </c>
      <c r="B1815">
        <v>7.8</v>
      </c>
      <c r="C1815">
        <v>7.8</v>
      </c>
      <c r="D1815">
        <v>6</v>
      </c>
    </row>
    <row r="1816" spans="1:4">
      <c r="A1816" s="16">
        <v>39588</v>
      </c>
      <c r="B1816">
        <v>6.3</v>
      </c>
      <c r="C1816">
        <v>7.8</v>
      </c>
      <c r="D1816">
        <v>6</v>
      </c>
    </row>
    <row r="1817" spans="1:4">
      <c r="A1817" s="16">
        <v>39589</v>
      </c>
      <c r="B1817">
        <v>6</v>
      </c>
      <c r="C1817">
        <v>7.8</v>
      </c>
      <c r="D1817">
        <v>6</v>
      </c>
    </row>
    <row r="1818" spans="1:4">
      <c r="A1818" s="16">
        <v>39590</v>
      </c>
      <c r="B1818">
        <v>6</v>
      </c>
      <c r="C1818">
        <v>7.8</v>
      </c>
      <c r="D1818">
        <v>6</v>
      </c>
    </row>
    <row r="1819" spans="1:4">
      <c r="A1819" s="16">
        <v>39591</v>
      </c>
      <c r="B1819">
        <v>5.8</v>
      </c>
      <c r="C1819">
        <v>7.8</v>
      </c>
      <c r="D1819">
        <v>6</v>
      </c>
    </row>
    <row r="1820" spans="1:4">
      <c r="A1820" s="16">
        <v>39594</v>
      </c>
      <c r="B1820">
        <v>7.4</v>
      </c>
      <c r="C1820">
        <v>7.8</v>
      </c>
      <c r="D1820">
        <v>6</v>
      </c>
    </row>
    <row r="1821" spans="1:4">
      <c r="A1821" s="16">
        <v>39595</v>
      </c>
      <c r="B1821">
        <v>7.4</v>
      </c>
      <c r="C1821">
        <v>7.8</v>
      </c>
      <c r="D1821">
        <v>6</v>
      </c>
    </row>
    <row r="1822" spans="1:4">
      <c r="A1822" s="16">
        <v>39596</v>
      </c>
      <c r="B1822">
        <v>7.6</v>
      </c>
      <c r="C1822">
        <v>7.8</v>
      </c>
      <c r="D1822">
        <v>6</v>
      </c>
    </row>
    <row r="1823" spans="1:4">
      <c r="A1823" s="16">
        <v>39597</v>
      </c>
      <c r="B1823">
        <v>7.9</v>
      </c>
      <c r="C1823">
        <v>7.8</v>
      </c>
      <c r="D1823">
        <v>6</v>
      </c>
    </row>
    <row r="1824" spans="1:4">
      <c r="A1824" s="16">
        <v>39598</v>
      </c>
      <c r="B1824">
        <v>8</v>
      </c>
      <c r="C1824">
        <v>7.8</v>
      </c>
      <c r="D1824">
        <v>6</v>
      </c>
    </row>
    <row r="1825" spans="1:4">
      <c r="A1825" s="16">
        <v>39601</v>
      </c>
      <c r="B1825">
        <v>7.3</v>
      </c>
      <c r="C1825">
        <v>7.8</v>
      </c>
      <c r="D1825">
        <v>6</v>
      </c>
    </row>
    <row r="1826" spans="1:4">
      <c r="A1826" s="16">
        <v>39602</v>
      </c>
      <c r="B1826">
        <v>6.1</v>
      </c>
      <c r="C1826">
        <v>7.8</v>
      </c>
      <c r="D1826">
        <v>6</v>
      </c>
    </row>
    <row r="1827" spans="1:4">
      <c r="A1827" s="16">
        <v>39603</v>
      </c>
      <c r="B1827">
        <v>6.1</v>
      </c>
      <c r="C1827">
        <v>7.8</v>
      </c>
      <c r="D1827">
        <v>6</v>
      </c>
    </row>
    <row r="1828" spans="1:4">
      <c r="A1828" s="16">
        <v>39604</v>
      </c>
      <c r="B1828">
        <v>6</v>
      </c>
      <c r="C1828">
        <v>7.8</v>
      </c>
      <c r="D1828">
        <v>6</v>
      </c>
    </row>
    <row r="1829" spans="1:4">
      <c r="A1829" s="16">
        <v>39605</v>
      </c>
      <c r="B1829">
        <v>6</v>
      </c>
      <c r="C1829">
        <v>7.8</v>
      </c>
      <c r="D1829">
        <v>6</v>
      </c>
    </row>
    <row r="1830" spans="1:4">
      <c r="A1830" s="16">
        <v>39608</v>
      </c>
      <c r="B1830">
        <v>7.1</v>
      </c>
      <c r="C1830">
        <v>7.8</v>
      </c>
      <c r="D1830">
        <v>6</v>
      </c>
    </row>
    <row r="1831" spans="1:4">
      <c r="A1831" s="16">
        <v>39609</v>
      </c>
      <c r="B1831">
        <v>7.8</v>
      </c>
      <c r="C1831">
        <v>7.8</v>
      </c>
      <c r="D1831">
        <v>6</v>
      </c>
    </row>
    <row r="1832" spans="1:4">
      <c r="A1832" s="16">
        <v>39610</v>
      </c>
      <c r="B1832">
        <v>7.8</v>
      </c>
      <c r="C1832">
        <v>7.8</v>
      </c>
      <c r="D1832">
        <v>6</v>
      </c>
    </row>
    <row r="1833" spans="1:4">
      <c r="A1833" s="16">
        <v>39611</v>
      </c>
      <c r="B1833">
        <v>8.1999999999999993</v>
      </c>
      <c r="C1833">
        <v>8</v>
      </c>
      <c r="D1833">
        <v>6</v>
      </c>
    </row>
    <row r="1834" spans="1:4">
      <c r="A1834" s="16">
        <v>39612</v>
      </c>
      <c r="B1834">
        <v>8.1999999999999993</v>
      </c>
      <c r="C1834">
        <v>8</v>
      </c>
      <c r="D1834">
        <v>6</v>
      </c>
    </row>
    <row r="1835" spans="1:4">
      <c r="A1835" s="16">
        <v>39615</v>
      </c>
      <c r="B1835">
        <v>8.1</v>
      </c>
      <c r="C1835">
        <v>8</v>
      </c>
      <c r="D1835">
        <v>6</v>
      </c>
    </row>
    <row r="1836" spans="1:4">
      <c r="A1836" s="16">
        <v>39616</v>
      </c>
      <c r="B1836">
        <v>8.1</v>
      </c>
      <c r="C1836">
        <v>8</v>
      </c>
      <c r="D1836">
        <v>6</v>
      </c>
    </row>
    <row r="1837" spans="1:4">
      <c r="A1837" s="16">
        <v>39617</v>
      </c>
      <c r="B1837">
        <v>8</v>
      </c>
      <c r="C1837">
        <v>8</v>
      </c>
      <c r="D1837">
        <v>6</v>
      </c>
    </row>
    <row r="1838" spans="1:4">
      <c r="A1838" s="16">
        <v>39618</v>
      </c>
      <c r="B1838">
        <v>8.1</v>
      </c>
      <c r="C1838">
        <v>8</v>
      </c>
      <c r="D1838">
        <v>6</v>
      </c>
    </row>
    <row r="1839" spans="1:4">
      <c r="A1839" s="16">
        <v>39619</v>
      </c>
      <c r="B1839">
        <v>6.6</v>
      </c>
      <c r="C1839">
        <v>8</v>
      </c>
      <c r="D1839">
        <v>6</v>
      </c>
    </row>
    <row r="1840" spans="1:4">
      <c r="A1840" s="16">
        <v>39622</v>
      </c>
      <c r="B1840">
        <v>8.1999999999999993</v>
      </c>
      <c r="C1840">
        <v>8</v>
      </c>
      <c r="D1840">
        <v>6</v>
      </c>
    </row>
    <row r="1841" spans="1:4">
      <c r="A1841" s="16">
        <v>39623</v>
      </c>
      <c r="B1841">
        <v>8.1999999999999993</v>
      </c>
      <c r="C1841">
        <v>8</v>
      </c>
      <c r="D1841">
        <v>6</v>
      </c>
    </row>
    <row r="1842" spans="1:4">
      <c r="A1842" s="16">
        <v>39624</v>
      </c>
      <c r="B1842">
        <v>9</v>
      </c>
      <c r="C1842">
        <v>8.5</v>
      </c>
      <c r="D1842">
        <v>6</v>
      </c>
    </row>
    <row r="1843" spans="1:4">
      <c r="A1843" s="16">
        <v>39625</v>
      </c>
      <c r="B1843">
        <v>8.6999999999999993</v>
      </c>
      <c r="C1843">
        <v>8.5</v>
      </c>
      <c r="D1843">
        <v>6</v>
      </c>
    </row>
    <row r="1844" spans="1:4">
      <c r="A1844" s="16">
        <v>39626</v>
      </c>
      <c r="B1844">
        <v>8.6</v>
      </c>
      <c r="C1844">
        <v>8.5</v>
      </c>
      <c r="D1844">
        <v>6</v>
      </c>
    </row>
    <row r="1845" spans="1:4">
      <c r="A1845" s="16">
        <v>39629</v>
      </c>
      <c r="B1845">
        <v>8.3000000000000007</v>
      </c>
      <c r="C1845">
        <v>8.5</v>
      </c>
      <c r="D1845">
        <v>6</v>
      </c>
    </row>
    <row r="1846" spans="1:4">
      <c r="A1846" s="16">
        <v>39631</v>
      </c>
      <c r="B1846">
        <v>7.6</v>
      </c>
      <c r="C1846">
        <v>8.5</v>
      </c>
      <c r="D1846">
        <v>6</v>
      </c>
    </row>
    <row r="1847" spans="1:4">
      <c r="A1847" s="16">
        <v>39632</v>
      </c>
      <c r="B1847">
        <v>6.4</v>
      </c>
      <c r="C1847">
        <v>8.5</v>
      </c>
      <c r="D1847">
        <v>6</v>
      </c>
    </row>
    <row r="1848" spans="1:4">
      <c r="A1848" s="16">
        <v>39633</v>
      </c>
      <c r="B1848">
        <v>5.6</v>
      </c>
      <c r="C1848">
        <v>8.5</v>
      </c>
      <c r="D1848">
        <v>6</v>
      </c>
    </row>
    <row r="1849" spans="1:4">
      <c r="A1849" s="16">
        <v>39636</v>
      </c>
      <c r="B1849">
        <v>8.9</v>
      </c>
      <c r="C1849">
        <v>8.5</v>
      </c>
      <c r="D1849">
        <v>6</v>
      </c>
    </row>
    <row r="1850" spans="1:4">
      <c r="A1850" s="16">
        <v>39637</v>
      </c>
      <c r="B1850">
        <v>9</v>
      </c>
      <c r="C1850">
        <v>8.5</v>
      </c>
      <c r="D1850">
        <v>6</v>
      </c>
    </row>
    <row r="1851" spans="1:4">
      <c r="A1851" s="16">
        <v>39638</v>
      </c>
      <c r="B1851">
        <v>9</v>
      </c>
      <c r="C1851">
        <v>8.5</v>
      </c>
      <c r="D1851">
        <v>6</v>
      </c>
    </row>
    <row r="1852" spans="1:4">
      <c r="A1852" s="16">
        <v>39639</v>
      </c>
      <c r="B1852">
        <v>9</v>
      </c>
      <c r="C1852">
        <v>8.5</v>
      </c>
      <c r="D1852">
        <v>6</v>
      </c>
    </row>
    <row r="1853" spans="1:4">
      <c r="A1853" s="16">
        <v>39640</v>
      </c>
      <c r="B1853">
        <v>8.5</v>
      </c>
      <c r="C1853">
        <v>8.5</v>
      </c>
      <c r="D1853">
        <v>6</v>
      </c>
    </row>
    <row r="1854" spans="1:4">
      <c r="A1854" s="16">
        <v>39643</v>
      </c>
      <c r="B1854">
        <v>8.9</v>
      </c>
      <c r="C1854">
        <v>8.5</v>
      </c>
      <c r="D1854">
        <v>6</v>
      </c>
    </row>
    <row r="1855" spans="1:4">
      <c r="A1855" s="16">
        <v>39644</v>
      </c>
      <c r="B1855">
        <v>9</v>
      </c>
      <c r="C1855">
        <v>8.5</v>
      </c>
      <c r="D1855">
        <v>6</v>
      </c>
    </row>
    <row r="1856" spans="1:4">
      <c r="A1856" s="16">
        <v>39645</v>
      </c>
      <c r="B1856">
        <v>9</v>
      </c>
      <c r="C1856">
        <v>8.5</v>
      </c>
      <c r="D1856">
        <v>6</v>
      </c>
    </row>
    <row r="1857" spans="1:4">
      <c r="A1857" s="16">
        <v>39646</v>
      </c>
      <c r="B1857">
        <v>9</v>
      </c>
      <c r="C1857">
        <v>8.5</v>
      </c>
      <c r="D1857">
        <v>6</v>
      </c>
    </row>
    <row r="1858" spans="1:4">
      <c r="A1858" s="16">
        <v>39647</v>
      </c>
      <c r="B1858">
        <v>8</v>
      </c>
      <c r="C1858">
        <v>8.5</v>
      </c>
      <c r="D1858">
        <v>6</v>
      </c>
    </row>
    <row r="1859" spans="1:4">
      <c r="A1859" s="16">
        <v>39650</v>
      </c>
      <c r="B1859">
        <v>9.5</v>
      </c>
      <c r="C1859">
        <v>8.5</v>
      </c>
      <c r="D1859">
        <v>6</v>
      </c>
    </row>
    <row r="1860" spans="1:4">
      <c r="A1860" s="16">
        <v>39651</v>
      </c>
      <c r="B1860">
        <v>9.5</v>
      </c>
      <c r="C1860">
        <v>8.5</v>
      </c>
      <c r="D1860">
        <v>6</v>
      </c>
    </row>
    <row r="1861" spans="1:4">
      <c r="A1861" s="16">
        <v>39652</v>
      </c>
      <c r="B1861">
        <v>9.6999999999999993</v>
      </c>
      <c r="C1861">
        <v>8.5</v>
      </c>
      <c r="D1861">
        <v>6</v>
      </c>
    </row>
    <row r="1862" spans="1:4">
      <c r="A1862" s="16">
        <v>39653</v>
      </c>
      <c r="B1862">
        <v>9.4</v>
      </c>
      <c r="C1862">
        <v>8.5</v>
      </c>
      <c r="D1862">
        <v>6</v>
      </c>
    </row>
    <row r="1863" spans="1:4">
      <c r="A1863" s="16">
        <v>39654</v>
      </c>
      <c r="B1863">
        <v>8.9</v>
      </c>
      <c r="C1863">
        <v>8.5</v>
      </c>
      <c r="D1863">
        <v>6</v>
      </c>
    </row>
    <row r="1864" spans="1:4">
      <c r="A1864" s="16">
        <v>39657</v>
      </c>
      <c r="B1864">
        <v>8.8000000000000007</v>
      </c>
      <c r="C1864">
        <v>8.5</v>
      </c>
      <c r="D1864">
        <v>6</v>
      </c>
    </row>
    <row r="1865" spans="1:4">
      <c r="A1865" s="16">
        <v>39658</v>
      </c>
      <c r="B1865">
        <v>8.6999999999999993</v>
      </c>
      <c r="C1865">
        <v>8.5</v>
      </c>
      <c r="D1865">
        <v>6</v>
      </c>
    </row>
    <row r="1866" spans="1:4">
      <c r="A1866" s="16">
        <v>39659</v>
      </c>
      <c r="B1866">
        <v>9.1</v>
      </c>
      <c r="C1866">
        <v>9</v>
      </c>
      <c r="D1866">
        <v>6</v>
      </c>
    </row>
    <row r="1867" spans="1:4">
      <c r="A1867" s="16">
        <v>39660</v>
      </c>
      <c r="B1867">
        <v>8.1999999999999993</v>
      </c>
      <c r="C1867">
        <v>9</v>
      </c>
      <c r="D1867">
        <v>6</v>
      </c>
    </row>
    <row r="1868" spans="1:4">
      <c r="A1868" s="16">
        <v>39661</v>
      </c>
      <c r="B1868">
        <v>6.2</v>
      </c>
      <c r="C1868">
        <v>9</v>
      </c>
      <c r="D1868">
        <v>6</v>
      </c>
    </row>
    <row r="1869" spans="1:4">
      <c r="A1869" s="16">
        <v>39664</v>
      </c>
      <c r="B1869">
        <v>9.3000000000000007</v>
      </c>
      <c r="C1869">
        <v>9</v>
      </c>
      <c r="D1869">
        <v>6</v>
      </c>
    </row>
    <row r="1870" spans="1:4">
      <c r="A1870" s="16">
        <v>39665</v>
      </c>
      <c r="B1870">
        <v>9.1999999999999993</v>
      </c>
      <c r="C1870">
        <v>9</v>
      </c>
      <c r="D1870">
        <v>6</v>
      </c>
    </row>
    <row r="1871" spans="1:4">
      <c r="A1871" s="16">
        <v>39666</v>
      </c>
      <c r="B1871">
        <v>9.1999999999999993</v>
      </c>
      <c r="C1871">
        <v>9</v>
      </c>
      <c r="D1871">
        <v>6</v>
      </c>
    </row>
    <row r="1872" spans="1:4">
      <c r="A1872" s="16">
        <v>39667</v>
      </c>
      <c r="B1872">
        <v>9.1999999999999993</v>
      </c>
      <c r="C1872">
        <v>9</v>
      </c>
      <c r="D1872">
        <v>6</v>
      </c>
    </row>
    <row r="1873" spans="1:4">
      <c r="A1873" s="16">
        <v>39668</v>
      </c>
      <c r="B1873">
        <v>9</v>
      </c>
      <c r="C1873">
        <v>9</v>
      </c>
      <c r="D1873">
        <v>6</v>
      </c>
    </row>
    <row r="1874" spans="1:4">
      <c r="A1874" s="16">
        <v>39671</v>
      </c>
      <c r="B1874">
        <v>9.1</v>
      </c>
      <c r="C1874">
        <v>9</v>
      </c>
      <c r="D1874">
        <v>6</v>
      </c>
    </row>
    <row r="1875" spans="1:4">
      <c r="A1875" s="16">
        <v>39672</v>
      </c>
      <c r="B1875">
        <v>9.1999999999999993</v>
      </c>
      <c r="C1875">
        <v>9</v>
      </c>
      <c r="D1875">
        <v>6</v>
      </c>
    </row>
    <row r="1876" spans="1:4">
      <c r="A1876" s="16">
        <v>39673</v>
      </c>
      <c r="B1876">
        <v>9.3000000000000007</v>
      </c>
      <c r="C1876">
        <v>9</v>
      </c>
      <c r="D1876">
        <v>6</v>
      </c>
    </row>
    <row r="1877" spans="1:4">
      <c r="A1877" s="16">
        <v>39674</v>
      </c>
      <c r="B1877">
        <v>8.6999999999999993</v>
      </c>
      <c r="C1877">
        <v>9</v>
      </c>
      <c r="D1877">
        <v>6</v>
      </c>
    </row>
    <row r="1878" spans="1:4">
      <c r="A1878" s="16">
        <v>39678</v>
      </c>
      <c r="B1878">
        <v>9.5</v>
      </c>
      <c r="C1878">
        <v>9</v>
      </c>
      <c r="D1878">
        <v>6</v>
      </c>
    </row>
    <row r="1879" spans="1:4">
      <c r="A1879" s="16">
        <v>39680</v>
      </c>
      <c r="B1879">
        <v>9.6</v>
      </c>
      <c r="C1879">
        <v>9</v>
      </c>
      <c r="D1879">
        <v>6</v>
      </c>
    </row>
    <row r="1880" spans="1:4">
      <c r="A1880" s="16">
        <v>39681</v>
      </c>
      <c r="B1880">
        <v>9.6999999999999993</v>
      </c>
      <c r="C1880">
        <v>9</v>
      </c>
      <c r="D1880">
        <v>6</v>
      </c>
    </row>
    <row r="1881" spans="1:4">
      <c r="A1881" s="16">
        <v>39682</v>
      </c>
      <c r="B1881">
        <v>9.1</v>
      </c>
      <c r="C1881">
        <v>9</v>
      </c>
      <c r="D1881">
        <v>6</v>
      </c>
    </row>
    <row r="1882" spans="1:4">
      <c r="A1882" s="16">
        <v>39685</v>
      </c>
      <c r="B1882">
        <v>9.6999999999999993</v>
      </c>
      <c r="C1882">
        <v>9</v>
      </c>
      <c r="D1882">
        <v>6</v>
      </c>
    </row>
    <row r="1883" spans="1:4">
      <c r="A1883" s="16">
        <v>39686</v>
      </c>
      <c r="B1883">
        <v>9.1999999999999993</v>
      </c>
      <c r="C1883">
        <v>9</v>
      </c>
      <c r="D1883">
        <v>6</v>
      </c>
    </row>
    <row r="1884" spans="1:4">
      <c r="A1884" s="16">
        <v>39687</v>
      </c>
      <c r="B1884">
        <v>8.9</v>
      </c>
      <c r="C1884">
        <v>9</v>
      </c>
      <c r="D1884">
        <v>6</v>
      </c>
    </row>
    <row r="1885" spans="1:4">
      <c r="A1885" s="16">
        <v>39688</v>
      </c>
      <c r="B1885">
        <v>8.1</v>
      </c>
      <c r="C1885">
        <v>9</v>
      </c>
      <c r="D1885">
        <v>6</v>
      </c>
    </row>
    <row r="1886" spans="1:4">
      <c r="A1886" s="16">
        <v>39689</v>
      </c>
      <c r="B1886">
        <v>6</v>
      </c>
      <c r="C1886">
        <v>9</v>
      </c>
      <c r="D1886">
        <v>6</v>
      </c>
    </row>
    <row r="1887" spans="1:4">
      <c r="A1887" s="16">
        <v>39692</v>
      </c>
      <c r="B1887">
        <v>9.3000000000000007</v>
      </c>
      <c r="C1887">
        <v>9</v>
      </c>
      <c r="D1887">
        <v>6</v>
      </c>
    </row>
    <row r="1888" spans="1:4">
      <c r="A1888" s="16">
        <v>39693</v>
      </c>
      <c r="B1888">
        <v>9.1999999999999993</v>
      </c>
      <c r="C1888">
        <v>9</v>
      </c>
      <c r="D1888">
        <v>6</v>
      </c>
    </row>
    <row r="1889" spans="1:4">
      <c r="A1889" s="16">
        <v>39695</v>
      </c>
      <c r="B1889">
        <v>9.1</v>
      </c>
      <c r="C1889">
        <v>9</v>
      </c>
      <c r="D1889">
        <v>6</v>
      </c>
    </row>
    <row r="1890" spans="1:4">
      <c r="A1890" s="16">
        <v>39696</v>
      </c>
      <c r="B1890">
        <v>8.5</v>
      </c>
      <c r="C1890">
        <v>9</v>
      </c>
      <c r="D1890">
        <v>6</v>
      </c>
    </row>
    <row r="1891" spans="1:4">
      <c r="A1891" s="16">
        <v>39699</v>
      </c>
      <c r="B1891">
        <v>8.8000000000000007</v>
      </c>
      <c r="C1891">
        <v>9</v>
      </c>
      <c r="D1891">
        <v>6</v>
      </c>
    </row>
    <row r="1892" spans="1:4">
      <c r="A1892" s="16">
        <v>39700</v>
      </c>
      <c r="B1892">
        <v>8.3000000000000007</v>
      </c>
      <c r="C1892">
        <v>9</v>
      </c>
      <c r="D1892">
        <v>6</v>
      </c>
    </row>
    <row r="1893" spans="1:4">
      <c r="A1893" s="16">
        <v>39701</v>
      </c>
      <c r="B1893">
        <v>8.9</v>
      </c>
      <c r="C1893">
        <v>9</v>
      </c>
      <c r="D1893">
        <v>6</v>
      </c>
    </row>
    <row r="1894" spans="1:4">
      <c r="A1894" s="16">
        <v>39702</v>
      </c>
      <c r="B1894">
        <v>8.9</v>
      </c>
      <c r="C1894">
        <v>9</v>
      </c>
      <c r="D1894">
        <v>6</v>
      </c>
    </row>
    <row r="1895" spans="1:4">
      <c r="A1895" s="16">
        <v>39703</v>
      </c>
      <c r="B1895">
        <v>6.2</v>
      </c>
      <c r="C1895">
        <v>9</v>
      </c>
      <c r="D1895">
        <v>6</v>
      </c>
    </row>
    <row r="1896" spans="1:4">
      <c r="A1896" s="16">
        <v>39706</v>
      </c>
      <c r="B1896">
        <v>10.6</v>
      </c>
      <c r="C1896">
        <v>9</v>
      </c>
      <c r="D1896">
        <v>6</v>
      </c>
    </row>
    <row r="1897" spans="1:4">
      <c r="A1897" s="16">
        <v>39707</v>
      </c>
      <c r="B1897">
        <v>13.1</v>
      </c>
      <c r="C1897">
        <v>9</v>
      </c>
      <c r="D1897">
        <v>6</v>
      </c>
    </row>
    <row r="1898" spans="1:4">
      <c r="A1898" s="16">
        <v>39708</v>
      </c>
      <c r="B1898">
        <v>10</v>
      </c>
      <c r="C1898">
        <v>9</v>
      </c>
      <c r="D1898">
        <v>6</v>
      </c>
    </row>
    <row r="1899" spans="1:4">
      <c r="A1899" s="16">
        <v>39709</v>
      </c>
      <c r="B1899">
        <v>10.199999999999999</v>
      </c>
      <c r="C1899">
        <v>9</v>
      </c>
      <c r="D1899">
        <v>6</v>
      </c>
    </row>
    <row r="1900" spans="1:4">
      <c r="A1900" s="16">
        <v>39710</v>
      </c>
      <c r="B1900">
        <v>12.3</v>
      </c>
      <c r="C1900">
        <v>9</v>
      </c>
      <c r="D1900">
        <v>6</v>
      </c>
    </row>
    <row r="1901" spans="1:4">
      <c r="A1901" s="16">
        <v>39713</v>
      </c>
      <c r="B1901">
        <v>14.5</v>
      </c>
      <c r="C1901">
        <v>9</v>
      </c>
      <c r="D1901">
        <v>6</v>
      </c>
    </row>
    <row r="1902" spans="1:4">
      <c r="A1902" s="16">
        <v>39714</v>
      </c>
      <c r="B1902">
        <v>12.1</v>
      </c>
      <c r="C1902">
        <v>9</v>
      </c>
      <c r="D1902">
        <v>6</v>
      </c>
    </row>
    <row r="1903" spans="1:4">
      <c r="A1903" s="16">
        <v>39715</v>
      </c>
      <c r="B1903">
        <v>11</v>
      </c>
      <c r="C1903">
        <v>9</v>
      </c>
      <c r="D1903">
        <v>6</v>
      </c>
    </row>
    <row r="1904" spans="1:4">
      <c r="A1904" s="16">
        <v>39716</v>
      </c>
      <c r="B1904">
        <v>9.9</v>
      </c>
      <c r="C1904">
        <v>9</v>
      </c>
      <c r="D1904">
        <v>6</v>
      </c>
    </row>
    <row r="1905" spans="1:4">
      <c r="A1905" s="16">
        <v>39717</v>
      </c>
      <c r="B1905">
        <v>10.1</v>
      </c>
      <c r="C1905">
        <v>9</v>
      </c>
      <c r="D1905">
        <v>6</v>
      </c>
    </row>
    <row r="1906" spans="1:4">
      <c r="A1906" s="16">
        <v>39720</v>
      </c>
      <c r="B1906">
        <v>14.8</v>
      </c>
      <c r="C1906">
        <v>9</v>
      </c>
      <c r="D1906">
        <v>6</v>
      </c>
    </row>
    <row r="1907" spans="1:4">
      <c r="A1907" s="16">
        <v>39722</v>
      </c>
      <c r="B1907">
        <v>16.5</v>
      </c>
      <c r="C1907">
        <v>9</v>
      </c>
      <c r="D1907">
        <v>6</v>
      </c>
    </row>
    <row r="1908" spans="1:4">
      <c r="A1908" s="16">
        <v>39724</v>
      </c>
      <c r="B1908">
        <v>14</v>
      </c>
      <c r="C1908">
        <v>9</v>
      </c>
      <c r="D1908">
        <v>6</v>
      </c>
    </row>
    <row r="1909" spans="1:4">
      <c r="A1909" s="16">
        <v>39727</v>
      </c>
      <c r="B1909">
        <v>11.3</v>
      </c>
      <c r="C1909">
        <v>9</v>
      </c>
      <c r="D1909">
        <v>6</v>
      </c>
    </row>
    <row r="1910" spans="1:4">
      <c r="A1910" s="16">
        <v>39728</v>
      </c>
      <c r="B1910">
        <v>10.6</v>
      </c>
      <c r="C1910">
        <v>9</v>
      </c>
      <c r="D1910">
        <v>6</v>
      </c>
    </row>
    <row r="1911" spans="1:4">
      <c r="A1911" s="16">
        <v>39729</v>
      </c>
      <c r="B1911">
        <v>10.5</v>
      </c>
      <c r="C1911">
        <v>9</v>
      </c>
      <c r="D1911">
        <v>6</v>
      </c>
    </row>
    <row r="1912" spans="1:4">
      <c r="A1912" s="16">
        <v>39731</v>
      </c>
      <c r="B1912">
        <v>18.5</v>
      </c>
      <c r="C1912">
        <v>9</v>
      </c>
      <c r="D1912">
        <v>6</v>
      </c>
    </row>
    <row r="1913" spans="1:4">
      <c r="A1913" s="16">
        <v>39734</v>
      </c>
      <c r="B1913">
        <v>9.9</v>
      </c>
      <c r="C1913">
        <v>9</v>
      </c>
      <c r="D1913">
        <v>6</v>
      </c>
    </row>
    <row r="1914" spans="1:4">
      <c r="A1914" s="16">
        <v>39735</v>
      </c>
      <c r="B1914">
        <v>10</v>
      </c>
      <c r="C1914">
        <v>9</v>
      </c>
      <c r="D1914">
        <v>6</v>
      </c>
    </row>
    <row r="1915" spans="1:4">
      <c r="A1915" s="16">
        <v>39736</v>
      </c>
      <c r="B1915">
        <v>10</v>
      </c>
      <c r="C1915">
        <v>9</v>
      </c>
      <c r="D1915">
        <v>6</v>
      </c>
    </row>
    <row r="1916" spans="1:4">
      <c r="A1916" s="16">
        <v>39737</v>
      </c>
      <c r="B1916">
        <v>6.9</v>
      </c>
      <c r="C1916">
        <v>9</v>
      </c>
      <c r="D1916">
        <v>6</v>
      </c>
    </row>
    <row r="1917" spans="1:4">
      <c r="A1917" s="16">
        <v>39738</v>
      </c>
      <c r="B1917">
        <v>6.6</v>
      </c>
      <c r="C1917">
        <v>9</v>
      </c>
      <c r="D1917">
        <v>6</v>
      </c>
    </row>
    <row r="1918" spans="1:4">
      <c r="A1918" s="16">
        <v>39741</v>
      </c>
      <c r="B1918">
        <v>6.8</v>
      </c>
      <c r="C1918">
        <v>9</v>
      </c>
      <c r="D1918">
        <v>6</v>
      </c>
    </row>
    <row r="1919" spans="1:4">
      <c r="A1919" s="16">
        <v>39743</v>
      </c>
      <c r="B1919">
        <v>6.1</v>
      </c>
      <c r="C1919">
        <v>8</v>
      </c>
      <c r="D1919">
        <v>6</v>
      </c>
    </row>
    <row r="1920" spans="1:4">
      <c r="A1920" s="16">
        <v>39744</v>
      </c>
      <c r="B1920">
        <v>6.1</v>
      </c>
      <c r="C1920">
        <v>8</v>
      </c>
      <c r="D1920">
        <v>6</v>
      </c>
    </row>
    <row r="1921" spans="1:4">
      <c r="A1921" s="16">
        <v>39745</v>
      </c>
      <c r="B1921">
        <v>5.8</v>
      </c>
      <c r="C1921">
        <v>8</v>
      </c>
      <c r="D1921">
        <v>6</v>
      </c>
    </row>
    <row r="1922" spans="1:4">
      <c r="A1922" s="16">
        <v>39748</v>
      </c>
      <c r="B1922">
        <v>9.4</v>
      </c>
      <c r="C1922">
        <v>8</v>
      </c>
      <c r="D1922">
        <v>6</v>
      </c>
    </row>
    <row r="1923" spans="1:4">
      <c r="A1923" s="16">
        <v>39750</v>
      </c>
      <c r="B1923">
        <v>11.3</v>
      </c>
      <c r="C1923">
        <v>8</v>
      </c>
      <c r="D1923">
        <v>6</v>
      </c>
    </row>
    <row r="1924" spans="1:4">
      <c r="A1924" s="16">
        <v>39752</v>
      </c>
      <c r="B1924">
        <v>17.899999999999999</v>
      </c>
      <c r="C1924">
        <v>8</v>
      </c>
      <c r="D1924">
        <v>6</v>
      </c>
    </row>
    <row r="1925" spans="1:4">
      <c r="A1925" s="16">
        <v>39755</v>
      </c>
      <c r="B1925">
        <v>7</v>
      </c>
      <c r="C1925">
        <v>7.5</v>
      </c>
      <c r="D1925">
        <v>6</v>
      </c>
    </row>
    <row r="1926" spans="1:4">
      <c r="A1926" s="16">
        <v>39756</v>
      </c>
      <c r="B1926">
        <v>7.4</v>
      </c>
      <c r="C1926">
        <v>7.5</v>
      </c>
      <c r="D1926">
        <v>6</v>
      </c>
    </row>
    <row r="1927" spans="1:4">
      <c r="A1927" s="16">
        <v>39757</v>
      </c>
      <c r="B1927">
        <v>7.4</v>
      </c>
      <c r="C1927">
        <v>7.5</v>
      </c>
      <c r="D1927">
        <v>6</v>
      </c>
    </row>
    <row r="1928" spans="1:4">
      <c r="A1928" s="16">
        <v>39758</v>
      </c>
      <c r="B1928">
        <v>6.3</v>
      </c>
      <c r="C1928">
        <v>7.5</v>
      </c>
      <c r="D1928">
        <v>6</v>
      </c>
    </row>
    <row r="1929" spans="1:4">
      <c r="A1929" s="16">
        <v>39759</v>
      </c>
      <c r="B1929">
        <v>5.9</v>
      </c>
      <c r="C1929">
        <v>7.5</v>
      </c>
      <c r="D1929">
        <v>6</v>
      </c>
    </row>
    <row r="1930" spans="1:4">
      <c r="A1930" s="16">
        <v>39762</v>
      </c>
      <c r="B1930">
        <v>7.7</v>
      </c>
      <c r="C1930">
        <v>7.5</v>
      </c>
      <c r="D1930">
        <v>6</v>
      </c>
    </row>
    <row r="1931" spans="1:4">
      <c r="A1931" s="16">
        <v>39763</v>
      </c>
      <c r="B1931">
        <v>7.4</v>
      </c>
      <c r="C1931">
        <v>7.5</v>
      </c>
      <c r="D1931">
        <v>6</v>
      </c>
    </row>
    <row r="1932" spans="1:4">
      <c r="A1932" s="16">
        <v>39764</v>
      </c>
      <c r="B1932">
        <v>7.4</v>
      </c>
      <c r="C1932">
        <v>7.5</v>
      </c>
      <c r="D1932">
        <v>6</v>
      </c>
    </row>
    <row r="1933" spans="1:4">
      <c r="A1933" s="16">
        <v>39766</v>
      </c>
      <c r="B1933">
        <v>5.0999999999999996</v>
      </c>
      <c r="C1933">
        <v>7.5</v>
      </c>
      <c r="D1933">
        <v>6</v>
      </c>
    </row>
    <row r="1934" spans="1:4">
      <c r="A1934" s="16">
        <v>39769</v>
      </c>
      <c r="B1934">
        <v>7</v>
      </c>
      <c r="C1934">
        <v>7.5</v>
      </c>
      <c r="D1934">
        <v>6</v>
      </c>
    </row>
    <row r="1935" spans="1:4">
      <c r="A1935" s="16">
        <v>39770</v>
      </c>
      <c r="B1935">
        <v>6.7</v>
      </c>
      <c r="C1935">
        <v>7.5</v>
      </c>
      <c r="D1935">
        <v>6</v>
      </c>
    </row>
    <row r="1936" spans="1:4">
      <c r="A1936" s="16">
        <v>39771</v>
      </c>
      <c r="B1936">
        <v>6.5</v>
      </c>
      <c r="C1936">
        <v>7.5</v>
      </c>
      <c r="D1936">
        <v>6</v>
      </c>
    </row>
    <row r="1937" spans="1:4">
      <c r="A1937" s="16">
        <v>39772</v>
      </c>
      <c r="B1937">
        <v>6.3</v>
      </c>
      <c r="C1937">
        <v>7.5</v>
      </c>
      <c r="D1937">
        <v>6</v>
      </c>
    </row>
    <row r="1938" spans="1:4">
      <c r="A1938" s="16">
        <v>39773</v>
      </c>
      <c r="B1938">
        <v>6.4</v>
      </c>
      <c r="C1938">
        <v>7.5</v>
      </c>
      <c r="D1938">
        <v>6</v>
      </c>
    </row>
    <row r="1939" spans="1:4">
      <c r="A1939" s="16">
        <v>39776</v>
      </c>
      <c r="B1939">
        <v>7</v>
      </c>
      <c r="C1939">
        <v>7.5</v>
      </c>
      <c r="D1939">
        <v>6</v>
      </c>
    </row>
    <row r="1940" spans="1:4">
      <c r="A1940" s="16">
        <v>39777</v>
      </c>
      <c r="B1940">
        <v>6.7</v>
      </c>
      <c r="C1940">
        <v>7.5</v>
      </c>
      <c r="D1940">
        <v>6</v>
      </c>
    </row>
    <row r="1941" spans="1:4">
      <c r="A1941" s="16">
        <v>39778</v>
      </c>
      <c r="B1941">
        <v>6.4</v>
      </c>
      <c r="C1941">
        <v>7.5</v>
      </c>
      <c r="D1941">
        <v>6</v>
      </c>
    </row>
    <row r="1942" spans="1:4">
      <c r="A1942" s="16">
        <v>39780</v>
      </c>
      <c r="B1942">
        <v>4.3</v>
      </c>
      <c r="C1942">
        <v>7.5</v>
      </c>
      <c r="D1942">
        <v>6</v>
      </c>
    </row>
    <row r="1943" spans="1:4">
      <c r="A1943" s="16">
        <v>39783</v>
      </c>
      <c r="B1943">
        <v>6.2</v>
      </c>
      <c r="C1943">
        <v>7.5</v>
      </c>
      <c r="D1943">
        <v>6</v>
      </c>
    </row>
    <row r="1944" spans="1:4">
      <c r="A1944" s="16">
        <v>39784</v>
      </c>
      <c r="B1944">
        <v>6.2</v>
      </c>
      <c r="C1944">
        <v>7.5</v>
      </c>
      <c r="D1944">
        <v>6</v>
      </c>
    </row>
    <row r="1945" spans="1:4">
      <c r="A1945" s="16">
        <v>39785</v>
      </c>
      <c r="B1945">
        <v>6.1</v>
      </c>
      <c r="C1945">
        <v>7.5</v>
      </c>
      <c r="D1945">
        <v>6</v>
      </c>
    </row>
    <row r="1946" spans="1:4">
      <c r="A1946" s="16">
        <v>39786</v>
      </c>
      <c r="B1946">
        <v>6.1</v>
      </c>
      <c r="C1946">
        <v>7.5</v>
      </c>
      <c r="D1946">
        <v>6</v>
      </c>
    </row>
    <row r="1947" spans="1:4">
      <c r="A1947" s="16">
        <v>39787</v>
      </c>
      <c r="B1947">
        <v>5.5</v>
      </c>
      <c r="C1947">
        <v>7.5</v>
      </c>
      <c r="D1947">
        <v>6</v>
      </c>
    </row>
    <row r="1948" spans="1:4">
      <c r="A1948" s="16">
        <v>39790</v>
      </c>
      <c r="B1948">
        <v>5.3</v>
      </c>
      <c r="C1948">
        <v>6.5</v>
      </c>
      <c r="D1948">
        <v>5</v>
      </c>
    </row>
    <row r="1949" spans="1:4">
      <c r="A1949" s="16">
        <v>39792</v>
      </c>
      <c r="B1949">
        <v>5.3</v>
      </c>
      <c r="C1949">
        <v>6.5</v>
      </c>
      <c r="D1949">
        <v>5</v>
      </c>
    </row>
    <row r="1950" spans="1:4">
      <c r="A1950" s="16">
        <v>39793</v>
      </c>
      <c r="B1950">
        <v>5.4</v>
      </c>
      <c r="C1950">
        <v>6.5</v>
      </c>
      <c r="D1950">
        <v>5</v>
      </c>
    </row>
    <row r="1951" spans="1:4">
      <c r="A1951" s="16">
        <v>39794</v>
      </c>
      <c r="B1951">
        <v>5.5</v>
      </c>
      <c r="C1951">
        <v>6.5</v>
      </c>
      <c r="D1951">
        <v>5</v>
      </c>
    </row>
    <row r="1952" spans="1:4">
      <c r="A1952" s="16">
        <v>39797</v>
      </c>
      <c r="B1952">
        <v>6.2</v>
      </c>
      <c r="C1952">
        <v>6.5</v>
      </c>
      <c r="D1952">
        <v>5</v>
      </c>
    </row>
    <row r="1953" spans="1:4">
      <c r="A1953" s="16">
        <v>39798</v>
      </c>
      <c r="B1953">
        <v>6.5</v>
      </c>
      <c r="C1953">
        <v>6.5</v>
      </c>
      <c r="D1953">
        <v>5</v>
      </c>
    </row>
    <row r="1954" spans="1:4">
      <c r="A1954" s="16">
        <v>39799</v>
      </c>
      <c r="B1954">
        <v>6.5</v>
      </c>
      <c r="C1954">
        <v>6.5</v>
      </c>
      <c r="D1954">
        <v>5</v>
      </c>
    </row>
    <row r="1955" spans="1:4">
      <c r="A1955" s="16">
        <v>39800</v>
      </c>
      <c r="B1955">
        <v>6.6</v>
      </c>
      <c r="C1955">
        <v>6.5</v>
      </c>
      <c r="D1955">
        <v>5</v>
      </c>
    </row>
    <row r="1956" spans="1:4">
      <c r="A1956" s="16">
        <v>39801</v>
      </c>
      <c r="B1956">
        <v>6.4</v>
      </c>
      <c r="C1956">
        <v>6.5</v>
      </c>
      <c r="D1956">
        <v>5</v>
      </c>
    </row>
    <row r="1957" spans="1:4">
      <c r="A1957" s="16">
        <v>39804</v>
      </c>
      <c r="B1957">
        <v>6.4</v>
      </c>
      <c r="C1957">
        <v>6.5</v>
      </c>
      <c r="D1957">
        <v>5</v>
      </c>
    </row>
    <row r="1958" spans="1:4">
      <c r="A1958" s="16">
        <v>39805</v>
      </c>
      <c r="B1958">
        <v>6.2</v>
      </c>
      <c r="C1958">
        <v>6.5</v>
      </c>
      <c r="D1958">
        <v>5</v>
      </c>
    </row>
    <row r="1959" spans="1:4">
      <c r="A1959" s="16">
        <v>39806</v>
      </c>
      <c r="B1959">
        <v>6.1</v>
      </c>
      <c r="C1959">
        <v>6.5</v>
      </c>
      <c r="D1959">
        <v>5</v>
      </c>
    </row>
    <row r="1960" spans="1:4">
      <c r="A1960" s="16">
        <v>39808</v>
      </c>
      <c r="B1960">
        <v>5.7</v>
      </c>
      <c r="C1960">
        <v>6.5</v>
      </c>
      <c r="D1960">
        <v>5</v>
      </c>
    </row>
    <row r="1961" spans="1:4">
      <c r="A1961" s="16">
        <v>39811</v>
      </c>
      <c r="B1961">
        <v>5.6</v>
      </c>
      <c r="C1961">
        <v>6.5</v>
      </c>
      <c r="D1961">
        <v>5</v>
      </c>
    </row>
    <row r="1962" spans="1:4">
      <c r="A1962" s="16">
        <v>39812</v>
      </c>
      <c r="B1962">
        <v>5.3</v>
      </c>
      <c r="C1962">
        <v>6.5</v>
      </c>
      <c r="D1962">
        <v>5</v>
      </c>
    </row>
    <row r="1963" spans="1:4">
      <c r="A1963" s="16">
        <v>39813</v>
      </c>
      <c r="B1963">
        <v>5.3</v>
      </c>
      <c r="C1963">
        <v>6.5</v>
      </c>
      <c r="D1963">
        <v>5</v>
      </c>
    </row>
    <row r="1964" spans="1:4">
      <c r="A1964" s="16">
        <v>39814</v>
      </c>
      <c r="B1964">
        <v>5.3</v>
      </c>
      <c r="C1964">
        <v>6.5</v>
      </c>
      <c r="D1964">
        <v>5</v>
      </c>
    </row>
    <row r="1965" spans="1:4">
      <c r="A1965" s="16">
        <v>39815</v>
      </c>
      <c r="B1965">
        <v>5</v>
      </c>
      <c r="C1965">
        <v>6.5</v>
      </c>
      <c r="D1965">
        <v>5</v>
      </c>
    </row>
    <row r="1966" spans="1:4">
      <c r="A1966" s="16">
        <v>39818</v>
      </c>
      <c r="B1966">
        <v>4.5999999999999996</v>
      </c>
      <c r="C1966">
        <v>5.5</v>
      </c>
      <c r="D1966">
        <v>4</v>
      </c>
    </row>
    <row r="1967" spans="1:4">
      <c r="A1967" s="16">
        <v>39819</v>
      </c>
      <c r="B1967">
        <v>4.3</v>
      </c>
      <c r="C1967">
        <v>5.5</v>
      </c>
      <c r="D1967">
        <v>4</v>
      </c>
    </row>
    <row r="1968" spans="1:4">
      <c r="A1968" s="16">
        <v>39820</v>
      </c>
      <c r="B1968">
        <v>4.2</v>
      </c>
      <c r="C1968">
        <v>5.5</v>
      </c>
      <c r="D1968">
        <v>4</v>
      </c>
    </row>
    <row r="1969" spans="1:4">
      <c r="A1969" s="16">
        <v>39822</v>
      </c>
      <c r="B1969">
        <v>2.5</v>
      </c>
      <c r="C1969">
        <v>5.5</v>
      </c>
      <c r="D1969">
        <v>4</v>
      </c>
    </row>
    <row r="1970" spans="1:4">
      <c r="A1970" s="16">
        <v>39825</v>
      </c>
      <c r="B1970">
        <v>4.3</v>
      </c>
      <c r="C1970">
        <v>5.5</v>
      </c>
      <c r="D1970">
        <v>4</v>
      </c>
    </row>
    <row r="1971" spans="1:4">
      <c r="A1971" s="16">
        <v>39826</v>
      </c>
      <c r="B1971">
        <v>4.2</v>
      </c>
      <c r="C1971">
        <v>5.5</v>
      </c>
      <c r="D1971">
        <v>4</v>
      </c>
    </row>
    <row r="1972" spans="1:4">
      <c r="A1972" s="16">
        <v>39827</v>
      </c>
      <c r="B1972">
        <v>4.2</v>
      </c>
      <c r="C1972">
        <v>5.5</v>
      </c>
      <c r="D1972">
        <v>4</v>
      </c>
    </row>
    <row r="1973" spans="1:4">
      <c r="A1973" s="16">
        <v>39828</v>
      </c>
      <c r="B1973">
        <v>4.2</v>
      </c>
      <c r="C1973">
        <v>5.5</v>
      </c>
      <c r="D1973">
        <v>4</v>
      </c>
    </row>
    <row r="1974" spans="1:4">
      <c r="A1974" s="16">
        <v>39829</v>
      </c>
      <c r="B1974">
        <v>4.4000000000000004</v>
      </c>
      <c r="C1974">
        <v>5.5</v>
      </c>
      <c r="D1974">
        <v>4</v>
      </c>
    </row>
    <row r="1975" spans="1:4">
      <c r="A1975" s="16">
        <v>39832</v>
      </c>
      <c r="B1975">
        <v>4.7</v>
      </c>
      <c r="C1975">
        <v>5.5</v>
      </c>
      <c r="D1975">
        <v>4</v>
      </c>
    </row>
    <row r="1976" spans="1:4">
      <c r="A1976" s="16">
        <v>39833</v>
      </c>
      <c r="B1976">
        <v>4.2</v>
      </c>
      <c r="C1976">
        <v>5.5</v>
      </c>
      <c r="D1976">
        <v>4</v>
      </c>
    </row>
    <row r="1977" spans="1:4">
      <c r="A1977" s="16">
        <v>39834</v>
      </c>
      <c r="B1977">
        <v>4.2</v>
      </c>
      <c r="C1977">
        <v>5.5</v>
      </c>
      <c r="D1977">
        <v>4</v>
      </c>
    </row>
    <row r="1978" spans="1:4">
      <c r="A1978" s="16">
        <v>39835</v>
      </c>
      <c r="B1978">
        <v>4.2</v>
      </c>
      <c r="C1978">
        <v>5.5</v>
      </c>
      <c r="D1978">
        <v>4</v>
      </c>
    </row>
    <row r="1979" spans="1:4">
      <c r="A1979" s="16">
        <v>39836</v>
      </c>
      <c r="B1979">
        <v>2.6</v>
      </c>
      <c r="C1979">
        <v>5.5</v>
      </c>
      <c r="D1979">
        <v>4</v>
      </c>
    </row>
    <row r="1980" spans="1:4">
      <c r="A1980" s="16">
        <v>39840</v>
      </c>
      <c r="B1980">
        <v>4.2</v>
      </c>
      <c r="C1980">
        <v>5.5</v>
      </c>
      <c r="D1980">
        <v>4</v>
      </c>
    </row>
    <row r="1981" spans="1:4">
      <c r="A1981" s="16">
        <v>39841</v>
      </c>
      <c r="B1981">
        <v>4.2</v>
      </c>
      <c r="C1981">
        <v>5.5</v>
      </c>
      <c r="D1981">
        <v>4</v>
      </c>
    </row>
    <row r="1982" spans="1:4">
      <c r="A1982" s="16">
        <v>39842</v>
      </c>
      <c r="B1982">
        <v>4.0999999999999996</v>
      </c>
      <c r="C1982">
        <v>5.5</v>
      </c>
      <c r="D1982">
        <v>4</v>
      </c>
    </row>
    <row r="1983" spans="1:4">
      <c r="A1983" s="16">
        <v>39843</v>
      </c>
      <c r="B1983">
        <v>2.2999999999999998</v>
      </c>
      <c r="C1983">
        <v>5.5</v>
      </c>
      <c r="D1983">
        <v>4</v>
      </c>
    </row>
    <row r="1984" spans="1:4">
      <c r="A1984" s="16">
        <v>39846</v>
      </c>
      <c r="B1984">
        <v>4.2</v>
      </c>
      <c r="C1984">
        <v>5.5</v>
      </c>
      <c r="D1984">
        <v>4</v>
      </c>
    </row>
    <row r="1985" spans="1:4">
      <c r="A1985" s="16">
        <v>39847</v>
      </c>
      <c r="B1985">
        <v>4.2</v>
      </c>
      <c r="C1985">
        <v>5.5</v>
      </c>
      <c r="D1985">
        <v>4</v>
      </c>
    </row>
    <row r="1986" spans="1:4">
      <c r="A1986" s="16">
        <v>39848</v>
      </c>
      <c r="B1986">
        <v>4.0999999999999996</v>
      </c>
      <c r="C1986">
        <v>5.5</v>
      </c>
      <c r="D1986">
        <v>4</v>
      </c>
    </row>
    <row r="1987" spans="1:4">
      <c r="A1987" s="16">
        <v>39849</v>
      </c>
      <c r="B1987">
        <v>4.0999999999999996</v>
      </c>
      <c r="C1987">
        <v>5.5</v>
      </c>
      <c r="D1987">
        <v>4</v>
      </c>
    </row>
    <row r="1988" spans="1:4">
      <c r="A1988" s="16">
        <v>39850</v>
      </c>
      <c r="B1988">
        <v>3.1</v>
      </c>
      <c r="C1988">
        <v>5.5</v>
      </c>
      <c r="D1988">
        <v>4</v>
      </c>
    </row>
    <row r="1989" spans="1:4">
      <c r="A1989" s="16">
        <v>39853</v>
      </c>
      <c r="B1989">
        <v>4.0999999999999996</v>
      </c>
      <c r="C1989">
        <v>5.5</v>
      </c>
      <c r="D1989">
        <v>4</v>
      </c>
    </row>
    <row r="1990" spans="1:4">
      <c r="A1990" s="16">
        <v>39854</v>
      </c>
      <c r="B1990">
        <v>4.0999999999999996</v>
      </c>
      <c r="C1990">
        <v>5.5</v>
      </c>
      <c r="D1990">
        <v>4</v>
      </c>
    </row>
    <row r="1991" spans="1:4">
      <c r="A1991" s="16">
        <v>39855</v>
      </c>
      <c r="B1991">
        <v>4.0999999999999996</v>
      </c>
      <c r="C1991">
        <v>5.5</v>
      </c>
      <c r="D1991">
        <v>4</v>
      </c>
    </row>
    <row r="1992" spans="1:4">
      <c r="A1992" s="16">
        <v>39856</v>
      </c>
      <c r="B1992">
        <v>4.0999999999999996</v>
      </c>
      <c r="C1992">
        <v>5.5</v>
      </c>
      <c r="D1992">
        <v>4</v>
      </c>
    </row>
    <row r="1993" spans="1:4">
      <c r="A1993" s="16">
        <v>39857</v>
      </c>
      <c r="B1993">
        <v>2.8</v>
      </c>
      <c r="C1993">
        <v>5.5</v>
      </c>
      <c r="D1993">
        <v>4</v>
      </c>
    </row>
    <row r="1994" spans="1:4">
      <c r="A1994" s="16">
        <v>39860</v>
      </c>
      <c r="B1994">
        <v>4.0999999999999996</v>
      </c>
      <c r="C1994">
        <v>5.5</v>
      </c>
      <c r="D1994">
        <v>4</v>
      </c>
    </row>
    <row r="1995" spans="1:4">
      <c r="A1995" s="16">
        <v>39861</v>
      </c>
      <c r="B1995">
        <v>4.0999999999999996</v>
      </c>
      <c r="C1995">
        <v>5.5</v>
      </c>
      <c r="D1995">
        <v>4</v>
      </c>
    </row>
    <row r="1996" spans="1:4">
      <c r="A1996" s="16">
        <v>39862</v>
      </c>
      <c r="B1996">
        <v>4.0999999999999996</v>
      </c>
      <c r="C1996">
        <v>5.5</v>
      </c>
      <c r="D1996">
        <v>4</v>
      </c>
    </row>
    <row r="1997" spans="1:4">
      <c r="A1997" s="16">
        <v>39863</v>
      </c>
      <c r="B1997">
        <v>3.1</v>
      </c>
      <c r="C1997">
        <v>5.5</v>
      </c>
      <c r="D1997">
        <v>4</v>
      </c>
    </row>
    <row r="1998" spans="1:4">
      <c r="A1998" s="16">
        <v>39868</v>
      </c>
      <c r="B1998">
        <v>4.0999999999999996</v>
      </c>
      <c r="C1998">
        <v>5.5</v>
      </c>
      <c r="D1998">
        <v>4</v>
      </c>
    </row>
    <row r="1999" spans="1:4">
      <c r="A1999" s="16">
        <v>39869</v>
      </c>
      <c r="B1999">
        <v>4.0999999999999996</v>
      </c>
      <c r="C1999">
        <v>5.5</v>
      </c>
      <c r="D1999">
        <v>4</v>
      </c>
    </row>
    <row r="2000" spans="1:4">
      <c r="A2000" s="16">
        <v>39870</v>
      </c>
      <c r="B2000">
        <v>4.0999999999999996</v>
      </c>
      <c r="C2000">
        <v>5.5</v>
      </c>
      <c r="D2000">
        <v>4</v>
      </c>
    </row>
    <row r="2001" spans="1:4">
      <c r="A2001" s="16">
        <v>39871</v>
      </c>
      <c r="B2001">
        <v>4.0999999999999996</v>
      </c>
      <c r="C2001">
        <v>5.5</v>
      </c>
      <c r="D2001">
        <v>4</v>
      </c>
    </row>
    <row r="2002" spans="1:4">
      <c r="A2002" s="16">
        <v>39874</v>
      </c>
      <c r="B2002">
        <v>4.0999999999999996</v>
      </c>
      <c r="C2002">
        <v>5.5</v>
      </c>
      <c r="D2002">
        <v>4</v>
      </c>
    </row>
    <row r="2003" spans="1:4">
      <c r="A2003" s="16">
        <v>39875</v>
      </c>
      <c r="B2003">
        <v>4.0999999999999996</v>
      </c>
      <c r="C2003">
        <v>5.5</v>
      </c>
      <c r="D2003">
        <v>4</v>
      </c>
    </row>
    <row r="2004" spans="1:4">
      <c r="A2004" s="16">
        <v>39876</v>
      </c>
      <c r="B2004">
        <v>4.0999999999999996</v>
      </c>
      <c r="C2004">
        <v>5.5</v>
      </c>
      <c r="D2004">
        <v>4</v>
      </c>
    </row>
    <row r="2005" spans="1:4">
      <c r="A2005" s="16">
        <v>39877</v>
      </c>
      <c r="B2005">
        <v>3.6</v>
      </c>
      <c r="C2005">
        <v>5</v>
      </c>
      <c r="D2005">
        <v>3.5</v>
      </c>
    </row>
    <row r="2006" spans="1:4">
      <c r="A2006" s="16">
        <v>39878</v>
      </c>
      <c r="B2006">
        <v>2.4</v>
      </c>
      <c r="C2006">
        <v>5</v>
      </c>
      <c r="D2006">
        <v>3.5</v>
      </c>
    </row>
    <row r="2007" spans="1:4">
      <c r="A2007" s="16">
        <v>39881</v>
      </c>
      <c r="B2007">
        <v>3.6</v>
      </c>
      <c r="C2007">
        <v>5</v>
      </c>
      <c r="D2007">
        <v>3.5</v>
      </c>
    </row>
    <row r="2008" spans="1:4">
      <c r="A2008" s="16">
        <v>39884</v>
      </c>
      <c r="B2008">
        <v>3.6</v>
      </c>
      <c r="C2008">
        <v>5</v>
      </c>
      <c r="D2008">
        <v>3.5</v>
      </c>
    </row>
    <row r="2009" spans="1:4">
      <c r="A2009" s="16">
        <v>39885</v>
      </c>
      <c r="B2009">
        <v>3.5</v>
      </c>
      <c r="C2009">
        <v>5</v>
      </c>
      <c r="D2009">
        <v>3.5</v>
      </c>
    </row>
    <row r="2010" spans="1:4">
      <c r="A2010" s="16">
        <v>39888</v>
      </c>
      <c r="B2010">
        <v>4.0999999999999996</v>
      </c>
      <c r="C2010">
        <v>5</v>
      </c>
      <c r="D2010">
        <v>3.5</v>
      </c>
    </row>
    <row r="2011" spans="1:4">
      <c r="A2011" s="16">
        <v>39889</v>
      </c>
      <c r="B2011">
        <v>4.3</v>
      </c>
      <c r="C2011">
        <v>5</v>
      </c>
      <c r="D2011">
        <v>3.5</v>
      </c>
    </row>
    <row r="2012" spans="1:4">
      <c r="A2012" s="16">
        <v>39890</v>
      </c>
      <c r="B2012">
        <v>4.5999999999999996</v>
      </c>
      <c r="C2012">
        <v>5</v>
      </c>
      <c r="D2012">
        <v>3.5</v>
      </c>
    </row>
    <row r="2013" spans="1:4">
      <c r="A2013" s="16">
        <v>39891</v>
      </c>
      <c r="B2013">
        <v>4.8</v>
      </c>
      <c r="C2013">
        <v>5</v>
      </c>
      <c r="D2013">
        <v>3.5</v>
      </c>
    </row>
    <row r="2014" spans="1:4">
      <c r="A2014" s="16">
        <v>39892</v>
      </c>
      <c r="B2014">
        <v>4.9000000000000004</v>
      </c>
      <c r="C2014">
        <v>5</v>
      </c>
      <c r="D2014">
        <v>3.5</v>
      </c>
    </row>
    <row r="2015" spans="1:4">
      <c r="A2015" s="16">
        <v>39895</v>
      </c>
      <c r="B2015">
        <v>4.5999999999999996</v>
      </c>
      <c r="C2015">
        <v>5</v>
      </c>
      <c r="D2015">
        <v>3.5</v>
      </c>
    </row>
    <row r="2016" spans="1:4">
      <c r="A2016" s="16">
        <v>39896</v>
      </c>
      <c r="B2016">
        <v>4.2</v>
      </c>
      <c r="C2016">
        <v>5</v>
      </c>
      <c r="D2016">
        <v>3.5</v>
      </c>
    </row>
    <row r="2017" spans="1:4">
      <c r="A2017" s="16">
        <v>39897</v>
      </c>
      <c r="B2017">
        <v>4.2</v>
      </c>
      <c r="C2017">
        <v>5</v>
      </c>
      <c r="D2017">
        <v>3.5</v>
      </c>
    </row>
    <row r="2018" spans="1:4">
      <c r="A2018" s="16">
        <v>39898</v>
      </c>
      <c r="B2018">
        <v>4.2</v>
      </c>
      <c r="C2018">
        <v>5</v>
      </c>
      <c r="D2018">
        <v>3.5</v>
      </c>
    </row>
    <row r="2019" spans="1:4">
      <c r="A2019" s="16">
        <v>39902</v>
      </c>
      <c r="B2019">
        <v>4.8</v>
      </c>
      <c r="C2019">
        <v>5</v>
      </c>
      <c r="D2019">
        <v>3.5</v>
      </c>
    </row>
    <row r="2020" spans="1:4">
      <c r="A2020" s="16">
        <v>39903</v>
      </c>
      <c r="B2020">
        <v>5</v>
      </c>
      <c r="C2020">
        <v>5</v>
      </c>
      <c r="D2020">
        <v>3.5</v>
      </c>
    </row>
    <row r="2021" spans="1:4">
      <c r="A2021" s="16">
        <v>39905</v>
      </c>
      <c r="B2021">
        <v>4.5999999999999996</v>
      </c>
      <c r="C2021">
        <v>5</v>
      </c>
      <c r="D2021">
        <v>3.5</v>
      </c>
    </row>
    <row r="2022" spans="1:4">
      <c r="A2022" s="16">
        <v>39909</v>
      </c>
      <c r="B2022">
        <v>3.6</v>
      </c>
      <c r="C2022">
        <v>5</v>
      </c>
      <c r="D2022">
        <v>3.5</v>
      </c>
    </row>
    <row r="2023" spans="1:4">
      <c r="A2023" s="16">
        <v>39911</v>
      </c>
      <c r="B2023">
        <v>3.4</v>
      </c>
      <c r="C2023">
        <v>5</v>
      </c>
      <c r="D2023">
        <v>3.5</v>
      </c>
    </row>
    <row r="2024" spans="1:4">
      <c r="A2024" s="16">
        <v>39912</v>
      </c>
      <c r="B2024">
        <v>2</v>
      </c>
      <c r="C2024">
        <v>5</v>
      </c>
      <c r="D2024">
        <v>3.5</v>
      </c>
    </row>
    <row r="2025" spans="1:4">
      <c r="A2025" s="16">
        <v>39916</v>
      </c>
      <c r="B2025">
        <v>3.5</v>
      </c>
      <c r="C2025">
        <v>5</v>
      </c>
      <c r="D2025">
        <v>3.5</v>
      </c>
    </row>
    <row r="2026" spans="1:4">
      <c r="A2026" s="16">
        <v>39918</v>
      </c>
      <c r="B2026">
        <v>3.5</v>
      </c>
      <c r="C2026">
        <v>5</v>
      </c>
      <c r="D2026">
        <v>3.5</v>
      </c>
    </row>
    <row r="2027" spans="1:4">
      <c r="A2027" s="16">
        <v>39919</v>
      </c>
      <c r="B2027">
        <v>3.5</v>
      </c>
      <c r="C2027">
        <v>5</v>
      </c>
      <c r="D2027">
        <v>3.5</v>
      </c>
    </row>
    <row r="2028" spans="1:4">
      <c r="A2028" s="16">
        <v>39920</v>
      </c>
      <c r="B2028">
        <v>2.1</v>
      </c>
      <c r="C2028">
        <v>5</v>
      </c>
      <c r="D2028">
        <v>3.5</v>
      </c>
    </row>
    <row r="2029" spans="1:4">
      <c r="A2029" s="16">
        <v>39923</v>
      </c>
      <c r="B2029">
        <v>3.5</v>
      </c>
      <c r="C2029">
        <v>5</v>
      </c>
      <c r="D2029">
        <v>3.5</v>
      </c>
    </row>
    <row r="2030" spans="1:4">
      <c r="A2030" s="16">
        <v>39924</v>
      </c>
      <c r="B2030">
        <v>3.5</v>
      </c>
      <c r="C2030">
        <v>5</v>
      </c>
      <c r="D2030">
        <v>3.5</v>
      </c>
    </row>
    <row r="2031" spans="1:4">
      <c r="A2031" s="16">
        <v>39925</v>
      </c>
      <c r="B2031">
        <v>3.3</v>
      </c>
      <c r="C2031">
        <v>4.8</v>
      </c>
      <c r="D2031">
        <v>3.3</v>
      </c>
    </row>
    <row r="2032" spans="1:4">
      <c r="A2032" s="16">
        <v>39926</v>
      </c>
      <c r="B2032">
        <v>3.3</v>
      </c>
      <c r="C2032">
        <v>4.8</v>
      </c>
      <c r="D2032">
        <v>3.3</v>
      </c>
    </row>
    <row r="2033" spans="1:4">
      <c r="A2033" s="16">
        <v>39927</v>
      </c>
      <c r="B2033">
        <v>2.9</v>
      </c>
      <c r="C2033">
        <v>4.8</v>
      </c>
      <c r="D2033">
        <v>3.3</v>
      </c>
    </row>
    <row r="2034" spans="1:4">
      <c r="A2034" s="16">
        <v>39930</v>
      </c>
      <c r="B2034">
        <v>3.2</v>
      </c>
      <c r="C2034">
        <v>4.8</v>
      </c>
      <c r="D2034">
        <v>3.3</v>
      </c>
    </row>
    <row r="2035" spans="1:4">
      <c r="A2035" s="16">
        <v>39931</v>
      </c>
      <c r="B2035">
        <v>3.2</v>
      </c>
      <c r="C2035">
        <v>4.8</v>
      </c>
      <c r="D2035">
        <v>3.3</v>
      </c>
    </row>
    <row r="2036" spans="1:4">
      <c r="A2036" s="16">
        <v>39932</v>
      </c>
      <c r="B2036">
        <v>2.8</v>
      </c>
      <c r="C2036">
        <v>4.8</v>
      </c>
      <c r="D2036">
        <v>3.3</v>
      </c>
    </row>
    <row r="2037" spans="1:4">
      <c r="A2037" s="16">
        <v>39937</v>
      </c>
      <c r="B2037">
        <v>3.2</v>
      </c>
      <c r="C2037">
        <v>4.8</v>
      </c>
      <c r="D2037">
        <v>3.3</v>
      </c>
    </row>
    <row r="2038" spans="1:4">
      <c r="A2038" s="16">
        <v>39938</v>
      </c>
      <c r="B2038">
        <v>3.2</v>
      </c>
      <c r="C2038">
        <v>4.8</v>
      </c>
      <c r="D2038">
        <v>3.3</v>
      </c>
    </row>
    <row r="2039" spans="1:4">
      <c r="A2039" s="16">
        <v>39939</v>
      </c>
      <c r="B2039">
        <v>3</v>
      </c>
      <c r="C2039">
        <v>4.8</v>
      </c>
      <c r="D2039">
        <v>3.3</v>
      </c>
    </row>
    <row r="2040" spans="1:4">
      <c r="A2040" s="16">
        <v>39940</v>
      </c>
      <c r="B2040">
        <v>3.1</v>
      </c>
      <c r="C2040">
        <v>4.8</v>
      </c>
      <c r="D2040">
        <v>3.3</v>
      </c>
    </row>
    <row r="2041" spans="1:4">
      <c r="A2041" s="16">
        <v>39941</v>
      </c>
      <c r="B2041">
        <v>3.2</v>
      </c>
      <c r="C2041">
        <v>4.8</v>
      </c>
      <c r="D2041">
        <v>3.3</v>
      </c>
    </row>
    <row r="2042" spans="1:4">
      <c r="A2042" s="16">
        <v>39944</v>
      </c>
      <c r="B2042">
        <v>3.2</v>
      </c>
      <c r="C2042">
        <v>4.8</v>
      </c>
      <c r="D2042">
        <v>3.3</v>
      </c>
    </row>
    <row r="2043" spans="1:4">
      <c r="A2043" s="16">
        <v>39945</v>
      </c>
      <c r="B2043">
        <v>3.2</v>
      </c>
      <c r="C2043">
        <v>4.8</v>
      </c>
      <c r="D2043">
        <v>3.3</v>
      </c>
    </row>
    <row r="2044" spans="1:4">
      <c r="A2044" s="16">
        <v>39946</v>
      </c>
      <c r="B2044">
        <v>3.2</v>
      </c>
      <c r="C2044">
        <v>4.8</v>
      </c>
      <c r="D2044">
        <v>3.3</v>
      </c>
    </row>
    <row r="2045" spans="1:4">
      <c r="A2045" s="16">
        <v>39947</v>
      </c>
      <c r="B2045">
        <v>3.2</v>
      </c>
      <c r="C2045">
        <v>4.8</v>
      </c>
      <c r="D2045">
        <v>3.3</v>
      </c>
    </row>
    <row r="2046" spans="1:4">
      <c r="A2046" s="16">
        <v>39948</v>
      </c>
      <c r="B2046">
        <v>2.6</v>
      </c>
      <c r="C2046">
        <v>4.8</v>
      </c>
      <c r="D2046">
        <v>3.3</v>
      </c>
    </row>
    <row r="2047" spans="1:4">
      <c r="A2047" s="16">
        <v>39951</v>
      </c>
      <c r="B2047">
        <v>3.2</v>
      </c>
      <c r="C2047">
        <v>4.8</v>
      </c>
      <c r="D2047">
        <v>3.3</v>
      </c>
    </row>
    <row r="2048" spans="1:4">
      <c r="A2048" s="16">
        <v>39952</v>
      </c>
      <c r="B2048">
        <v>3.2</v>
      </c>
      <c r="C2048">
        <v>4.8</v>
      </c>
      <c r="D2048">
        <v>3.3</v>
      </c>
    </row>
    <row r="2049" spans="1:4">
      <c r="A2049" s="16">
        <v>39953</v>
      </c>
      <c r="B2049">
        <v>3.2</v>
      </c>
      <c r="C2049">
        <v>4.8</v>
      </c>
      <c r="D2049">
        <v>3.3</v>
      </c>
    </row>
    <row r="2050" spans="1:4">
      <c r="A2050" s="16">
        <v>39954</v>
      </c>
      <c r="B2050">
        <v>3.2</v>
      </c>
      <c r="C2050">
        <v>4.8</v>
      </c>
      <c r="D2050">
        <v>3.3</v>
      </c>
    </row>
    <row r="2051" spans="1:4">
      <c r="A2051" s="16">
        <v>39955</v>
      </c>
      <c r="B2051">
        <v>2.6</v>
      </c>
      <c r="C2051">
        <v>4.8</v>
      </c>
      <c r="D2051">
        <v>3.3</v>
      </c>
    </row>
    <row r="2052" spans="1:4">
      <c r="A2052" s="16">
        <v>39958</v>
      </c>
      <c r="B2052">
        <v>3.2</v>
      </c>
      <c r="C2052">
        <v>4.8</v>
      </c>
      <c r="D2052">
        <v>3.3</v>
      </c>
    </row>
    <row r="2053" spans="1:4">
      <c r="A2053" s="16">
        <v>39959</v>
      </c>
      <c r="B2053">
        <v>3.2</v>
      </c>
      <c r="C2053">
        <v>4.8</v>
      </c>
      <c r="D2053">
        <v>3.3</v>
      </c>
    </row>
    <row r="2054" spans="1:4">
      <c r="A2054" s="16">
        <v>39960</v>
      </c>
      <c r="B2054">
        <v>3.2</v>
      </c>
      <c r="C2054">
        <v>4.8</v>
      </c>
      <c r="D2054">
        <v>3.3</v>
      </c>
    </row>
    <row r="2055" spans="1:4">
      <c r="A2055" s="16">
        <v>39961</v>
      </c>
      <c r="B2055">
        <v>3.2</v>
      </c>
      <c r="C2055">
        <v>4.8</v>
      </c>
      <c r="D2055">
        <v>3.3</v>
      </c>
    </row>
    <row r="2056" spans="1:4">
      <c r="A2056" s="16">
        <v>39962</v>
      </c>
      <c r="B2056">
        <v>2.9</v>
      </c>
      <c r="C2056">
        <v>4.8</v>
      </c>
      <c r="D2056">
        <v>3.3</v>
      </c>
    </row>
    <row r="2057" spans="1:4">
      <c r="A2057" s="16">
        <v>39965</v>
      </c>
      <c r="B2057">
        <v>3.2</v>
      </c>
      <c r="C2057">
        <v>4.8</v>
      </c>
      <c r="D2057">
        <v>3.3</v>
      </c>
    </row>
    <row r="2058" spans="1:4">
      <c r="A2058" s="16">
        <v>39966</v>
      </c>
      <c r="B2058">
        <v>3.2</v>
      </c>
      <c r="C2058">
        <v>4.8</v>
      </c>
      <c r="D2058">
        <v>3.3</v>
      </c>
    </row>
    <row r="2059" spans="1:4">
      <c r="A2059" s="16">
        <v>39967</v>
      </c>
      <c r="B2059">
        <v>3.2</v>
      </c>
      <c r="C2059">
        <v>4.8</v>
      </c>
      <c r="D2059">
        <v>3.3</v>
      </c>
    </row>
    <row r="2060" spans="1:4">
      <c r="A2060" s="16">
        <v>39968</v>
      </c>
      <c r="B2060">
        <v>3.2</v>
      </c>
      <c r="C2060">
        <v>4.8</v>
      </c>
      <c r="D2060">
        <v>3.3</v>
      </c>
    </row>
    <row r="2061" spans="1:4">
      <c r="A2061" s="16">
        <v>39972</v>
      </c>
      <c r="B2061">
        <v>3.2</v>
      </c>
      <c r="C2061">
        <v>4.8</v>
      </c>
      <c r="D2061">
        <v>3.3</v>
      </c>
    </row>
    <row r="2062" spans="1:4">
      <c r="A2062" s="16">
        <v>39973</v>
      </c>
      <c r="B2062">
        <v>3.2</v>
      </c>
      <c r="C2062">
        <v>4.8</v>
      </c>
      <c r="D2062">
        <v>3.3</v>
      </c>
    </row>
    <row r="2063" spans="1:4">
      <c r="A2063" s="16">
        <v>39974</v>
      </c>
      <c r="B2063">
        <v>3.2</v>
      </c>
      <c r="C2063">
        <v>4.8</v>
      </c>
      <c r="D2063">
        <v>3.3</v>
      </c>
    </row>
    <row r="2064" spans="1:4">
      <c r="A2064" s="16">
        <v>39975</v>
      </c>
      <c r="B2064">
        <v>3.2</v>
      </c>
      <c r="C2064">
        <v>4.8</v>
      </c>
      <c r="D2064">
        <v>3.3</v>
      </c>
    </row>
    <row r="2065" spans="1:4">
      <c r="A2065" s="16">
        <v>39976</v>
      </c>
      <c r="B2065">
        <v>3.2</v>
      </c>
      <c r="C2065">
        <v>4.8</v>
      </c>
      <c r="D2065">
        <v>3.3</v>
      </c>
    </row>
    <row r="2066" spans="1:4">
      <c r="A2066" s="16">
        <v>39979</v>
      </c>
      <c r="B2066">
        <v>3.2</v>
      </c>
      <c r="C2066">
        <v>4.8</v>
      </c>
      <c r="D2066">
        <v>3.3</v>
      </c>
    </row>
    <row r="2067" spans="1:4">
      <c r="A2067" s="16">
        <v>39980</v>
      </c>
      <c r="B2067">
        <v>3.3</v>
      </c>
      <c r="C2067">
        <v>4.8</v>
      </c>
      <c r="D2067">
        <v>3.3</v>
      </c>
    </row>
    <row r="2068" spans="1:4">
      <c r="A2068" s="16">
        <v>39981</v>
      </c>
      <c r="B2068">
        <v>3.2</v>
      </c>
      <c r="C2068">
        <v>4.8</v>
      </c>
      <c r="D2068">
        <v>3.3</v>
      </c>
    </row>
    <row r="2069" spans="1:4">
      <c r="A2069" s="16">
        <v>39982</v>
      </c>
      <c r="B2069">
        <v>3.2</v>
      </c>
      <c r="C2069">
        <v>4.8</v>
      </c>
      <c r="D2069">
        <v>3.3</v>
      </c>
    </row>
    <row r="2070" spans="1:4">
      <c r="A2070" s="16">
        <v>39983</v>
      </c>
      <c r="B2070">
        <v>3.2</v>
      </c>
      <c r="C2070">
        <v>4.8</v>
      </c>
      <c r="D2070">
        <v>3.3</v>
      </c>
    </row>
    <row r="2071" spans="1:4">
      <c r="A2071" s="16">
        <v>39986</v>
      </c>
      <c r="B2071">
        <v>3.2</v>
      </c>
      <c r="C2071">
        <v>4.8</v>
      </c>
      <c r="D2071">
        <v>3.3</v>
      </c>
    </row>
    <row r="2072" spans="1:4">
      <c r="A2072" s="16">
        <v>39987</v>
      </c>
      <c r="B2072">
        <v>3.2</v>
      </c>
      <c r="C2072">
        <v>4.8</v>
      </c>
      <c r="D2072">
        <v>3.3</v>
      </c>
    </row>
    <row r="2073" spans="1:4">
      <c r="A2073" s="16">
        <v>39988</v>
      </c>
      <c r="B2073">
        <v>3.3</v>
      </c>
      <c r="C2073">
        <v>4.8</v>
      </c>
      <c r="D2073">
        <v>3.3</v>
      </c>
    </row>
    <row r="2074" spans="1:4">
      <c r="A2074" s="16">
        <v>39989</v>
      </c>
      <c r="B2074">
        <v>3.2</v>
      </c>
      <c r="C2074">
        <v>4.8</v>
      </c>
      <c r="D2074">
        <v>3.3</v>
      </c>
    </row>
    <row r="2075" spans="1:4">
      <c r="A2075" s="16">
        <v>39990</v>
      </c>
      <c r="B2075">
        <v>3.3</v>
      </c>
      <c r="C2075">
        <v>4.8</v>
      </c>
      <c r="D2075">
        <v>3.3</v>
      </c>
    </row>
    <row r="2076" spans="1:4">
      <c r="A2076" s="16">
        <v>39993</v>
      </c>
      <c r="B2076">
        <v>3.2</v>
      </c>
      <c r="C2076">
        <v>4.8</v>
      </c>
      <c r="D2076">
        <v>3.3</v>
      </c>
    </row>
    <row r="2077" spans="1:4">
      <c r="A2077" s="16">
        <v>39994</v>
      </c>
      <c r="B2077">
        <v>3.2</v>
      </c>
      <c r="C2077">
        <v>4.8</v>
      </c>
      <c r="D2077">
        <v>3.3</v>
      </c>
    </row>
    <row r="2078" spans="1:4">
      <c r="A2078" s="16">
        <v>39996</v>
      </c>
      <c r="B2078">
        <v>3.2</v>
      </c>
      <c r="C2078">
        <v>4.8</v>
      </c>
      <c r="D2078">
        <v>3.3</v>
      </c>
    </row>
    <row r="2079" spans="1:4">
      <c r="A2079" s="16">
        <v>39997</v>
      </c>
      <c r="B2079">
        <v>2.6</v>
      </c>
      <c r="C2079">
        <v>4.8</v>
      </c>
      <c r="D2079">
        <v>3.3</v>
      </c>
    </row>
    <row r="2080" spans="1:4">
      <c r="A2080" s="16">
        <v>40000</v>
      </c>
      <c r="B2080">
        <v>3.2</v>
      </c>
      <c r="C2080">
        <v>4.8</v>
      </c>
      <c r="D2080">
        <v>3.3</v>
      </c>
    </row>
    <row r="2081" spans="1:4">
      <c r="A2081" s="16">
        <v>40001</v>
      </c>
      <c r="B2081">
        <v>3.1</v>
      </c>
      <c r="C2081">
        <v>4.8</v>
      </c>
      <c r="D2081">
        <v>3.3</v>
      </c>
    </row>
    <row r="2082" spans="1:4">
      <c r="A2082" s="16">
        <v>40002</v>
      </c>
      <c r="B2082">
        <v>3.2</v>
      </c>
      <c r="C2082">
        <v>4.8</v>
      </c>
      <c r="D2082">
        <v>3.3</v>
      </c>
    </row>
    <row r="2083" spans="1:4">
      <c r="A2083" s="16">
        <v>40003</v>
      </c>
      <c r="B2083">
        <v>3.2</v>
      </c>
      <c r="C2083">
        <v>4.8</v>
      </c>
      <c r="D2083">
        <v>3.3</v>
      </c>
    </row>
    <row r="2084" spans="1:4">
      <c r="A2084" s="16">
        <v>40004</v>
      </c>
      <c r="B2084">
        <v>3.1</v>
      </c>
      <c r="C2084">
        <v>4.8</v>
      </c>
      <c r="D2084">
        <v>3.3</v>
      </c>
    </row>
    <row r="2085" spans="1:4">
      <c r="A2085" s="16">
        <v>40007</v>
      </c>
      <c r="B2085">
        <v>3.2</v>
      </c>
      <c r="C2085">
        <v>4.8</v>
      </c>
      <c r="D2085">
        <v>3.3</v>
      </c>
    </row>
    <row r="2086" spans="1:4">
      <c r="A2086" s="16">
        <v>40008</v>
      </c>
      <c r="B2086">
        <v>3.2</v>
      </c>
      <c r="C2086">
        <v>4.8</v>
      </c>
      <c r="D2086">
        <v>3.3</v>
      </c>
    </row>
    <row r="2087" spans="1:4">
      <c r="A2087" s="16">
        <v>40009</v>
      </c>
      <c r="B2087">
        <v>3.2</v>
      </c>
      <c r="C2087">
        <v>4.8</v>
      </c>
      <c r="D2087">
        <v>3.3</v>
      </c>
    </row>
    <row r="2088" spans="1:4">
      <c r="A2088" s="16">
        <v>40010</v>
      </c>
      <c r="B2088">
        <v>3.2</v>
      </c>
      <c r="C2088">
        <v>4.8</v>
      </c>
      <c r="D2088">
        <v>3.3</v>
      </c>
    </row>
    <row r="2089" spans="1:4">
      <c r="A2089" s="16">
        <v>40014</v>
      </c>
      <c r="B2089">
        <v>3.2</v>
      </c>
      <c r="C2089">
        <v>4.8</v>
      </c>
      <c r="D2089">
        <v>3.3</v>
      </c>
    </row>
    <row r="2090" spans="1:4">
      <c r="A2090" s="16">
        <v>40015</v>
      </c>
      <c r="B2090">
        <v>3.3</v>
      </c>
      <c r="C2090">
        <v>4.8</v>
      </c>
      <c r="D2090">
        <v>3.3</v>
      </c>
    </row>
    <row r="2091" spans="1:4">
      <c r="A2091" s="16">
        <v>40016</v>
      </c>
      <c r="B2091">
        <v>3.2</v>
      </c>
      <c r="C2091">
        <v>4.8</v>
      </c>
      <c r="D2091">
        <v>3.3</v>
      </c>
    </row>
    <row r="2092" spans="1:4">
      <c r="A2092" s="16">
        <v>40017</v>
      </c>
      <c r="B2092">
        <v>3.2</v>
      </c>
      <c r="C2092">
        <v>4.8</v>
      </c>
      <c r="D2092">
        <v>3.3</v>
      </c>
    </row>
    <row r="2093" spans="1:4">
      <c r="A2093" s="16">
        <v>40018</v>
      </c>
      <c r="B2093">
        <v>3.3</v>
      </c>
      <c r="C2093">
        <v>4.8</v>
      </c>
      <c r="D2093">
        <v>3.3</v>
      </c>
    </row>
    <row r="2094" spans="1:4">
      <c r="A2094" s="16">
        <v>40021</v>
      </c>
      <c r="B2094">
        <v>3.2</v>
      </c>
      <c r="C2094">
        <v>4.8</v>
      </c>
      <c r="D2094">
        <v>3.3</v>
      </c>
    </row>
    <row r="2095" spans="1:4">
      <c r="A2095" s="16">
        <v>40022</v>
      </c>
      <c r="B2095">
        <v>3.2</v>
      </c>
      <c r="C2095">
        <v>4.8</v>
      </c>
      <c r="D2095">
        <v>3.3</v>
      </c>
    </row>
    <row r="2096" spans="1:4">
      <c r="A2096" s="16">
        <v>40023</v>
      </c>
      <c r="B2096">
        <v>3.2</v>
      </c>
      <c r="C2096">
        <v>4.8</v>
      </c>
      <c r="D2096">
        <v>3.3</v>
      </c>
    </row>
    <row r="2097" spans="1:4">
      <c r="A2097" s="16">
        <v>40024</v>
      </c>
      <c r="B2097">
        <v>3.2</v>
      </c>
      <c r="C2097">
        <v>4.8</v>
      </c>
      <c r="D2097">
        <v>3.3</v>
      </c>
    </row>
    <row r="2098" spans="1:4">
      <c r="A2098" s="16">
        <v>40028</v>
      </c>
      <c r="B2098">
        <v>3.2</v>
      </c>
      <c r="C2098">
        <v>4.8</v>
      </c>
      <c r="D2098">
        <v>3.3</v>
      </c>
    </row>
    <row r="2099" spans="1:4">
      <c r="A2099" s="16">
        <v>40029</v>
      </c>
      <c r="B2099">
        <v>3.2</v>
      </c>
      <c r="C2099">
        <v>4.8</v>
      </c>
      <c r="D2099">
        <v>3.3</v>
      </c>
    </row>
    <row r="2100" spans="1:4">
      <c r="A2100" s="16">
        <v>40030</v>
      </c>
      <c r="B2100">
        <v>3.1</v>
      </c>
      <c r="C2100">
        <v>4.8</v>
      </c>
      <c r="D2100">
        <v>3.3</v>
      </c>
    </row>
    <row r="2101" spans="1:4">
      <c r="A2101" s="16">
        <v>40031</v>
      </c>
      <c r="B2101">
        <v>3</v>
      </c>
      <c r="C2101">
        <v>4.8</v>
      </c>
      <c r="D2101">
        <v>3.3</v>
      </c>
    </row>
    <row r="2102" spans="1:4">
      <c r="A2102" s="16">
        <v>40032</v>
      </c>
      <c r="B2102">
        <v>3</v>
      </c>
      <c r="C2102">
        <v>4.8</v>
      </c>
      <c r="D2102">
        <v>3.3</v>
      </c>
    </row>
    <row r="2103" spans="1:4">
      <c r="A2103" s="16">
        <v>40035</v>
      </c>
      <c r="B2103">
        <v>3.2</v>
      </c>
      <c r="C2103">
        <v>4.8</v>
      </c>
      <c r="D2103">
        <v>3.3</v>
      </c>
    </row>
    <row r="2104" spans="1:4">
      <c r="A2104" s="16">
        <v>40036</v>
      </c>
      <c r="B2104">
        <v>3.2</v>
      </c>
      <c r="C2104">
        <v>4.8</v>
      </c>
      <c r="D2104">
        <v>3.3</v>
      </c>
    </row>
    <row r="2105" spans="1:4">
      <c r="A2105" s="16">
        <v>40037</v>
      </c>
      <c r="B2105">
        <v>3.2</v>
      </c>
      <c r="C2105">
        <v>4.8</v>
      </c>
      <c r="D2105">
        <v>3.3</v>
      </c>
    </row>
    <row r="2106" spans="1:4">
      <c r="A2106" s="16">
        <v>40038</v>
      </c>
      <c r="B2106">
        <v>3.2</v>
      </c>
      <c r="C2106">
        <v>4.8</v>
      </c>
      <c r="D2106">
        <v>3.3</v>
      </c>
    </row>
    <row r="2107" spans="1:4">
      <c r="A2107" s="16">
        <v>40039</v>
      </c>
      <c r="B2107">
        <v>3.2</v>
      </c>
      <c r="C2107">
        <v>4.8</v>
      </c>
      <c r="D2107">
        <v>3.3</v>
      </c>
    </row>
    <row r="2108" spans="1:4">
      <c r="A2108" s="16">
        <v>40042</v>
      </c>
      <c r="B2108">
        <v>3.2</v>
      </c>
      <c r="C2108">
        <v>4.8</v>
      </c>
      <c r="D2108">
        <v>3.3</v>
      </c>
    </row>
    <row r="2109" spans="1:4">
      <c r="A2109" s="16">
        <v>40043</v>
      </c>
      <c r="B2109">
        <v>3.2</v>
      </c>
      <c r="C2109">
        <v>4.8</v>
      </c>
      <c r="D2109">
        <v>3.3</v>
      </c>
    </row>
    <row r="2110" spans="1:4">
      <c r="A2110" s="16">
        <v>40045</v>
      </c>
      <c r="B2110">
        <v>3.2</v>
      </c>
      <c r="C2110">
        <v>4.8</v>
      </c>
      <c r="D2110">
        <v>3.3</v>
      </c>
    </row>
    <row r="2111" spans="1:4">
      <c r="A2111" s="16">
        <v>40046</v>
      </c>
      <c r="B2111">
        <v>3.2</v>
      </c>
      <c r="C2111">
        <v>4.8</v>
      </c>
      <c r="D2111">
        <v>3.3</v>
      </c>
    </row>
    <row r="2112" spans="1:4">
      <c r="A2112" s="16">
        <v>40049</v>
      </c>
      <c r="B2112">
        <v>3.2</v>
      </c>
      <c r="C2112">
        <v>4.8</v>
      </c>
      <c r="D2112">
        <v>3.3</v>
      </c>
    </row>
    <row r="2113" spans="1:4">
      <c r="A2113" s="16">
        <v>40050</v>
      </c>
      <c r="B2113">
        <v>3.2</v>
      </c>
      <c r="C2113">
        <v>4.8</v>
      </c>
      <c r="D2113">
        <v>3.3</v>
      </c>
    </row>
    <row r="2114" spans="1:4">
      <c r="A2114" s="16">
        <v>40051</v>
      </c>
      <c r="B2114">
        <v>3.2</v>
      </c>
      <c r="C2114">
        <v>4.8</v>
      </c>
      <c r="D2114">
        <v>3.3</v>
      </c>
    </row>
    <row r="2115" spans="1:4">
      <c r="A2115" s="16">
        <v>40052</v>
      </c>
      <c r="B2115">
        <v>3.1</v>
      </c>
      <c r="C2115">
        <v>4.8</v>
      </c>
      <c r="D2115">
        <v>3.3</v>
      </c>
    </row>
    <row r="2116" spans="1:4">
      <c r="A2116" s="16">
        <v>40053</v>
      </c>
      <c r="B2116">
        <v>3.2</v>
      </c>
      <c r="C2116">
        <v>4.8</v>
      </c>
      <c r="D2116">
        <v>3.3</v>
      </c>
    </row>
    <row r="2117" spans="1:4">
      <c r="A2117" s="16">
        <v>40056</v>
      </c>
      <c r="B2117">
        <v>3.2</v>
      </c>
      <c r="C2117">
        <v>4.8</v>
      </c>
      <c r="D2117">
        <v>3.3</v>
      </c>
    </row>
    <row r="2118" spans="1:4">
      <c r="A2118" s="16">
        <v>40057</v>
      </c>
      <c r="B2118">
        <v>3.2</v>
      </c>
      <c r="C2118">
        <v>4.8</v>
      </c>
      <c r="D2118">
        <v>3.3</v>
      </c>
    </row>
    <row r="2119" spans="1:4">
      <c r="A2119" s="16">
        <v>40058</v>
      </c>
      <c r="B2119">
        <v>3.2</v>
      </c>
      <c r="C2119">
        <v>4.8</v>
      </c>
      <c r="D2119">
        <v>3.3</v>
      </c>
    </row>
    <row r="2120" spans="1:4">
      <c r="A2120" s="16">
        <v>40059</v>
      </c>
      <c r="B2120">
        <v>3.2</v>
      </c>
      <c r="C2120">
        <v>4.8</v>
      </c>
      <c r="D2120">
        <v>3.3</v>
      </c>
    </row>
    <row r="2121" spans="1:4">
      <c r="A2121" s="16">
        <v>40060</v>
      </c>
      <c r="B2121">
        <v>3.2</v>
      </c>
      <c r="C2121">
        <v>4.8</v>
      </c>
      <c r="D2121">
        <v>3.3</v>
      </c>
    </row>
    <row r="2122" spans="1:4">
      <c r="A2122" s="16">
        <v>40063</v>
      </c>
      <c r="B2122">
        <v>3.2</v>
      </c>
      <c r="C2122">
        <v>4.8</v>
      </c>
      <c r="D2122">
        <v>3.3</v>
      </c>
    </row>
    <row r="2123" spans="1:4">
      <c r="A2123" s="16">
        <v>40064</v>
      </c>
      <c r="B2123">
        <v>3.2</v>
      </c>
      <c r="C2123">
        <v>4.8</v>
      </c>
      <c r="D2123">
        <v>3.3</v>
      </c>
    </row>
    <row r="2124" spans="1:4">
      <c r="A2124" s="16">
        <v>40065</v>
      </c>
      <c r="B2124">
        <v>3.2</v>
      </c>
      <c r="C2124">
        <v>4.8</v>
      </c>
      <c r="D2124">
        <v>3.3</v>
      </c>
    </row>
    <row r="2125" spans="1:4">
      <c r="A2125" s="16">
        <v>40066</v>
      </c>
      <c r="B2125">
        <v>3.2</v>
      </c>
      <c r="C2125">
        <v>4.8</v>
      </c>
      <c r="D2125">
        <v>3.3</v>
      </c>
    </row>
    <row r="2126" spans="1:4">
      <c r="A2126" s="16">
        <v>40067</v>
      </c>
      <c r="B2126">
        <v>2.1</v>
      </c>
      <c r="C2126">
        <v>4.8</v>
      </c>
      <c r="D2126">
        <v>3.3</v>
      </c>
    </row>
    <row r="2127" spans="1:4">
      <c r="A2127" s="16">
        <v>40070</v>
      </c>
      <c r="B2127">
        <v>3.3</v>
      </c>
      <c r="C2127">
        <v>4.8</v>
      </c>
      <c r="D2127">
        <v>3.3</v>
      </c>
    </row>
    <row r="2128" spans="1:4">
      <c r="A2128" s="16">
        <v>40071</v>
      </c>
      <c r="B2128">
        <v>3.2</v>
      </c>
      <c r="C2128">
        <v>4.8</v>
      </c>
      <c r="D2128">
        <v>3.3</v>
      </c>
    </row>
    <row r="2129" spans="1:4">
      <c r="A2129" s="16">
        <v>40072</v>
      </c>
      <c r="B2129">
        <v>3.3</v>
      </c>
      <c r="C2129">
        <v>4.8</v>
      </c>
      <c r="D2129">
        <v>3.3</v>
      </c>
    </row>
    <row r="2130" spans="1:4">
      <c r="A2130" s="16">
        <v>40073</v>
      </c>
      <c r="B2130">
        <v>3.3</v>
      </c>
      <c r="C2130">
        <v>4.8</v>
      </c>
      <c r="D2130">
        <v>3.3</v>
      </c>
    </row>
    <row r="2131" spans="1:4">
      <c r="A2131" s="16">
        <v>40074</v>
      </c>
      <c r="B2131">
        <v>3.4</v>
      </c>
      <c r="C2131">
        <v>4.8</v>
      </c>
      <c r="D2131">
        <v>3.3</v>
      </c>
    </row>
    <row r="2132" spans="1:4">
      <c r="A2132" s="16">
        <v>40078</v>
      </c>
      <c r="B2132">
        <v>3.3</v>
      </c>
      <c r="C2132">
        <v>4.8</v>
      </c>
      <c r="D2132">
        <v>3.3</v>
      </c>
    </row>
    <row r="2133" spans="1:4">
      <c r="A2133" s="16">
        <v>40079</v>
      </c>
      <c r="B2133">
        <v>3.3</v>
      </c>
      <c r="C2133">
        <v>4.8</v>
      </c>
      <c r="D2133">
        <v>3.3</v>
      </c>
    </row>
    <row r="2134" spans="1:4">
      <c r="A2134" s="16">
        <v>40080</v>
      </c>
      <c r="B2134">
        <v>3.2</v>
      </c>
      <c r="C2134">
        <v>4.8</v>
      </c>
      <c r="D2134">
        <v>3.3</v>
      </c>
    </row>
    <row r="2135" spans="1:4">
      <c r="A2135" s="16">
        <v>40081</v>
      </c>
      <c r="B2135">
        <v>3.3</v>
      </c>
      <c r="C2135">
        <v>4.8</v>
      </c>
      <c r="D2135">
        <v>3.3</v>
      </c>
    </row>
    <row r="2136" spans="1:4">
      <c r="A2136" s="16">
        <v>40085</v>
      </c>
      <c r="B2136">
        <v>3.4</v>
      </c>
      <c r="C2136">
        <v>4.8</v>
      </c>
      <c r="D2136">
        <v>3.3</v>
      </c>
    </row>
    <row r="2137" spans="1:4">
      <c r="A2137" s="16">
        <v>40087</v>
      </c>
      <c r="B2137">
        <v>3.1</v>
      </c>
      <c r="C2137">
        <v>4.8</v>
      </c>
      <c r="D2137">
        <v>3.3</v>
      </c>
    </row>
    <row r="2138" spans="1:4">
      <c r="A2138" s="16">
        <v>40091</v>
      </c>
      <c r="B2138">
        <v>3.1</v>
      </c>
      <c r="C2138">
        <v>4.8</v>
      </c>
      <c r="D2138">
        <v>3.3</v>
      </c>
    </row>
    <row r="2139" spans="1:4">
      <c r="A2139" s="16">
        <v>40092</v>
      </c>
      <c r="B2139">
        <v>3.2</v>
      </c>
      <c r="C2139">
        <v>4.8</v>
      </c>
      <c r="D2139">
        <v>3.3</v>
      </c>
    </row>
    <row r="2140" spans="1:4">
      <c r="A2140" s="16">
        <v>40093</v>
      </c>
      <c r="B2140">
        <v>3.2</v>
      </c>
      <c r="C2140">
        <v>4.8</v>
      </c>
      <c r="D2140">
        <v>3.3</v>
      </c>
    </row>
    <row r="2141" spans="1:4">
      <c r="A2141" s="16">
        <v>40094</v>
      </c>
      <c r="B2141">
        <v>3.2</v>
      </c>
      <c r="C2141">
        <v>4.8</v>
      </c>
      <c r="D2141">
        <v>3.3</v>
      </c>
    </row>
    <row r="2142" spans="1:4">
      <c r="A2142" s="16">
        <v>40095</v>
      </c>
      <c r="B2142">
        <v>2.8</v>
      </c>
      <c r="C2142">
        <v>4.8</v>
      </c>
      <c r="D2142">
        <v>3.3</v>
      </c>
    </row>
    <row r="2143" spans="1:4">
      <c r="A2143" s="16">
        <v>40098</v>
      </c>
      <c r="B2143">
        <v>3.3</v>
      </c>
      <c r="C2143">
        <v>4.8</v>
      </c>
      <c r="D2143">
        <v>3.3</v>
      </c>
    </row>
    <row r="2144" spans="1:4">
      <c r="A2144" s="16">
        <v>40100</v>
      </c>
      <c r="B2144">
        <v>3.3</v>
      </c>
      <c r="C2144">
        <v>4.8</v>
      </c>
      <c r="D2144">
        <v>3.3</v>
      </c>
    </row>
    <row r="2145" spans="1:4">
      <c r="A2145" s="16">
        <v>40101</v>
      </c>
      <c r="B2145">
        <v>3.3</v>
      </c>
      <c r="C2145">
        <v>4.8</v>
      </c>
      <c r="D2145">
        <v>3.3</v>
      </c>
    </row>
    <row r="2146" spans="1:4">
      <c r="A2146" s="16">
        <v>40102</v>
      </c>
      <c r="B2146">
        <v>3.3</v>
      </c>
      <c r="C2146">
        <v>4.8</v>
      </c>
      <c r="D2146">
        <v>3.3</v>
      </c>
    </row>
    <row r="2147" spans="1:4">
      <c r="A2147" s="16">
        <v>40106</v>
      </c>
      <c r="B2147">
        <v>3.2</v>
      </c>
      <c r="C2147">
        <v>4.8</v>
      </c>
      <c r="D2147">
        <v>3.3</v>
      </c>
    </row>
    <row r="2148" spans="1:4">
      <c r="A2148" s="16">
        <v>40107</v>
      </c>
      <c r="B2148">
        <v>3.3</v>
      </c>
      <c r="C2148">
        <v>4.8</v>
      </c>
      <c r="D2148">
        <v>3.3</v>
      </c>
    </row>
    <row r="2149" spans="1:4">
      <c r="A2149" s="16">
        <v>40108</v>
      </c>
      <c r="B2149">
        <v>3.2</v>
      </c>
      <c r="C2149">
        <v>4.8</v>
      </c>
      <c r="D2149">
        <v>3.3</v>
      </c>
    </row>
    <row r="2150" spans="1:4">
      <c r="A2150" s="16">
        <v>40109</v>
      </c>
      <c r="B2150">
        <v>3.2</v>
      </c>
      <c r="C2150">
        <v>4.8</v>
      </c>
      <c r="D2150">
        <v>3.3</v>
      </c>
    </row>
    <row r="2151" spans="1:4">
      <c r="A2151" s="16">
        <v>40112</v>
      </c>
      <c r="B2151">
        <v>3.3</v>
      </c>
      <c r="C2151">
        <v>4.8</v>
      </c>
      <c r="D2151">
        <v>3.3</v>
      </c>
    </row>
    <row r="2152" spans="1:4">
      <c r="A2152" s="16">
        <v>40113</v>
      </c>
      <c r="B2152">
        <v>3.3</v>
      </c>
      <c r="C2152">
        <v>4.8</v>
      </c>
      <c r="D2152">
        <v>3.3</v>
      </c>
    </row>
    <row r="2153" spans="1:4">
      <c r="A2153" s="16">
        <v>40114</v>
      </c>
      <c r="B2153">
        <v>3.3</v>
      </c>
      <c r="C2153">
        <v>4.8</v>
      </c>
      <c r="D2153">
        <v>3.3</v>
      </c>
    </row>
    <row r="2154" spans="1:4">
      <c r="A2154" s="16">
        <v>40115</v>
      </c>
      <c r="B2154">
        <v>3.3</v>
      </c>
      <c r="C2154">
        <v>4.8</v>
      </c>
      <c r="D2154">
        <v>3.3</v>
      </c>
    </row>
    <row r="2155" spans="1:4">
      <c r="A2155" s="16">
        <v>40116</v>
      </c>
      <c r="B2155">
        <v>2.7</v>
      </c>
      <c r="C2155">
        <v>4.8</v>
      </c>
      <c r="D2155">
        <v>3.3</v>
      </c>
    </row>
    <row r="2156" spans="1:4">
      <c r="A2156" s="16">
        <v>40120</v>
      </c>
      <c r="B2156">
        <v>3.2</v>
      </c>
      <c r="C2156">
        <v>4.8</v>
      </c>
      <c r="D2156">
        <v>3.3</v>
      </c>
    </row>
    <row r="2157" spans="1:4">
      <c r="A2157" s="16">
        <v>40121</v>
      </c>
      <c r="B2157">
        <v>3.2</v>
      </c>
      <c r="C2157">
        <v>4.8</v>
      </c>
      <c r="D2157">
        <v>3.3</v>
      </c>
    </row>
    <row r="2158" spans="1:4">
      <c r="A2158" s="16">
        <v>40122</v>
      </c>
      <c r="B2158">
        <v>3.2</v>
      </c>
      <c r="C2158">
        <v>4.8</v>
      </c>
      <c r="D2158">
        <v>3.3</v>
      </c>
    </row>
    <row r="2159" spans="1:4">
      <c r="A2159" s="16">
        <v>40123</v>
      </c>
      <c r="B2159">
        <v>3.3</v>
      </c>
      <c r="C2159">
        <v>4.8</v>
      </c>
      <c r="D2159">
        <v>3.3</v>
      </c>
    </row>
    <row r="2160" spans="1:4">
      <c r="A2160" s="16">
        <v>40126</v>
      </c>
      <c r="B2160">
        <v>3.2</v>
      </c>
      <c r="C2160">
        <v>4.8</v>
      </c>
      <c r="D2160">
        <v>3.3</v>
      </c>
    </row>
    <row r="2161" spans="1:4">
      <c r="A2161" s="16">
        <v>40127</v>
      </c>
      <c r="B2161">
        <v>3.2</v>
      </c>
      <c r="C2161">
        <v>4.8</v>
      </c>
      <c r="D2161">
        <v>3.3</v>
      </c>
    </row>
    <row r="2162" spans="1:4">
      <c r="A2162" s="16">
        <v>40128</v>
      </c>
      <c r="B2162">
        <v>3.2</v>
      </c>
      <c r="C2162">
        <v>4.8</v>
      </c>
      <c r="D2162">
        <v>3.3</v>
      </c>
    </row>
    <row r="2163" spans="1:4">
      <c r="A2163" s="16">
        <v>40129</v>
      </c>
      <c r="B2163">
        <v>3.2</v>
      </c>
      <c r="C2163">
        <v>4.8</v>
      </c>
      <c r="D2163">
        <v>3.3</v>
      </c>
    </row>
    <row r="2164" spans="1:4">
      <c r="A2164" s="16">
        <v>40130</v>
      </c>
      <c r="B2164">
        <v>3.1</v>
      </c>
      <c r="C2164">
        <v>4.8</v>
      </c>
      <c r="D2164">
        <v>3.3</v>
      </c>
    </row>
    <row r="2165" spans="1:4">
      <c r="A2165" s="16">
        <v>40133</v>
      </c>
      <c r="B2165">
        <v>3.3</v>
      </c>
      <c r="C2165">
        <v>4.8</v>
      </c>
      <c r="D2165">
        <v>3.3</v>
      </c>
    </row>
    <row r="2166" spans="1:4">
      <c r="A2166" s="16">
        <v>40134</v>
      </c>
      <c r="B2166">
        <v>3.3</v>
      </c>
      <c r="C2166">
        <v>4.8</v>
      </c>
      <c r="D2166">
        <v>3.3</v>
      </c>
    </row>
    <row r="2167" spans="1:4">
      <c r="A2167" s="16">
        <v>40135</v>
      </c>
      <c r="B2167">
        <v>3.3</v>
      </c>
      <c r="C2167">
        <v>4.8</v>
      </c>
      <c r="D2167">
        <v>3.3</v>
      </c>
    </row>
    <row r="2168" spans="1:4">
      <c r="A2168" s="16">
        <v>40136</v>
      </c>
      <c r="B2168">
        <v>3.2</v>
      </c>
      <c r="C2168">
        <v>4.8</v>
      </c>
      <c r="D2168">
        <v>3.3</v>
      </c>
    </row>
    <row r="2169" spans="1:4">
      <c r="A2169" s="16">
        <v>40137</v>
      </c>
      <c r="B2169">
        <v>3.2</v>
      </c>
      <c r="C2169">
        <v>4.8</v>
      </c>
      <c r="D2169">
        <v>3.3</v>
      </c>
    </row>
    <row r="2170" spans="1:4">
      <c r="A2170" s="16">
        <v>40140</v>
      </c>
      <c r="B2170">
        <v>3.2</v>
      </c>
      <c r="C2170">
        <v>4.8</v>
      </c>
      <c r="D2170">
        <v>3.3</v>
      </c>
    </row>
    <row r="2171" spans="1:4">
      <c r="A2171" s="16">
        <v>40141</v>
      </c>
      <c r="B2171">
        <v>3.2</v>
      </c>
      <c r="C2171">
        <v>4.8</v>
      </c>
      <c r="D2171">
        <v>3.3</v>
      </c>
    </row>
    <row r="2172" spans="1:4">
      <c r="A2172" s="16">
        <v>40142</v>
      </c>
      <c r="B2172">
        <v>3.2</v>
      </c>
      <c r="C2172">
        <v>4.8</v>
      </c>
      <c r="D2172">
        <v>3.3</v>
      </c>
    </row>
    <row r="2173" spans="1:4">
      <c r="A2173" s="16">
        <v>40143</v>
      </c>
      <c r="B2173">
        <v>3.2</v>
      </c>
      <c r="C2173">
        <v>4.8</v>
      </c>
      <c r="D2173">
        <v>3.3</v>
      </c>
    </row>
    <row r="2174" spans="1:4">
      <c r="A2174" s="16">
        <v>40144</v>
      </c>
      <c r="B2174">
        <v>3.2</v>
      </c>
      <c r="C2174">
        <v>4.8</v>
      </c>
      <c r="D2174">
        <v>3.3</v>
      </c>
    </row>
    <row r="2175" spans="1:4">
      <c r="A2175" s="16">
        <v>40147</v>
      </c>
      <c r="B2175">
        <v>3.2</v>
      </c>
      <c r="C2175">
        <v>4.8</v>
      </c>
      <c r="D2175">
        <v>3.3</v>
      </c>
    </row>
    <row r="2176" spans="1:4">
      <c r="A2176" s="16">
        <v>40148</v>
      </c>
      <c r="B2176">
        <v>3.2</v>
      </c>
      <c r="C2176">
        <v>4.8</v>
      </c>
      <c r="D2176">
        <v>3.3</v>
      </c>
    </row>
    <row r="2177" spans="1:4">
      <c r="A2177" s="16">
        <v>40149</v>
      </c>
      <c r="B2177">
        <v>3.2</v>
      </c>
      <c r="C2177">
        <v>4.8</v>
      </c>
      <c r="D2177">
        <v>3.3</v>
      </c>
    </row>
    <row r="2178" spans="1:4">
      <c r="A2178" s="16">
        <v>40150</v>
      </c>
      <c r="B2178">
        <v>3.2</v>
      </c>
      <c r="C2178">
        <v>4.8</v>
      </c>
      <c r="D2178">
        <v>3.3</v>
      </c>
    </row>
    <row r="2179" spans="1:4">
      <c r="A2179" s="16">
        <v>40151</v>
      </c>
      <c r="B2179">
        <v>3.1</v>
      </c>
      <c r="C2179">
        <v>4.8</v>
      </c>
      <c r="D2179">
        <v>3.3</v>
      </c>
    </row>
    <row r="2180" spans="1:4">
      <c r="A2180" s="16">
        <v>40154</v>
      </c>
      <c r="B2180">
        <v>3.2</v>
      </c>
      <c r="C2180">
        <v>4.8</v>
      </c>
      <c r="D2180">
        <v>3.3</v>
      </c>
    </row>
    <row r="2181" spans="1:4">
      <c r="A2181" s="16">
        <v>40155</v>
      </c>
      <c r="B2181">
        <v>3.2</v>
      </c>
      <c r="C2181">
        <v>4.8</v>
      </c>
      <c r="D2181">
        <v>3.3</v>
      </c>
    </row>
    <row r="2182" spans="1:4">
      <c r="A2182" s="16">
        <v>40156</v>
      </c>
      <c r="B2182">
        <v>3.2</v>
      </c>
      <c r="C2182">
        <v>4.8</v>
      </c>
      <c r="D2182">
        <v>3.3</v>
      </c>
    </row>
    <row r="2183" spans="1:4">
      <c r="A2183" s="16">
        <v>40157</v>
      </c>
      <c r="B2183">
        <v>3.2</v>
      </c>
      <c r="C2183">
        <v>4.8</v>
      </c>
      <c r="D2183">
        <v>3.3</v>
      </c>
    </row>
    <row r="2184" spans="1:4">
      <c r="A2184" s="16">
        <v>40158</v>
      </c>
      <c r="B2184">
        <v>3.3</v>
      </c>
      <c r="C2184">
        <v>4.8</v>
      </c>
      <c r="D2184">
        <v>3.3</v>
      </c>
    </row>
    <row r="2185" spans="1:4">
      <c r="A2185" s="16">
        <v>40161</v>
      </c>
      <c r="B2185">
        <v>3.2</v>
      </c>
      <c r="C2185">
        <v>4.8</v>
      </c>
      <c r="D2185">
        <v>3.3</v>
      </c>
    </row>
    <row r="2186" spans="1:4">
      <c r="A2186" s="16">
        <v>40162</v>
      </c>
      <c r="B2186">
        <v>3.3</v>
      </c>
      <c r="C2186">
        <v>4.8</v>
      </c>
      <c r="D2186">
        <v>3.3</v>
      </c>
    </row>
    <row r="2187" spans="1:4">
      <c r="A2187" s="16">
        <v>40163</v>
      </c>
      <c r="B2187">
        <v>3.3</v>
      </c>
      <c r="C2187">
        <v>4.8</v>
      </c>
      <c r="D2187">
        <v>3.3</v>
      </c>
    </row>
    <row r="2188" spans="1:4">
      <c r="A2188" s="16">
        <v>40164</v>
      </c>
      <c r="B2188">
        <v>3.5</v>
      </c>
      <c r="C2188">
        <v>4.8</v>
      </c>
      <c r="D2188">
        <v>3.3</v>
      </c>
    </row>
    <row r="2189" spans="1:4">
      <c r="A2189" s="16">
        <v>40165</v>
      </c>
      <c r="B2189">
        <v>3.3</v>
      </c>
      <c r="C2189">
        <v>4.8</v>
      </c>
      <c r="D2189">
        <v>3.3</v>
      </c>
    </row>
    <row r="2190" spans="1:4">
      <c r="A2190" s="16">
        <v>40168</v>
      </c>
      <c r="B2190">
        <v>3.3</v>
      </c>
      <c r="C2190">
        <v>4.8</v>
      </c>
      <c r="D2190">
        <v>3.3</v>
      </c>
    </row>
    <row r="2191" spans="1:4">
      <c r="A2191" s="16">
        <v>40169</v>
      </c>
      <c r="B2191">
        <v>3.3</v>
      </c>
      <c r="C2191">
        <v>4.8</v>
      </c>
      <c r="D2191">
        <v>3.3</v>
      </c>
    </row>
    <row r="2192" spans="1:4">
      <c r="A2192" s="16">
        <v>40170</v>
      </c>
      <c r="B2192">
        <v>3.3</v>
      </c>
      <c r="C2192">
        <v>4.8</v>
      </c>
      <c r="D2192">
        <v>3.3</v>
      </c>
    </row>
    <row r="2193" spans="1:4">
      <c r="A2193" s="16">
        <v>40171</v>
      </c>
      <c r="B2193">
        <v>3.4</v>
      </c>
      <c r="C2193">
        <v>4.8</v>
      </c>
      <c r="D2193">
        <v>3.3</v>
      </c>
    </row>
    <row r="2194" spans="1:4">
      <c r="A2194" s="16">
        <v>40176</v>
      </c>
      <c r="B2194">
        <v>3.3</v>
      </c>
      <c r="C2194">
        <v>4.8</v>
      </c>
      <c r="D2194">
        <v>3.3</v>
      </c>
    </row>
    <row r="2195" spans="1:4">
      <c r="A2195" s="16">
        <v>40177</v>
      </c>
      <c r="B2195">
        <v>3.4</v>
      </c>
      <c r="C2195">
        <v>4.8</v>
      </c>
      <c r="D2195">
        <v>3.3</v>
      </c>
    </row>
    <row r="2196" spans="1:4">
      <c r="A2196" s="16">
        <v>40178</v>
      </c>
      <c r="B2196">
        <v>3.5</v>
      </c>
      <c r="C2196">
        <v>4.8</v>
      </c>
      <c r="D2196">
        <v>3.3</v>
      </c>
    </row>
    <row r="2197" spans="1:4">
      <c r="A2197" s="16">
        <v>40179</v>
      </c>
      <c r="B2197">
        <v>3.3</v>
      </c>
      <c r="C2197">
        <v>4.8</v>
      </c>
      <c r="D2197">
        <v>3.3</v>
      </c>
    </row>
    <row r="2198" spans="1:4">
      <c r="A2198" s="16">
        <v>40182</v>
      </c>
      <c r="B2198">
        <v>3.3</v>
      </c>
      <c r="C2198">
        <v>4.8</v>
      </c>
      <c r="D2198">
        <v>3.3</v>
      </c>
    </row>
    <row r="2199" spans="1:4">
      <c r="A2199" s="16">
        <v>40183</v>
      </c>
      <c r="B2199">
        <v>3.3</v>
      </c>
      <c r="C2199">
        <v>4.8</v>
      </c>
      <c r="D2199">
        <v>3.3</v>
      </c>
    </row>
    <row r="2200" spans="1:4">
      <c r="A2200" s="16">
        <v>40184</v>
      </c>
      <c r="B2200">
        <v>3.3</v>
      </c>
      <c r="C2200">
        <v>4.8</v>
      </c>
      <c r="D2200">
        <v>3.3</v>
      </c>
    </row>
    <row r="2201" spans="1:4">
      <c r="A2201" s="16">
        <v>40185</v>
      </c>
      <c r="B2201">
        <v>3.4</v>
      </c>
      <c r="C2201">
        <v>4.8</v>
      </c>
      <c r="D2201">
        <v>3.3</v>
      </c>
    </row>
    <row r="2202" spans="1:4">
      <c r="A2202" s="16">
        <v>40186</v>
      </c>
      <c r="B2202">
        <v>3.3</v>
      </c>
      <c r="C2202">
        <v>4.8</v>
      </c>
      <c r="D2202">
        <v>3.3</v>
      </c>
    </row>
    <row r="2203" spans="1:4">
      <c r="A2203" s="16">
        <v>40189</v>
      </c>
      <c r="B2203">
        <v>3.3</v>
      </c>
      <c r="C2203">
        <v>4.8</v>
      </c>
      <c r="D2203">
        <v>3.3</v>
      </c>
    </row>
    <row r="2204" spans="1:4">
      <c r="A2204" s="16">
        <v>40190</v>
      </c>
      <c r="B2204">
        <v>3.3</v>
      </c>
      <c r="C2204">
        <v>4.8</v>
      </c>
      <c r="D2204">
        <v>3.3</v>
      </c>
    </row>
    <row r="2205" spans="1:4">
      <c r="A2205" s="16">
        <v>40191</v>
      </c>
      <c r="B2205">
        <v>3.3</v>
      </c>
      <c r="C2205">
        <v>4.8</v>
      </c>
      <c r="D2205">
        <v>3.3</v>
      </c>
    </row>
    <row r="2206" spans="1:4">
      <c r="A2206" s="16">
        <v>40192</v>
      </c>
      <c r="B2206">
        <v>3.3</v>
      </c>
      <c r="C2206">
        <v>4.8</v>
      </c>
      <c r="D2206">
        <v>3.3</v>
      </c>
    </row>
    <row r="2207" spans="1:4">
      <c r="A2207" s="16">
        <v>40193</v>
      </c>
      <c r="B2207">
        <v>2.8</v>
      </c>
      <c r="C2207">
        <v>4.8</v>
      </c>
      <c r="D2207">
        <v>3.3</v>
      </c>
    </row>
    <row r="2208" spans="1:4">
      <c r="A2208" s="16">
        <v>40196</v>
      </c>
      <c r="B2208">
        <v>3.3</v>
      </c>
      <c r="C2208">
        <v>4.8</v>
      </c>
      <c r="D2208">
        <v>3.3</v>
      </c>
    </row>
    <row r="2209" spans="1:4">
      <c r="A2209" s="16">
        <v>40197</v>
      </c>
      <c r="B2209">
        <v>3.3</v>
      </c>
      <c r="C2209">
        <v>4.8</v>
      </c>
      <c r="D2209">
        <v>3.3</v>
      </c>
    </row>
    <row r="2210" spans="1:4">
      <c r="A2210" s="16">
        <v>40198</v>
      </c>
      <c r="B2210">
        <v>3.2</v>
      </c>
      <c r="C2210">
        <v>4.8</v>
      </c>
      <c r="D2210">
        <v>3.3</v>
      </c>
    </row>
    <row r="2211" spans="1:4">
      <c r="A2211" s="16">
        <v>40199</v>
      </c>
      <c r="B2211">
        <v>3.2</v>
      </c>
      <c r="C2211">
        <v>4.8</v>
      </c>
      <c r="D2211">
        <v>3.3</v>
      </c>
    </row>
    <row r="2212" spans="1:4">
      <c r="A2212" s="16">
        <v>40200</v>
      </c>
      <c r="B2212">
        <v>2.8</v>
      </c>
      <c r="C2212">
        <v>4.8</v>
      </c>
      <c r="D2212">
        <v>3.3</v>
      </c>
    </row>
    <row r="2213" spans="1:4">
      <c r="A2213" s="16">
        <v>40203</v>
      </c>
      <c r="B2213">
        <v>3.2</v>
      </c>
      <c r="C2213">
        <v>4.8</v>
      </c>
      <c r="D2213">
        <v>3.3</v>
      </c>
    </row>
    <row r="2214" spans="1:4">
      <c r="A2214" s="16">
        <v>40205</v>
      </c>
      <c r="B2214">
        <v>3.2</v>
      </c>
      <c r="C2214">
        <v>4.8</v>
      </c>
      <c r="D2214">
        <v>3.3</v>
      </c>
    </row>
    <row r="2215" spans="1:4">
      <c r="A2215" s="16">
        <v>40206</v>
      </c>
      <c r="B2215">
        <v>3.2</v>
      </c>
      <c r="C2215">
        <v>4.8</v>
      </c>
      <c r="D2215">
        <v>3.3</v>
      </c>
    </row>
    <row r="2216" spans="1:4">
      <c r="A2216" s="16">
        <v>40207</v>
      </c>
      <c r="B2216">
        <v>2.7</v>
      </c>
      <c r="C2216">
        <v>4.8</v>
      </c>
      <c r="D2216">
        <v>3.3</v>
      </c>
    </row>
    <row r="2217" spans="1:4">
      <c r="A2217" s="16">
        <v>40210</v>
      </c>
      <c r="B2217">
        <v>3.2</v>
      </c>
      <c r="C2217">
        <v>4.8</v>
      </c>
      <c r="D2217">
        <v>3.3</v>
      </c>
    </row>
    <row r="2218" spans="1:4">
      <c r="A2218" s="16">
        <v>40211</v>
      </c>
      <c r="B2218">
        <v>3.1</v>
      </c>
      <c r="C2218">
        <v>4.8</v>
      </c>
      <c r="D2218">
        <v>3.3</v>
      </c>
    </row>
    <row r="2219" spans="1:4">
      <c r="A2219" s="16">
        <v>40212</v>
      </c>
      <c r="B2219">
        <v>3.1</v>
      </c>
      <c r="C2219">
        <v>4.8</v>
      </c>
      <c r="D2219">
        <v>3.3</v>
      </c>
    </row>
    <row r="2220" spans="1:4">
      <c r="A2220" s="16">
        <v>40213</v>
      </c>
      <c r="B2220">
        <v>3.1</v>
      </c>
      <c r="C2220">
        <v>4.8</v>
      </c>
      <c r="D2220">
        <v>3.3</v>
      </c>
    </row>
    <row r="2221" spans="1:4">
      <c r="A2221" s="16">
        <v>40214</v>
      </c>
      <c r="B2221">
        <v>2.7</v>
      </c>
      <c r="C2221">
        <v>4.8</v>
      </c>
      <c r="D2221">
        <v>3.3</v>
      </c>
    </row>
    <row r="2222" spans="1:4">
      <c r="A2222" s="16">
        <v>40217</v>
      </c>
      <c r="B2222">
        <v>3.2</v>
      </c>
      <c r="C2222">
        <v>4.8</v>
      </c>
      <c r="D2222">
        <v>3.3</v>
      </c>
    </row>
    <row r="2223" spans="1:4">
      <c r="A2223" s="16">
        <v>40218</v>
      </c>
      <c r="B2223">
        <v>3.2</v>
      </c>
      <c r="C2223">
        <v>4.8</v>
      </c>
      <c r="D2223">
        <v>3.3</v>
      </c>
    </row>
    <row r="2224" spans="1:4">
      <c r="A2224" s="16">
        <v>40219</v>
      </c>
      <c r="B2224">
        <v>3.2</v>
      </c>
      <c r="C2224">
        <v>4.8</v>
      </c>
      <c r="D2224">
        <v>3.3</v>
      </c>
    </row>
    <row r="2225" spans="1:4">
      <c r="A2225" s="16">
        <v>40220</v>
      </c>
      <c r="B2225">
        <v>2.6</v>
      </c>
      <c r="C2225">
        <v>4.8</v>
      </c>
      <c r="D2225">
        <v>3.3</v>
      </c>
    </row>
    <row r="2226" spans="1:4">
      <c r="A2226" s="16">
        <v>40224</v>
      </c>
      <c r="B2226">
        <v>3.3</v>
      </c>
      <c r="C2226">
        <v>4.8</v>
      </c>
      <c r="D2226">
        <v>3.3</v>
      </c>
    </row>
    <row r="2227" spans="1:4">
      <c r="A2227" s="16">
        <v>40225</v>
      </c>
      <c r="B2227">
        <v>3.3</v>
      </c>
      <c r="C2227">
        <v>4.8</v>
      </c>
      <c r="D2227">
        <v>3.3</v>
      </c>
    </row>
    <row r="2228" spans="1:4">
      <c r="A2228" s="16">
        <v>40226</v>
      </c>
      <c r="B2228">
        <v>3.2</v>
      </c>
      <c r="C2228">
        <v>4.8</v>
      </c>
      <c r="D2228">
        <v>3.3</v>
      </c>
    </row>
    <row r="2229" spans="1:4">
      <c r="A2229" s="16">
        <v>40227</v>
      </c>
      <c r="B2229">
        <v>3.3</v>
      </c>
      <c r="C2229">
        <v>4.8</v>
      </c>
      <c r="D2229">
        <v>3.3</v>
      </c>
    </row>
    <row r="2230" spans="1:4">
      <c r="A2230" s="16">
        <v>40228</v>
      </c>
      <c r="B2230">
        <v>2.9</v>
      </c>
      <c r="C2230">
        <v>4.8</v>
      </c>
      <c r="D2230">
        <v>3.3</v>
      </c>
    </row>
    <row r="2231" spans="1:4">
      <c r="A2231" s="16">
        <v>40231</v>
      </c>
      <c r="B2231">
        <v>3.3</v>
      </c>
      <c r="C2231">
        <v>4.8</v>
      </c>
      <c r="D2231">
        <v>3.3</v>
      </c>
    </row>
    <row r="2232" spans="1:4">
      <c r="A2232" s="16">
        <v>40232</v>
      </c>
      <c r="B2232">
        <v>3.2</v>
      </c>
      <c r="C2232">
        <v>4.8</v>
      </c>
      <c r="D2232">
        <v>3.3</v>
      </c>
    </row>
    <row r="2233" spans="1:4">
      <c r="A2233" s="16">
        <v>40233</v>
      </c>
      <c r="B2233">
        <v>3.2</v>
      </c>
      <c r="C2233">
        <v>4.8</v>
      </c>
      <c r="D2233">
        <v>3.3</v>
      </c>
    </row>
    <row r="2234" spans="1:4">
      <c r="A2234" s="16">
        <v>40234</v>
      </c>
      <c r="B2234">
        <v>3.2</v>
      </c>
      <c r="C2234">
        <v>4.8</v>
      </c>
      <c r="D2234">
        <v>3.3</v>
      </c>
    </row>
    <row r="2235" spans="1:4">
      <c r="A2235" s="16">
        <v>40235</v>
      </c>
      <c r="B2235">
        <v>3.3</v>
      </c>
      <c r="C2235">
        <v>4.8</v>
      </c>
      <c r="D2235">
        <v>3.3</v>
      </c>
    </row>
    <row r="2236" spans="1:4">
      <c r="A2236" s="16">
        <v>40239</v>
      </c>
      <c r="B2236">
        <v>3.3</v>
      </c>
      <c r="C2236">
        <v>4.8</v>
      </c>
      <c r="D2236">
        <v>3.3</v>
      </c>
    </row>
    <row r="2237" spans="1:4">
      <c r="A2237" s="16">
        <v>40240</v>
      </c>
      <c r="B2237">
        <v>3.3</v>
      </c>
      <c r="C2237">
        <v>4.8</v>
      </c>
      <c r="D2237">
        <v>3.3</v>
      </c>
    </row>
    <row r="2238" spans="1:4">
      <c r="A2238" s="16">
        <v>40241</v>
      </c>
      <c r="B2238">
        <v>3.3</v>
      </c>
      <c r="C2238">
        <v>4.8</v>
      </c>
      <c r="D2238">
        <v>3.3</v>
      </c>
    </row>
    <row r="2239" spans="1:4">
      <c r="A2239" s="16">
        <v>40242</v>
      </c>
      <c r="B2239">
        <v>2.5</v>
      </c>
      <c r="C2239">
        <v>4.8</v>
      </c>
      <c r="D2239">
        <v>3.3</v>
      </c>
    </row>
    <row r="2240" spans="1:4">
      <c r="A2240" s="16">
        <v>40245</v>
      </c>
      <c r="B2240">
        <v>3.2</v>
      </c>
      <c r="C2240">
        <v>4.8</v>
      </c>
      <c r="D2240">
        <v>3.3</v>
      </c>
    </row>
    <row r="2241" spans="1:4">
      <c r="A2241" s="16">
        <v>40246</v>
      </c>
      <c r="B2241">
        <v>3.3</v>
      </c>
      <c r="C2241">
        <v>4.8</v>
      </c>
      <c r="D2241">
        <v>3.3</v>
      </c>
    </row>
    <row r="2242" spans="1:4">
      <c r="A2242" s="16">
        <v>40247</v>
      </c>
      <c r="B2242">
        <v>3.3</v>
      </c>
      <c r="C2242">
        <v>4.8</v>
      </c>
      <c r="D2242">
        <v>3.3</v>
      </c>
    </row>
    <row r="2243" spans="1:4">
      <c r="A2243" s="16">
        <v>40248</v>
      </c>
      <c r="B2243">
        <v>3.3</v>
      </c>
      <c r="C2243">
        <v>4.8</v>
      </c>
      <c r="D2243">
        <v>3.3</v>
      </c>
    </row>
    <row r="2244" spans="1:4">
      <c r="A2244" s="16">
        <v>40249</v>
      </c>
      <c r="B2244">
        <v>2.7</v>
      </c>
      <c r="C2244">
        <v>4.8</v>
      </c>
      <c r="D2244">
        <v>3.3</v>
      </c>
    </row>
    <row r="2245" spans="1:4">
      <c r="A2245" s="16">
        <v>40252</v>
      </c>
      <c r="B2245">
        <v>3.7</v>
      </c>
      <c r="C2245">
        <v>4.8</v>
      </c>
      <c r="D2245">
        <v>3.3</v>
      </c>
    </row>
    <row r="2246" spans="1:4">
      <c r="A2246" s="16">
        <v>40254</v>
      </c>
      <c r="B2246">
        <v>3.7</v>
      </c>
      <c r="C2246">
        <v>4.8</v>
      </c>
      <c r="D2246">
        <v>3.3</v>
      </c>
    </row>
    <row r="2247" spans="1:4">
      <c r="A2247" s="16">
        <v>40255</v>
      </c>
      <c r="B2247">
        <v>3.3</v>
      </c>
      <c r="C2247">
        <v>4.8</v>
      </c>
      <c r="D2247">
        <v>3.3</v>
      </c>
    </row>
    <row r="2248" spans="1:4">
      <c r="A2248" s="16">
        <v>40256</v>
      </c>
      <c r="B2248">
        <v>3.5</v>
      </c>
      <c r="C2248">
        <v>4.8</v>
      </c>
      <c r="D2248">
        <v>3.3</v>
      </c>
    </row>
    <row r="2249" spans="1:4">
      <c r="A2249" s="16">
        <v>40259</v>
      </c>
      <c r="B2249">
        <v>3.6</v>
      </c>
      <c r="C2249">
        <v>5</v>
      </c>
      <c r="D2249">
        <v>3.5</v>
      </c>
    </row>
    <row r="2250" spans="1:4">
      <c r="A2250" s="16">
        <v>40260</v>
      </c>
      <c r="B2250">
        <v>3.7</v>
      </c>
      <c r="C2250">
        <v>5</v>
      </c>
      <c r="D2250">
        <v>3.5</v>
      </c>
    </row>
    <row r="2251" spans="1:4">
      <c r="A2251" s="16">
        <v>40262</v>
      </c>
      <c r="B2251">
        <v>3.8</v>
      </c>
      <c r="C2251">
        <v>5</v>
      </c>
      <c r="D2251">
        <v>3.5</v>
      </c>
    </row>
    <row r="2252" spans="1:4">
      <c r="A2252" s="16">
        <v>40263</v>
      </c>
      <c r="B2252">
        <v>3.8</v>
      </c>
      <c r="C2252">
        <v>5</v>
      </c>
      <c r="D2252">
        <v>3.5</v>
      </c>
    </row>
    <row r="2253" spans="1:4">
      <c r="A2253" s="16">
        <v>40266</v>
      </c>
      <c r="B2253">
        <v>9.9</v>
      </c>
      <c r="C2253">
        <v>5</v>
      </c>
      <c r="D2253">
        <v>3.5</v>
      </c>
    </row>
    <row r="2254" spans="1:4">
      <c r="A2254" s="16">
        <v>40267</v>
      </c>
      <c r="B2254">
        <v>4.3</v>
      </c>
      <c r="C2254">
        <v>5</v>
      </c>
      <c r="D2254">
        <v>3.5</v>
      </c>
    </row>
    <row r="2255" spans="1:4">
      <c r="A2255" s="16">
        <v>40268</v>
      </c>
      <c r="B2255">
        <v>3.3</v>
      </c>
      <c r="C2255">
        <v>5</v>
      </c>
      <c r="D2255">
        <v>3.5</v>
      </c>
    </row>
    <row r="2256" spans="1:4">
      <c r="A2256" s="16">
        <v>40273</v>
      </c>
      <c r="B2256">
        <v>3.4</v>
      </c>
      <c r="C2256">
        <v>5</v>
      </c>
      <c r="D2256">
        <v>3.5</v>
      </c>
    </row>
    <row r="2257" spans="1:4">
      <c r="A2257" s="16">
        <v>40274</v>
      </c>
      <c r="B2257">
        <v>3.2</v>
      </c>
      <c r="C2257">
        <v>5</v>
      </c>
      <c r="D2257">
        <v>3.5</v>
      </c>
    </row>
    <row r="2258" spans="1:4">
      <c r="A2258" s="16">
        <v>40275</v>
      </c>
      <c r="B2258">
        <v>3.2</v>
      </c>
      <c r="C2258">
        <v>5</v>
      </c>
      <c r="D2258">
        <v>3.5</v>
      </c>
    </row>
    <row r="2259" spans="1:4">
      <c r="A2259" s="16">
        <v>40276</v>
      </c>
      <c r="B2259">
        <v>3.2</v>
      </c>
      <c r="C2259">
        <v>5</v>
      </c>
      <c r="D2259">
        <v>3.5</v>
      </c>
    </row>
    <row r="2260" spans="1:4">
      <c r="A2260" s="16">
        <v>40277</v>
      </c>
      <c r="B2260">
        <v>3</v>
      </c>
      <c r="C2260">
        <v>5</v>
      </c>
      <c r="D2260">
        <v>3.5</v>
      </c>
    </row>
    <row r="2261" spans="1:4">
      <c r="A2261" s="16">
        <v>40280</v>
      </c>
      <c r="B2261">
        <v>3.6</v>
      </c>
      <c r="C2261">
        <v>5</v>
      </c>
      <c r="D2261">
        <v>3.5</v>
      </c>
    </row>
    <row r="2262" spans="1:4">
      <c r="A2262" s="16">
        <v>40281</v>
      </c>
      <c r="B2262">
        <v>3.5</v>
      </c>
      <c r="C2262">
        <v>5</v>
      </c>
      <c r="D2262">
        <v>3.5</v>
      </c>
    </row>
    <row r="2263" spans="1:4">
      <c r="A2263" s="16">
        <v>40283</v>
      </c>
      <c r="B2263">
        <v>3.5</v>
      </c>
      <c r="C2263">
        <v>5</v>
      </c>
      <c r="D2263">
        <v>3.5</v>
      </c>
    </row>
    <row r="2264" spans="1:4">
      <c r="A2264" s="16">
        <v>40284</v>
      </c>
      <c r="B2264">
        <v>2.9</v>
      </c>
      <c r="C2264">
        <v>5</v>
      </c>
      <c r="D2264">
        <v>3.5</v>
      </c>
    </row>
    <row r="2265" spans="1:4">
      <c r="A2265" s="16">
        <v>40287</v>
      </c>
      <c r="B2265">
        <v>3.6</v>
      </c>
      <c r="C2265">
        <v>5</v>
      </c>
      <c r="D2265">
        <v>3.5</v>
      </c>
    </row>
    <row r="2266" spans="1:4">
      <c r="A2266" s="16">
        <v>40288</v>
      </c>
      <c r="B2266">
        <v>3.5</v>
      </c>
      <c r="C2266">
        <v>5</v>
      </c>
      <c r="D2266">
        <v>3.5</v>
      </c>
    </row>
    <row r="2267" spans="1:4">
      <c r="A2267" s="16">
        <v>40289</v>
      </c>
      <c r="B2267">
        <v>3.7</v>
      </c>
      <c r="C2267">
        <v>5.3</v>
      </c>
      <c r="D2267">
        <v>3.8</v>
      </c>
    </row>
    <row r="2268" spans="1:4">
      <c r="A2268" s="16">
        <v>40290</v>
      </c>
      <c r="B2268">
        <v>3.7</v>
      </c>
      <c r="C2268">
        <v>5.3</v>
      </c>
      <c r="D2268">
        <v>3.8</v>
      </c>
    </row>
    <row r="2269" spans="1:4">
      <c r="A2269" s="16">
        <v>40291</v>
      </c>
      <c r="B2269">
        <v>3.6</v>
      </c>
      <c r="C2269">
        <v>5.3</v>
      </c>
      <c r="D2269">
        <v>3.8</v>
      </c>
    </row>
    <row r="2270" spans="1:4">
      <c r="A2270" s="16">
        <v>40294</v>
      </c>
      <c r="B2270">
        <v>3.8</v>
      </c>
      <c r="C2270">
        <v>5.3</v>
      </c>
      <c r="D2270">
        <v>3.8</v>
      </c>
    </row>
    <row r="2271" spans="1:4">
      <c r="A2271" s="16">
        <v>40295</v>
      </c>
      <c r="B2271">
        <v>3.8</v>
      </c>
      <c r="C2271">
        <v>5.3</v>
      </c>
      <c r="D2271">
        <v>3.8</v>
      </c>
    </row>
    <row r="2272" spans="1:4">
      <c r="A2272" s="16">
        <v>40296</v>
      </c>
      <c r="B2272">
        <v>3.8</v>
      </c>
      <c r="C2272">
        <v>5.3</v>
      </c>
      <c r="D2272">
        <v>3.8</v>
      </c>
    </row>
    <row r="2273" spans="1:4">
      <c r="A2273" s="16">
        <v>40297</v>
      </c>
      <c r="B2273">
        <v>3.8</v>
      </c>
      <c r="C2273">
        <v>5.3</v>
      </c>
      <c r="D2273">
        <v>3.8</v>
      </c>
    </row>
    <row r="2274" spans="1:4">
      <c r="A2274" s="16">
        <v>40298</v>
      </c>
      <c r="B2274">
        <v>3.8</v>
      </c>
      <c r="C2274">
        <v>5.3</v>
      </c>
      <c r="D2274">
        <v>3.8</v>
      </c>
    </row>
    <row r="2275" spans="1:4">
      <c r="A2275" s="16">
        <v>40301</v>
      </c>
      <c r="B2275">
        <v>3.8</v>
      </c>
      <c r="C2275">
        <v>5.3</v>
      </c>
      <c r="D2275">
        <v>3.8</v>
      </c>
    </row>
    <row r="2276" spans="1:4">
      <c r="A2276" s="16">
        <v>40302</v>
      </c>
      <c r="B2276">
        <v>3.7</v>
      </c>
      <c r="C2276">
        <v>5.3</v>
      </c>
      <c r="D2276">
        <v>3.8</v>
      </c>
    </row>
    <row r="2277" spans="1:4">
      <c r="A2277" s="16">
        <v>40303</v>
      </c>
      <c r="B2277">
        <v>3.8</v>
      </c>
      <c r="C2277">
        <v>5.3</v>
      </c>
      <c r="D2277">
        <v>3.8</v>
      </c>
    </row>
    <row r="2278" spans="1:4">
      <c r="A2278" s="16">
        <v>40304</v>
      </c>
      <c r="B2278">
        <v>3.8</v>
      </c>
      <c r="C2278">
        <v>5.3</v>
      </c>
      <c r="D2278">
        <v>3.8</v>
      </c>
    </row>
    <row r="2279" spans="1:4">
      <c r="A2279" s="16">
        <v>40305</v>
      </c>
      <c r="B2279">
        <v>3.2</v>
      </c>
      <c r="C2279">
        <v>5.3</v>
      </c>
      <c r="D2279">
        <v>3.8</v>
      </c>
    </row>
    <row r="2280" spans="1:4">
      <c r="A2280" s="16">
        <v>40308</v>
      </c>
      <c r="B2280">
        <v>3.8</v>
      </c>
      <c r="C2280">
        <v>5.3</v>
      </c>
      <c r="D2280">
        <v>3.8</v>
      </c>
    </row>
    <row r="2281" spans="1:4">
      <c r="A2281" s="16">
        <v>40309</v>
      </c>
      <c r="B2281">
        <v>3.8</v>
      </c>
      <c r="C2281">
        <v>5.3</v>
      </c>
      <c r="D2281">
        <v>3.8</v>
      </c>
    </row>
    <row r="2282" spans="1:4">
      <c r="A2282" s="16">
        <v>40310</v>
      </c>
      <c r="B2282">
        <v>3.8</v>
      </c>
      <c r="C2282">
        <v>5.3</v>
      </c>
      <c r="D2282">
        <v>3.8</v>
      </c>
    </row>
    <row r="2283" spans="1:4">
      <c r="A2283" s="16">
        <v>40311</v>
      </c>
      <c r="B2283">
        <v>3.8</v>
      </c>
      <c r="C2283">
        <v>5.3</v>
      </c>
      <c r="D2283">
        <v>3.8</v>
      </c>
    </row>
    <row r="2284" spans="1:4">
      <c r="A2284" s="16">
        <v>40312</v>
      </c>
      <c r="B2284">
        <v>3.6</v>
      </c>
      <c r="C2284">
        <v>5.3</v>
      </c>
      <c r="D2284">
        <v>3.8</v>
      </c>
    </row>
    <row r="2285" spans="1:4">
      <c r="A2285" s="16">
        <v>40315</v>
      </c>
      <c r="B2285">
        <v>3.8</v>
      </c>
      <c r="C2285">
        <v>5.3</v>
      </c>
      <c r="D2285">
        <v>3.8</v>
      </c>
    </row>
    <row r="2286" spans="1:4">
      <c r="A2286" s="16">
        <v>40316</v>
      </c>
      <c r="B2286">
        <v>3.8</v>
      </c>
      <c r="C2286">
        <v>5.3</v>
      </c>
      <c r="D2286">
        <v>3.8</v>
      </c>
    </row>
    <row r="2287" spans="1:4">
      <c r="A2287" s="16">
        <v>40317</v>
      </c>
      <c r="B2287">
        <v>3.8</v>
      </c>
      <c r="C2287">
        <v>5.3</v>
      </c>
      <c r="D2287">
        <v>3.8</v>
      </c>
    </row>
    <row r="2288" spans="1:4">
      <c r="A2288" s="16">
        <v>40318</v>
      </c>
      <c r="B2288">
        <v>3.7</v>
      </c>
      <c r="C2288">
        <v>5.3</v>
      </c>
      <c r="D2288">
        <v>3.8</v>
      </c>
    </row>
    <row r="2289" spans="1:4">
      <c r="A2289" s="16">
        <v>40319</v>
      </c>
      <c r="B2289">
        <v>3.7</v>
      </c>
      <c r="C2289">
        <v>5.3</v>
      </c>
      <c r="D2289">
        <v>3.8</v>
      </c>
    </row>
    <row r="2290" spans="1:4">
      <c r="A2290" s="16">
        <v>40322</v>
      </c>
      <c r="B2290">
        <v>3.9</v>
      </c>
      <c r="C2290">
        <v>5.3</v>
      </c>
      <c r="D2290">
        <v>3.8</v>
      </c>
    </row>
    <row r="2291" spans="1:4">
      <c r="A2291" s="16">
        <v>40323</v>
      </c>
      <c r="B2291">
        <v>3.9</v>
      </c>
      <c r="C2291">
        <v>5.3</v>
      </c>
      <c r="D2291">
        <v>3.8</v>
      </c>
    </row>
    <row r="2292" spans="1:4">
      <c r="A2292" s="16">
        <v>40324</v>
      </c>
      <c r="B2292">
        <v>3.9</v>
      </c>
      <c r="C2292">
        <v>5.3</v>
      </c>
      <c r="D2292">
        <v>3.8</v>
      </c>
    </row>
    <row r="2293" spans="1:4">
      <c r="A2293" s="16">
        <v>40326</v>
      </c>
      <c r="B2293">
        <v>3.8</v>
      </c>
      <c r="C2293">
        <v>5.3</v>
      </c>
      <c r="D2293">
        <v>3.8</v>
      </c>
    </row>
    <row r="2294" spans="1:4">
      <c r="A2294" s="16">
        <v>40329</v>
      </c>
      <c r="B2294">
        <v>5</v>
      </c>
      <c r="C2294">
        <v>5.3</v>
      </c>
      <c r="D2294">
        <v>3.8</v>
      </c>
    </row>
    <row r="2295" spans="1:4">
      <c r="A2295" s="16">
        <v>40330</v>
      </c>
      <c r="B2295">
        <v>5.0999999999999996</v>
      </c>
      <c r="C2295">
        <v>5.3</v>
      </c>
      <c r="D2295">
        <v>3.8</v>
      </c>
    </row>
    <row r="2296" spans="1:4">
      <c r="A2296" s="16">
        <v>40331</v>
      </c>
      <c r="B2296">
        <v>5.0999999999999996</v>
      </c>
      <c r="C2296">
        <v>5.3</v>
      </c>
      <c r="D2296">
        <v>3.8</v>
      </c>
    </row>
    <row r="2297" spans="1:4">
      <c r="A2297" s="16">
        <v>40332</v>
      </c>
      <c r="B2297">
        <v>5</v>
      </c>
      <c r="C2297">
        <v>5.3</v>
      </c>
      <c r="D2297">
        <v>3.8</v>
      </c>
    </row>
    <row r="2298" spans="1:4">
      <c r="A2298" s="16">
        <v>40333</v>
      </c>
      <c r="B2298">
        <v>4.2</v>
      </c>
      <c r="C2298">
        <v>5.3</v>
      </c>
      <c r="D2298">
        <v>3.8</v>
      </c>
    </row>
    <row r="2299" spans="1:4">
      <c r="A2299" s="16">
        <v>40336</v>
      </c>
      <c r="B2299">
        <v>5.0999999999999996</v>
      </c>
      <c r="C2299">
        <v>5.3</v>
      </c>
      <c r="D2299">
        <v>3.8</v>
      </c>
    </row>
    <row r="2300" spans="1:4">
      <c r="A2300" s="16">
        <v>40337</v>
      </c>
      <c r="B2300">
        <v>5.0999999999999996</v>
      </c>
      <c r="C2300">
        <v>5.3</v>
      </c>
      <c r="D2300">
        <v>3.8</v>
      </c>
    </row>
    <row r="2301" spans="1:4">
      <c r="A2301" s="16">
        <v>40338</v>
      </c>
      <c r="B2301">
        <v>5.2</v>
      </c>
      <c r="C2301">
        <v>5.3</v>
      </c>
      <c r="D2301">
        <v>3.8</v>
      </c>
    </row>
    <row r="2302" spans="1:4">
      <c r="A2302" s="16">
        <v>40339</v>
      </c>
      <c r="B2302">
        <v>5.2</v>
      </c>
      <c r="C2302">
        <v>5.3</v>
      </c>
      <c r="D2302">
        <v>3.8</v>
      </c>
    </row>
    <row r="2303" spans="1:4">
      <c r="A2303" s="16">
        <v>40340</v>
      </c>
      <c r="B2303">
        <v>4.0999999999999996</v>
      </c>
      <c r="C2303">
        <v>5.3</v>
      </c>
      <c r="D2303">
        <v>3.8</v>
      </c>
    </row>
    <row r="2304" spans="1:4">
      <c r="A2304" s="16">
        <v>40343</v>
      </c>
      <c r="B2304">
        <v>5.2</v>
      </c>
      <c r="C2304">
        <v>5.3</v>
      </c>
      <c r="D2304">
        <v>3.8</v>
      </c>
    </row>
    <row r="2305" spans="1:4">
      <c r="A2305" s="16">
        <v>40344</v>
      </c>
      <c r="B2305">
        <v>5.3</v>
      </c>
      <c r="C2305">
        <v>5.3</v>
      </c>
      <c r="D2305">
        <v>3.8</v>
      </c>
    </row>
    <row r="2306" spans="1:4">
      <c r="A2306" s="16">
        <v>40345</v>
      </c>
      <c r="B2306">
        <v>5.2</v>
      </c>
      <c r="C2306">
        <v>5.3</v>
      </c>
      <c r="D2306">
        <v>3.8</v>
      </c>
    </row>
    <row r="2307" spans="1:4">
      <c r="A2307" s="16">
        <v>40346</v>
      </c>
      <c r="B2307">
        <v>5.2</v>
      </c>
      <c r="C2307">
        <v>5.3</v>
      </c>
      <c r="D2307">
        <v>3.8</v>
      </c>
    </row>
    <row r="2308" spans="1:4">
      <c r="A2308" s="16">
        <v>40347</v>
      </c>
      <c r="B2308">
        <v>4.3</v>
      </c>
      <c r="C2308">
        <v>5.3</v>
      </c>
      <c r="D2308">
        <v>3.8</v>
      </c>
    </row>
    <row r="2309" spans="1:4">
      <c r="A2309" s="16">
        <v>40350</v>
      </c>
      <c r="B2309">
        <v>5.3</v>
      </c>
      <c r="C2309">
        <v>5.3</v>
      </c>
      <c r="D2309">
        <v>3.8</v>
      </c>
    </row>
    <row r="2310" spans="1:4">
      <c r="A2310" s="16">
        <v>40351</v>
      </c>
      <c r="B2310">
        <v>5.3</v>
      </c>
      <c r="C2310">
        <v>5.3</v>
      </c>
      <c r="D2310">
        <v>3.8</v>
      </c>
    </row>
    <row r="2311" spans="1:4">
      <c r="A2311" s="16">
        <v>40352</v>
      </c>
      <c r="B2311">
        <v>5.3</v>
      </c>
      <c r="C2311">
        <v>5.3</v>
      </c>
      <c r="D2311">
        <v>3.8</v>
      </c>
    </row>
    <row r="2312" spans="1:4">
      <c r="A2312" s="16">
        <v>40353</v>
      </c>
      <c r="B2312">
        <v>5.4</v>
      </c>
      <c r="C2312">
        <v>5.3</v>
      </c>
      <c r="D2312">
        <v>3.8</v>
      </c>
    </row>
    <row r="2313" spans="1:4">
      <c r="A2313" s="16">
        <v>40354</v>
      </c>
      <c r="B2313">
        <v>4.3</v>
      </c>
      <c r="C2313">
        <v>5.3</v>
      </c>
      <c r="D2313">
        <v>3.8</v>
      </c>
    </row>
    <row r="2314" spans="1:4">
      <c r="A2314" s="16">
        <v>40357</v>
      </c>
      <c r="B2314">
        <v>5.4</v>
      </c>
      <c r="C2314">
        <v>5.3</v>
      </c>
      <c r="D2314">
        <v>3.8</v>
      </c>
    </row>
    <row r="2315" spans="1:4">
      <c r="A2315" s="16">
        <v>40358</v>
      </c>
      <c r="B2315">
        <v>5.4</v>
      </c>
      <c r="C2315">
        <v>5.3</v>
      </c>
      <c r="D2315">
        <v>3.8</v>
      </c>
    </row>
    <row r="2316" spans="1:4">
      <c r="A2316" s="16">
        <v>40359</v>
      </c>
      <c r="B2316">
        <v>5.6</v>
      </c>
      <c r="C2316">
        <v>5.3</v>
      </c>
      <c r="D2316">
        <v>3.8</v>
      </c>
    </row>
    <row r="2317" spans="1:4">
      <c r="A2317" s="16">
        <v>40361</v>
      </c>
      <c r="B2317">
        <v>4.7</v>
      </c>
      <c r="C2317">
        <v>5.3</v>
      </c>
      <c r="D2317">
        <v>3.8</v>
      </c>
    </row>
    <row r="2318" spans="1:4">
      <c r="A2318" s="16">
        <v>40364</v>
      </c>
      <c r="B2318">
        <v>5.9</v>
      </c>
      <c r="C2318">
        <v>5.5</v>
      </c>
      <c r="D2318">
        <v>4</v>
      </c>
    </row>
    <row r="2319" spans="1:4">
      <c r="A2319" s="16">
        <v>40365</v>
      </c>
      <c r="B2319">
        <v>5.8</v>
      </c>
      <c r="C2319">
        <v>5.5</v>
      </c>
      <c r="D2319">
        <v>4</v>
      </c>
    </row>
    <row r="2320" spans="1:4">
      <c r="A2320" s="16">
        <v>40366</v>
      </c>
      <c r="B2320">
        <v>5.6</v>
      </c>
      <c r="C2320">
        <v>5.5</v>
      </c>
      <c r="D2320">
        <v>4</v>
      </c>
    </row>
    <row r="2321" spans="1:4">
      <c r="A2321" s="16">
        <v>40367</v>
      </c>
      <c r="B2321">
        <v>5.6</v>
      </c>
      <c r="C2321">
        <v>5.5</v>
      </c>
      <c r="D2321">
        <v>4</v>
      </c>
    </row>
    <row r="2322" spans="1:4">
      <c r="A2322" s="16">
        <v>40368</v>
      </c>
      <c r="B2322">
        <v>5.2</v>
      </c>
      <c r="C2322">
        <v>5.5</v>
      </c>
      <c r="D2322">
        <v>4</v>
      </c>
    </row>
    <row r="2323" spans="1:4">
      <c r="A2323" s="16">
        <v>40371</v>
      </c>
      <c r="B2323">
        <v>5.6</v>
      </c>
      <c r="C2323">
        <v>5.5</v>
      </c>
      <c r="D2323">
        <v>4</v>
      </c>
    </row>
    <row r="2324" spans="1:4">
      <c r="A2324" s="16">
        <v>40372</v>
      </c>
      <c r="B2324">
        <v>5.6</v>
      </c>
      <c r="C2324">
        <v>5.5</v>
      </c>
      <c r="D2324">
        <v>4</v>
      </c>
    </row>
    <row r="2325" spans="1:4">
      <c r="A2325" s="16">
        <v>40373</v>
      </c>
      <c r="B2325">
        <v>5.6</v>
      </c>
      <c r="C2325">
        <v>5.5</v>
      </c>
      <c r="D2325">
        <v>4</v>
      </c>
    </row>
    <row r="2326" spans="1:4">
      <c r="A2326" s="16">
        <v>40374</v>
      </c>
      <c r="B2326">
        <v>5.6</v>
      </c>
      <c r="C2326">
        <v>5.5</v>
      </c>
      <c r="D2326">
        <v>4</v>
      </c>
    </row>
    <row r="2327" spans="1:4">
      <c r="A2327" s="16">
        <v>40375</v>
      </c>
      <c r="B2327">
        <v>5.2</v>
      </c>
      <c r="C2327">
        <v>5.5</v>
      </c>
      <c r="D2327">
        <v>4</v>
      </c>
    </row>
    <row r="2328" spans="1:4">
      <c r="A2328" s="16">
        <v>40378</v>
      </c>
      <c r="B2328">
        <v>5.6</v>
      </c>
      <c r="C2328">
        <v>5.5</v>
      </c>
      <c r="D2328">
        <v>4</v>
      </c>
    </row>
    <row r="2329" spans="1:4">
      <c r="A2329" s="16">
        <v>40379</v>
      </c>
      <c r="B2329">
        <v>5.6</v>
      </c>
      <c r="C2329">
        <v>5.5</v>
      </c>
      <c r="D2329">
        <v>4</v>
      </c>
    </row>
    <row r="2330" spans="1:4">
      <c r="A2330" s="16">
        <v>40380</v>
      </c>
      <c r="B2330">
        <v>5.5</v>
      </c>
      <c r="C2330">
        <v>5.5</v>
      </c>
      <c r="D2330">
        <v>4</v>
      </c>
    </row>
    <row r="2331" spans="1:4">
      <c r="A2331" s="16">
        <v>40381</v>
      </c>
      <c r="B2331">
        <v>5.6</v>
      </c>
      <c r="C2331">
        <v>5.5</v>
      </c>
      <c r="D2331">
        <v>4</v>
      </c>
    </row>
    <row r="2332" spans="1:4">
      <c r="A2332" s="16">
        <v>40382</v>
      </c>
      <c r="B2332">
        <v>4.7</v>
      </c>
      <c r="C2332">
        <v>5.5</v>
      </c>
      <c r="D2332">
        <v>4</v>
      </c>
    </row>
    <row r="2333" spans="1:4">
      <c r="A2333" s="16">
        <v>40385</v>
      </c>
      <c r="B2333">
        <v>5.6</v>
      </c>
      <c r="C2333">
        <v>5.5</v>
      </c>
      <c r="D2333">
        <v>4</v>
      </c>
    </row>
    <row r="2334" spans="1:4">
      <c r="A2334" s="16">
        <v>40386</v>
      </c>
      <c r="B2334">
        <v>5.6</v>
      </c>
      <c r="C2334">
        <v>5.8</v>
      </c>
      <c r="D2334">
        <v>4.5</v>
      </c>
    </row>
    <row r="2335" spans="1:4">
      <c r="A2335" s="16">
        <v>40387</v>
      </c>
      <c r="B2335">
        <v>5.5</v>
      </c>
      <c r="C2335">
        <v>5.8</v>
      </c>
      <c r="D2335">
        <v>4.5</v>
      </c>
    </row>
    <row r="2336" spans="1:4">
      <c r="A2336" s="16">
        <v>40388</v>
      </c>
      <c r="B2336">
        <v>5</v>
      </c>
      <c r="C2336">
        <v>5.8</v>
      </c>
      <c r="D2336">
        <v>4.5</v>
      </c>
    </row>
    <row r="2337" spans="1:4">
      <c r="A2337" s="16">
        <v>40389</v>
      </c>
      <c r="B2337">
        <v>4.4000000000000004</v>
      </c>
      <c r="C2337">
        <v>5.8</v>
      </c>
      <c r="D2337">
        <v>4.5</v>
      </c>
    </row>
    <row r="2338" spans="1:4">
      <c r="A2338" s="16">
        <v>40392</v>
      </c>
      <c r="B2338">
        <v>5.8</v>
      </c>
      <c r="C2338">
        <v>5.8</v>
      </c>
      <c r="D2338">
        <v>4.5</v>
      </c>
    </row>
    <row r="2339" spans="1:4">
      <c r="A2339" s="16">
        <v>40393</v>
      </c>
      <c r="B2339">
        <v>5.7</v>
      </c>
      <c r="C2339">
        <v>5.8</v>
      </c>
      <c r="D2339">
        <v>4.5</v>
      </c>
    </row>
    <row r="2340" spans="1:4">
      <c r="A2340" s="16">
        <v>40394</v>
      </c>
      <c r="B2340">
        <v>5.4</v>
      </c>
      <c r="C2340">
        <v>5.8</v>
      </c>
      <c r="D2340">
        <v>4.5</v>
      </c>
    </row>
    <row r="2341" spans="1:4">
      <c r="A2341" s="16">
        <v>40395</v>
      </c>
      <c r="B2341">
        <v>4.9000000000000004</v>
      </c>
      <c r="C2341">
        <v>5.8</v>
      </c>
      <c r="D2341">
        <v>4.5</v>
      </c>
    </row>
    <row r="2342" spans="1:4">
      <c r="A2342" s="16">
        <v>40396</v>
      </c>
      <c r="B2342">
        <v>4.2</v>
      </c>
      <c r="C2342">
        <v>5.8</v>
      </c>
      <c r="D2342">
        <v>4.5</v>
      </c>
    </row>
    <row r="2343" spans="1:4">
      <c r="A2343" s="16">
        <v>40399</v>
      </c>
      <c r="B2343">
        <v>5.2</v>
      </c>
      <c r="C2343">
        <v>5.8</v>
      </c>
      <c r="D2343">
        <v>4.5</v>
      </c>
    </row>
    <row r="2344" spans="1:4">
      <c r="A2344" s="16">
        <v>40400</v>
      </c>
      <c r="B2344">
        <v>5.5</v>
      </c>
      <c r="C2344">
        <v>5.8</v>
      </c>
      <c r="D2344">
        <v>4.5</v>
      </c>
    </row>
    <row r="2345" spans="1:4">
      <c r="A2345" s="16">
        <v>40401</v>
      </c>
      <c r="B2345">
        <v>5.7</v>
      </c>
      <c r="C2345">
        <v>5.8</v>
      </c>
      <c r="D2345">
        <v>4.5</v>
      </c>
    </row>
    <row r="2346" spans="1:4">
      <c r="A2346" s="16">
        <v>40402</v>
      </c>
      <c r="B2346">
        <v>5.6</v>
      </c>
      <c r="C2346">
        <v>5.8</v>
      </c>
      <c r="D2346">
        <v>4.5</v>
      </c>
    </row>
    <row r="2347" spans="1:4">
      <c r="A2347" s="16">
        <v>40403</v>
      </c>
      <c r="B2347">
        <v>5</v>
      </c>
      <c r="C2347">
        <v>5.8</v>
      </c>
      <c r="D2347">
        <v>4.5</v>
      </c>
    </row>
    <row r="2348" spans="1:4">
      <c r="A2348" s="16">
        <v>40406</v>
      </c>
      <c r="B2348">
        <v>5.7</v>
      </c>
      <c r="C2348">
        <v>5.8</v>
      </c>
      <c r="D2348">
        <v>4.5</v>
      </c>
    </row>
    <row r="2349" spans="1:4">
      <c r="A2349" s="16">
        <v>40407</v>
      </c>
      <c r="B2349">
        <v>5.7</v>
      </c>
      <c r="C2349">
        <v>5.8</v>
      </c>
      <c r="D2349">
        <v>4.5</v>
      </c>
    </row>
    <row r="2350" spans="1:4">
      <c r="A2350" s="16">
        <v>40408</v>
      </c>
      <c r="B2350">
        <v>5.7</v>
      </c>
      <c r="C2350">
        <v>5.8</v>
      </c>
      <c r="D2350">
        <v>4.5</v>
      </c>
    </row>
    <row r="2351" spans="1:4">
      <c r="A2351" s="16">
        <v>40410</v>
      </c>
      <c r="B2351">
        <v>5.0999999999999996</v>
      </c>
      <c r="C2351">
        <v>5.8</v>
      </c>
      <c r="D2351">
        <v>4.5</v>
      </c>
    </row>
    <row r="2352" spans="1:4">
      <c r="A2352" s="16">
        <v>40413</v>
      </c>
      <c r="B2352">
        <v>5.5</v>
      </c>
      <c r="C2352">
        <v>5.8</v>
      </c>
      <c r="D2352">
        <v>4.5</v>
      </c>
    </row>
    <row r="2353" spans="1:4">
      <c r="A2353" s="16">
        <v>40414</v>
      </c>
      <c r="B2353">
        <v>4.7</v>
      </c>
      <c r="C2353">
        <v>5.8</v>
      </c>
      <c r="D2353">
        <v>4.5</v>
      </c>
    </row>
    <row r="2354" spans="1:4">
      <c r="A2354" s="16">
        <v>40415</v>
      </c>
      <c r="B2354">
        <v>4.5</v>
      </c>
      <c r="C2354">
        <v>5.8</v>
      </c>
      <c r="D2354">
        <v>4.5</v>
      </c>
    </row>
    <row r="2355" spans="1:4">
      <c r="A2355" s="16">
        <v>40416</v>
      </c>
      <c r="B2355">
        <v>4.5</v>
      </c>
      <c r="C2355">
        <v>5.8</v>
      </c>
      <c r="D2355">
        <v>4.5</v>
      </c>
    </row>
    <row r="2356" spans="1:4">
      <c r="A2356" s="16">
        <v>40417</v>
      </c>
      <c r="B2356">
        <v>4.4000000000000004</v>
      </c>
      <c r="C2356">
        <v>5.8</v>
      </c>
      <c r="D2356">
        <v>4.5</v>
      </c>
    </row>
    <row r="2357" spans="1:4">
      <c r="A2357" s="16">
        <v>40420</v>
      </c>
      <c r="B2357">
        <v>5.0999999999999996</v>
      </c>
      <c r="C2357">
        <v>5.8</v>
      </c>
      <c r="D2357">
        <v>4.5</v>
      </c>
    </row>
    <row r="2358" spans="1:4">
      <c r="A2358" s="16">
        <v>40421</v>
      </c>
      <c r="B2358">
        <v>5</v>
      </c>
      <c r="C2358">
        <v>5.8</v>
      </c>
      <c r="D2358">
        <v>4.5</v>
      </c>
    </row>
    <row r="2359" spans="1:4">
      <c r="A2359" s="16">
        <v>40422</v>
      </c>
      <c r="B2359">
        <v>4.9000000000000004</v>
      </c>
      <c r="C2359">
        <v>5.8</v>
      </c>
      <c r="D2359">
        <v>4.5</v>
      </c>
    </row>
    <row r="2360" spans="1:4">
      <c r="A2360" s="16">
        <v>40423</v>
      </c>
      <c r="B2360">
        <v>4.5999999999999996</v>
      </c>
      <c r="C2360">
        <v>5.8</v>
      </c>
      <c r="D2360">
        <v>4.5</v>
      </c>
    </row>
    <row r="2361" spans="1:4">
      <c r="A2361" s="16">
        <v>40424</v>
      </c>
      <c r="B2361">
        <v>3.8</v>
      </c>
      <c r="C2361">
        <v>5.8</v>
      </c>
      <c r="D2361">
        <v>4.5</v>
      </c>
    </row>
    <row r="2362" spans="1:4">
      <c r="A2362" s="16">
        <v>40427</v>
      </c>
      <c r="B2362">
        <v>4.8</v>
      </c>
      <c r="C2362">
        <v>5.8</v>
      </c>
      <c r="D2362">
        <v>4.5</v>
      </c>
    </row>
    <row r="2363" spans="1:4">
      <c r="A2363" s="16">
        <v>40428</v>
      </c>
      <c r="B2363">
        <v>4.5999999999999996</v>
      </c>
      <c r="C2363">
        <v>5.8</v>
      </c>
      <c r="D2363">
        <v>4.5</v>
      </c>
    </row>
    <row r="2364" spans="1:4">
      <c r="A2364" s="16">
        <v>40429</v>
      </c>
      <c r="B2364">
        <v>4.5999999999999996</v>
      </c>
      <c r="C2364">
        <v>5.8</v>
      </c>
      <c r="D2364">
        <v>4.5</v>
      </c>
    </row>
    <row r="2365" spans="1:4">
      <c r="A2365" s="16">
        <v>40430</v>
      </c>
      <c r="B2365">
        <v>4.9000000000000004</v>
      </c>
      <c r="C2365">
        <v>5.8</v>
      </c>
      <c r="D2365">
        <v>4.5</v>
      </c>
    </row>
    <row r="2366" spans="1:4">
      <c r="A2366" s="16">
        <v>40434</v>
      </c>
      <c r="B2366">
        <v>5.7</v>
      </c>
      <c r="C2366">
        <v>5.8</v>
      </c>
      <c r="D2366">
        <v>4.5</v>
      </c>
    </row>
    <row r="2367" spans="1:4">
      <c r="A2367" s="16">
        <v>40435</v>
      </c>
      <c r="B2367">
        <v>5.8</v>
      </c>
      <c r="C2367">
        <v>5.8</v>
      </c>
      <c r="D2367">
        <v>4.5</v>
      </c>
    </row>
    <row r="2368" spans="1:4">
      <c r="A2368" s="16">
        <v>40436</v>
      </c>
      <c r="B2368">
        <v>5.8</v>
      </c>
      <c r="C2368">
        <v>5.8</v>
      </c>
      <c r="D2368">
        <v>4.5</v>
      </c>
    </row>
    <row r="2369" spans="1:4">
      <c r="A2369" s="16">
        <v>40437</v>
      </c>
      <c r="B2369">
        <v>5.9</v>
      </c>
      <c r="C2369">
        <v>5.8</v>
      </c>
      <c r="D2369">
        <v>4.5</v>
      </c>
    </row>
    <row r="2370" spans="1:4">
      <c r="A2370" s="16">
        <v>40438</v>
      </c>
      <c r="B2370">
        <v>5.7</v>
      </c>
      <c r="C2370">
        <v>6</v>
      </c>
      <c r="D2370">
        <v>5</v>
      </c>
    </row>
    <row r="2371" spans="1:4">
      <c r="A2371" s="16">
        <v>40441</v>
      </c>
      <c r="B2371">
        <v>6.2</v>
      </c>
      <c r="C2371">
        <v>6</v>
      </c>
      <c r="D2371">
        <v>5</v>
      </c>
    </row>
    <row r="2372" spans="1:4">
      <c r="A2372" s="16">
        <v>40442</v>
      </c>
      <c r="B2372">
        <v>6.1</v>
      </c>
      <c r="C2372">
        <v>6</v>
      </c>
      <c r="D2372">
        <v>5</v>
      </c>
    </row>
    <row r="2373" spans="1:4">
      <c r="A2373" s="16">
        <v>40443</v>
      </c>
      <c r="B2373">
        <v>6.1</v>
      </c>
      <c r="C2373">
        <v>6</v>
      </c>
      <c r="D2373">
        <v>5</v>
      </c>
    </row>
    <row r="2374" spans="1:4">
      <c r="A2374" s="16">
        <v>40444</v>
      </c>
      <c r="B2374">
        <v>6.1</v>
      </c>
      <c r="C2374">
        <v>6</v>
      </c>
      <c r="D2374">
        <v>5</v>
      </c>
    </row>
    <row r="2375" spans="1:4">
      <c r="A2375" s="16">
        <v>40445</v>
      </c>
      <c r="B2375">
        <v>5.6</v>
      </c>
      <c r="C2375">
        <v>6</v>
      </c>
      <c r="D2375">
        <v>5</v>
      </c>
    </row>
    <row r="2376" spans="1:4">
      <c r="A2376" s="16">
        <v>40448</v>
      </c>
      <c r="B2376">
        <v>6.2</v>
      </c>
      <c r="C2376">
        <v>6</v>
      </c>
      <c r="D2376">
        <v>5</v>
      </c>
    </row>
    <row r="2377" spans="1:4">
      <c r="A2377" s="16">
        <v>40449</v>
      </c>
      <c r="B2377">
        <v>6.3</v>
      </c>
      <c r="C2377">
        <v>6</v>
      </c>
      <c r="D2377">
        <v>5</v>
      </c>
    </row>
    <row r="2378" spans="1:4">
      <c r="A2378" s="16">
        <v>40450</v>
      </c>
      <c r="B2378">
        <v>7</v>
      </c>
      <c r="C2378">
        <v>6</v>
      </c>
      <c r="D2378">
        <v>5</v>
      </c>
    </row>
    <row r="2379" spans="1:4">
      <c r="A2379" s="16">
        <v>40452</v>
      </c>
      <c r="B2379">
        <v>6.3</v>
      </c>
      <c r="C2379">
        <v>6</v>
      </c>
      <c r="D2379">
        <v>5</v>
      </c>
    </row>
    <row r="2380" spans="1:4">
      <c r="A2380" s="16">
        <v>40455</v>
      </c>
      <c r="B2380">
        <v>6.1</v>
      </c>
      <c r="C2380">
        <v>6</v>
      </c>
      <c r="D2380">
        <v>5</v>
      </c>
    </row>
    <row r="2381" spans="1:4">
      <c r="A2381" s="16">
        <v>40456</v>
      </c>
      <c r="B2381">
        <v>6</v>
      </c>
      <c r="C2381">
        <v>6</v>
      </c>
      <c r="D2381">
        <v>5</v>
      </c>
    </row>
    <row r="2382" spans="1:4">
      <c r="A2382" s="16">
        <v>40457</v>
      </c>
      <c r="B2382">
        <v>5.9</v>
      </c>
      <c r="C2382">
        <v>6</v>
      </c>
      <c r="D2382">
        <v>5</v>
      </c>
    </row>
    <row r="2383" spans="1:4">
      <c r="A2383" s="16">
        <v>40458</v>
      </c>
      <c r="B2383">
        <v>5.9</v>
      </c>
      <c r="C2383">
        <v>6</v>
      </c>
      <c r="D2383">
        <v>5</v>
      </c>
    </row>
    <row r="2384" spans="1:4">
      <c r="A2384" s="16">
        <v>40459</v>
      </c>
      <c r="B2384">
        <v>5.5</v>
      </c>
      <c r="C2384">
        <v>6</v>
      </c>
      <c r="D2384">
        <v>5</v>
      </c>
    </row>
    <row r="2385" spans="1:4">
      <c r="A2385" s="16">
        <v>40462</v>
      </c>
      <c r="B2385">
        <v>6.2</v>
      </c>
      <c r="C2385">
        <v>6</v>
      </c>
      <c r="D2385">
        <v>5</v>
      </c>
    </row>
    <row r="2386" spans="1:4">
      <c r="A2386" s="16">
        <v>40463</v>
      </c>
      <c r="B2386">
        <v>6.2</v>
      </c>
      <c r="C2386">
        <v>6</v>
      </c>
      <c r="D2386">
        <v>5.3</v>
      </c>
    </row>
    <row r="2387" spans="1:4">
      <c r="A2387" s="16">
        <v>40464</v>
      </c>
      <c r="B2387">
        <v>6.3</v>
      </c>
      <c r="C2387">
        <v>6</v>
      </c>
      <c r="D2387">
        <v>5</v>
      </c>
    </row>
    <row r="2388" spans="1:4">
      <c r="A2388" s="16">
        <v>40465</v>
      </c>
      <c r="B2388">
        <v>6.3</v>
      </c>
      <c r="C2388">
        <v>6</v>
      </c>
      <c r="D2388">
        <v>5</v>
      </c>
    </row>
    <row r="2389" spans="1:4">
      <c r="A2389" s="16">
        <v>40466</v>
      </c>
      <c r="B2389">
        <v>5.4</v>
      </c>
      <c r="C2389">
        <v>6</v>
      </c>
      <c r="D2389">
        <v>5</v>
      </c>
    </row>
    <row r="2390" spans="1:4">
      <c r="A2390" s="16">
        <v>40469</v>
      </c>
      <c r="B2390">
        <v>6.5</v>
      </c>
      <c r="C2390">
        <v>6</v>
      </c>
      <c r="D2390">
        <v>5</v>
      </c>
    </row>
    <row r="2391" spans="1:4">
      <c r="A2391" s="16">
        <v>40470</v>
      </c>
      <c r="B2391">
        <v>6.6</v>
      </c>
      <c r="C2391">
        <v>6</v>
      </c>
      <c r="D2391">
        <v>5</v>
      </c>
    </row>
    <row r="2392" spans="1:4">
      <c r="A2392" s="16">
        <v>40471</v>
      </c>
      <c r="B2392">
        <v>6.7</v>
      </c>
      <c r="C2392">
        <v>6</v>
      </c>
      <c r="D2392">
        <v>5</v>
      </c>
    </row>
    <row r="2393" spans="1:4">
      <c r="A2393" s="16">
        <v>40472</v>
      </c>
      <c r="B2393">
        <v>6.4</v>
      </c>
      <c r="C2393">
        <v>6</v>
      </c>
      <c r="D2393">
        <v>5</v>
      </c>
    </row>
    <row r="2394" spans="1:4">
      <c r="A2394" s="16">
        <v>40473</v>
      </c>
      <c r="B2394">
        <v>5.8</v>
      </c>
      <c r="C2394">
        <v>6</v>
      </c>
      <c r="D2394">
        <v>5</v>
      </c>
    </row>
    <row r="2395" spans="1:4">
      <c r="A2395" s="16">
        <v>40476</v>
      </c>
      <c r="B2395">
        <v>6.8</v>
      </c>
      <c r="C2395">
        <v>6</v>
      </c>
      <c r="D2395">
        <v>5</v>
      </c>
    </row>
    <row r="2396" spans="1:4">
      <c r="A2396" s="16">
        <v>40477</v>
      </c>
      <c r="B2396">
        <v>6.8</v>
      </c>
      <c r="C2396">
        <v>6</v>
      </c>
      <c r="D2396">
        <v>5</v>
      </c>
    </row>
    <row r="2397" spans="1:4">
      <c r="A2397" s="16">
        <v>40478</v>
      </c>
      <c r="B2397">
        <v>6.6</v>
      </c>
      <c r="C2397">
        <v>6</v>
      </c>
      <c r="D2397">
        <v>5</v>
      </c>
    </row>
    <row r="2398" spans="1:4">
      <c r="A2398" s="16">
        <v>40479</v>
      </c>
      <c r="B2398">
        <v>6.6</v>
      </c>
      <c r="C2398">
        <v>6</v>
      </c>
      <c r="D2398">
        <v>5</v>
      </c>
    </row>
    <row r="2399" spans="1:4">
      <c r="A2399" s="16">
        <v>40480</v>
      </c>
      <c r="B2399">
        <v>7.7</v>
      </c>
      <c r="C2399">
        <v>6</v>
      </c>
      <c r="D2399">
        <v>5</v>
      </c>
    </row>
    <row r="2400" spans="1:4">
      <c r="A2400" s="16">
        <v>40481</v>
      </c>
      <c r="B2400">
        <v>7.4</v>
      </c>
      <c r="C2400">
        <v>6</v>
      </c>
      <c r="D2400">
        <v>5</v>
      </c>
    </row>
    <row r="2401" spans="1:4">
      <c r="A2401" s="16">
        <v>40483</v>
      </c>
      <c r="B2401">
        <v>6.9</v>
      </c>
      <c r="C2401">
        <v>6</v>
      </c>
      <c r="D2401">
        <v>5</v>
      </c>
    </row>
    <row r="2402" spans="1:4">
      <c r="A2402" s="16">
        <v>40484</v>
      </c>
      <c r="B2402">
        <v>6.8</v>
      </c>
      <c r="C2402">
        <v>6.3</v>
      </c>
      <c r="D2402">
        <v>5.3</v>
      </c>
    </row>
    <row r="2403" spans="1:4">
      <c r="A2403" s="16">
        <v>40485</v>
      </c>
      <c r="B2403">
        <v>6.6</v>
      </c>
      <c r="C2403">
        <v>6.3</v>
      </c>
      <c r="D2403">
        <v>5.3</v>
      </c>
    </row>
    <row r="2404" spans="1:4">
      <c r="A2404" s="16">
        <v>40486</v>
      </c>
      <c r="B2404">
        <v>6.8</v>
      </c>
      <c r="C2404">
        <v>6.3</v>
      </c>
      <c r="D2404">
        <v>5.3</v>
      </c>
    </row>
    <row r="2405" spans="1:4">
      <c r="A2405" s="16">
        <v>40490</v>
      </c>
      <c r="B2405">
        <v>7.1</v>
      </c>
      <c r="C2405">
        <v>6.3</v>
      </c>
      <c r="D2405">
        <v>5.3</v>
      </c>
    </row>
    <row r="2406" spans="1:4">
      <c r="A2406" s="16">
        <v>40491</v>
      </c>
      <c r="B2406">
        <v>7.4</v>
      </c>
      <c r="C2406">
        <v>6.3</v>
      </c>
      <c r="D2406">
        <v>5.3</v>
      </c>
    </row>
    <row r="2407" spans="1:4">
      <c r="A2407" s="16">
        <v>40492</v>
      </c>
      <c r="B2407">
        <v>7.1</v>
      </c>
      <c r="C2407">
        <v>6.3</v>
      </c>
      <c r="D2407">
        <v>5.3</v>
      </c>
    </row>
    <row r="2408" spans="1:4">
      <c r="A2408" s="16">
        <v>40493</v>
      </c>
      <c r="B2408">
        <v>7</v>
      </c>
      <c r="C2408">
        <v>6.3</v>
      </c>
      <c r="D2408">
        <v>5.3</v>
      </c>
    </row>
    <row r="2409" spans="1:4">
      <c r="A2409" s="16">
        <v>40494</v>
      </c>
      <c r="B2409">
        <v>6.2</v>
      </c>
      <c r="C2409">
        <v>6.3</v>
      </c>
      <c r="D2409">
        <v>5.3</v>
      </c>
    </row>
    <row r="2410" spans="1:4">
      <c r="A2410" s="16">
        <v>40497</v>
      </c>
      <c r="B2410">
        <v>6.9</v>
      </c>
      <c r="C2410">
        <v>6.3</v>
      </c>
      <c r="D2410">
        <v>5.3</v>
      </c>
    </row>
    <row r="2411" spans="1:4">
      <c r="A2411" s="16">
        <v>40498</v>
      </c>
      <c r="B2411">
        <v>6.8</v>
      </c>
      <c r="C2411">
        <v>6.3</v>
      </c>
      <c r="D2411">
        <v>5.3</v>
      </c>
    </row>
    <row r="2412" spans="1:4">
      <c r="A2412" s="16">
        <v>40500</v>
      </c>
      <c r="B2412">
        <v>6.8</v>
      </c>
      <c r="C2412">
        <v>6.3</v>
      </c>
      <c r="D2412">
        <v>5.3</v>
      </c>
    </row>
    <row r="2413" spans="1:4">
      <c r="A2413" s="16">
        <v>40501</v>
      </c>
      <c r="B2413">
        <v>6.2</v>
      </c>
      <c r="C2413">
        <v>6.3</v>
      </c>
      <c r="D2413">
        <v>5.3</v>
      </c>
    </row>
    <row r="2414" spans="1:4">
      <c r="A2414" s="16">
        <v>40504</v>
      </c>
      <c r="B2414">
        <v>6.9</v>
      </c>
      <c r="C2414">
        <v>6.3</v>
      </c>
      <c r="D2414">
        <v>5.3</v>
      </c>
    </row>
    <row r="2415" spans="1:4">
      <c r="A2415" s="16">
        <v>40505</v>
      </c>
      <c r="B2415">
        <v>6.9</v>
      </c>
      <c r="C2415">
        <v>6.3</v>
      </c>
      <c r="D2415">
        <v>5.3</v>
      </c>
    </row>
    <row r="2416" spans="1:4">
      <c r="A2416" s="16">
        <v>40506</v>
      </c>
      <c r="B2416">
        <v>6.9</v>
      </c>
      <c r="C2416">
        <v>6.3</v>
      </c>
      <c r="D2416">
        <v>5.3</v>
      </c>
    </row>
    <row r="2417" spans="1:4">
      <c r="A2417" s="16">
        <v>40507</v>
      </c>
      <c r="B2417">
        <v>6.9</v>
      </c>
      <c r="C2417">
        <v>6.3</v>
      </c>
      <c r="D2417">
        <v>5.3</v>
      </c>
    </row>
    <row r="2418" spans="1:4">
      <c r="A2418" s="16">
        <v>40508</v>
      </c>
      <c r="B2418">
        <v>6.2</v>
      </c>
      <c r="C2418">
        <v>6.3</v>
      </c>
      <c r="D2418">
        <v>5.3</v>
      </c>
    </row>
    <row r="2419" spans="1:4">
      <c r="A2419" s="16">
        <v>40511</v>
      </c>
      <c r="B2419">
        <v>6.7</v>
      </c>
      <c r="C2419">
        <v>6.3</v>
      </c>
      <c r="D2419">
        <v>5.3</v>
      </c>
    </row>
    <row r="2420" spans="1:4">
      <c r="A2420" s="16">
        <v>40512</v>
      </c>
      <c r="B2420">
        <v>6.5</v>
      </c>
      <c r="C2420">
        <v>6.3</v>
      </c>
      <c r="D2420">
        <v>5.3</v>
      </c>
    </row>
    <row r="2421" spans="1:4">
      <c r="A2421" s="16">
        <v>40513</v>
      </c>
      <c r="B2421">
        <v>6.4</v>
      </c>
      <c r="C2421">
        <v>6.3</v>
      </c>
      <c r="D2421">
        <v>5.3</v>
      </c>
    </row>
    <row r="2422" spans="1:4">
      <c r="A2422" s="16">
        <v>40514</v>
      </c>
      <c r="B2422">
        <v>6.3</v>
      </c>
      <c r="C2422">
        <v>6.3</v>
      </c>
      <c r="D2422">
        <v>5.3</v>
      </c>
    </row>
    <row r="2423" spans="1:4">
      <c r="A2423" s="16">
        <v>40515</v>
      </c>
      <c r="B2423">
        <v>6</v>
      </c>
      <c r="C2423">
        <v>6.3</v>
      </c>
      <c r="D2423">
        <v>5.3</v>
      </c>
    </row>
    <row r="2424" spans="1:4">
      <c r="A2424" s="16">
        <v>40518</v>
      </c>
      <c r="B2424">
        <v>6.7</v>
      </c>
      <c r="C2424">
        <v>6.3</v>
      </c>
      <c r="D2424">
        <v>5.3</v>
      </c>
    </row>
    <row r="2425" spans="1:4">
      <c r="A2425" s="16">
        <v>40519</v>
      </c>
      <c r="B2425">
        <v>6.7</v>
      </c>
      <c r="C2425">
        <v>6.3</v>
      </c>
      <c r="D2425">
        <v>5.3</v>
      </c>
    </row>
    <row r="2426" spans="1:4">
      <c r="A2426" s="16">
        <v>40520</v>
      </c>
      <c r="B2426">
        <v>6.7</v>
      </c>
      <c r="C2426">
        <v>6.3</v>
      </c>
      <c r="D2426">
        <v>5.3</v>
      </c>
    </row>
    <row r="2427" spans="1:4">
      <c r="A2427" s="16">
        <v>40521</v>
      </c>
      <c r="B2427">
        <v>6.5</v>
      </c>
      <c r="C2427">
        <v>6.3</v>
      </c>
      <c r="D2427">
        <v>5.3</v>
      </c>
    </row>
    <row r="2428" spans="1:4">
      <c r="A2428" s="16">
        <v>40522</v>
      </c>
      <c r="B2428">
        <v>6.2</v>
      </c>
      <c r="C2428">
        <v>6.3</v>
      </c>
      <c r="D2428">
        <v>5.3</v>
      </c>
    </row>
    <row r="2429" spans="1:4">
      <c r="A2429" s="16">
        <v>40525</v>
      </c>
      <c r="B2429">
        <v>6.7</v>
      </c>
      <c r="C2429">
        <v>6.3</v>
      </c>
      <c r="D2429">
        <v>5.3</v>
      </c>
    </row>
    <row r="2430" spans="1:4">
      <c r="A2430" s="16">
        <v>40526</v>
      </c>
      <c r="B2430">
        <v>6.6</v>
      </c>
      <c r="C2430">
        <v>6.3</v>
      </c>
      <c r="D2430">
        <v>5.3</v>
      </c>
    </row>
    <row r="2431" spans="1:4">
      <c r="A2431" s="16">
        <v>40527</v>
      </c>
      <c r="B2431">
        <v>6.7</v>
      </c>
      <c r="C2431">
        <v>6.3</v>
      </c>
      <c r="D2431">
        <v>5.3</v>
      </c>
    </row>
    <row r="2432" spans="1:4">
      <c r="A2432" s="16">
        <v>40528</v>
      </c>
      <c r="B2432">
        <v>6.4</v>
      </c>
      <c r="C2432">
        <v>6.3</v>
      </c>
      <c r="D2432">
        <v>5.3</v>
      </c>
    </row>
    <row r="2433" spans="1:4">
      <c r="A2433" s="16">
        <v>40532</v>
      </c>
      <c r="B2433">
        <v>7</v>
      </c>
      <c r="C2433">
        <v>6.3</v>
      </c>
      <c r="D2433">
        <v>5.3</v>
      </c>
    </row>
    <row r="2434" spans="1:4">
      <c r="A2434" s="16">
        <v>40533</v>
      </c>
      <c r="B2434">
        <v>7</v>
      </c>
      <c r="C2434">
        <v>6.3</v>
      </c>
      <c r="D2434">
        <v>5.3</v>
      </c>
    </row>
    <row r="2435" spans="1:4">
      <c r="A2435" s="16">
        <v>40534</v>
      </c>
      <c r="B2435">
        <v>7</v>
      </c>
      <c r="C2435">
        <v>6.3</v>
      </c>
      <c r="D2435">
        <v>5.3</v>
      </c>
    </row>
    <row r="2436" spans="1:4">
      <c r="A2436" s="16">
        <v>40535</v>
      </c>
      <c r="B2436">
        <v>6.9</v>
      </c>
      <c r="C2436">
        <v>6.3</v>
      </c>
      <c r="D2436">
        <v>5.3</v>
      </c>
    </row>
    <row r="2437" spans="1:4">
      <c r="A2437" s="16">
        <v>40536</v>
      </c>
      <c r="B2437">
        <v>6.9</v>
      </c>
      <c r="C2437">
        <v>6.3</v>
      </c>
      <c r="D2437">
        <v>5.3</v>
      </c>
    </row>
    <row r="2438" spans="1:4">
      <c r="A2438" s="16">
        <v>40539</v>
      </c>
      <c r="B2438">
        <v>6.9</v>
      </c>
      <c r="C2438">
        <v>6.3</v>
      </c>
      <c r="D2438">
        <v>5.3</v>
      </c>
    </row>
    <row r="2439" spans="1:4">
      <c r="A2439" s="16">
        <v>40540</v>
      </c>
      <c r="B2439">
        <v>6.9</v>
      </c>
      <c r="C2439">
        <v>6.3</v>
      </c>
      <c r="D2439">
        <v>5.3</v>
      </c>
    </row>
    <row r="2440" spans="1:4">
      <c r="A2440" s="16">
        <v>40541</v>
      </c>
      <c r="B2440">
        <v>6.8</v>
      </c>
      <c r="C2440">
        <v>6.3</v>
      </c>
      <c r="D2440">
        <v>5.3</v>
      </c>
    </row>
    <row r="2441" spans="1:4">
      <c r="A2441" s="16">
        <v>40542</v>
      </c>
      <c r="B2441">
        <v>6.8</v>
      </c>
      <c r="C2441">
        <v>6.3</v>
      </c>
      <c r="D2441">
        <v>5.3</v>
      </c>
    </row>
    <row r="2442" spans="1:4">
      <c r="A2442" s="16">
        <v>40543</v>
      </c>
      <c r="B2442">
        <v>5.7</v>
      </c>
      <c r="C2442">
        <v>6.3</v>
      </c>
      <c r="D2442">
        <v>5.3</v>
      </c>
    </row>
    <row r="2443" spans="1:4">
      <c r="A2443" s="16">
        <v>40546</v>
      </c>
      <c r="B2443">
        <v>6.7</v>
      </c>
      <c r="C2443">
        <v>6.3</v>
      </c>
      <c r="D2443">
        <v>5.3</v>
      </c>
    </row>
    <row r="2444" spans="1:4">
      <c r="A2444" s="16">
        <v>40547</v>
      </c>
      <c r="B2444">
        <v>6.6</v>
      </c>
      <c r="C2444">
        <v>6.3</v>
      </c>
      <c r="D2444">
        <v>5.3</v>
      </c>
    </row>
    <row r="2445" spans="1:4">
      <c r="A2445" s="16">
        <v>40548</v>
      </c>
      <c r="B2445">
        <v>6.4</v>
      </c>
      <c r="C2445">
        <v>6.3</v>
      </c>
      <c r="D2445">
        <v>5.3</v>
      </c>
    </row>
    <row r="2446" spans="1:4">
      <c r="A2446" s="16">
        <v>40549</v>
      </c>
      <c r="B2446">
        <v>6.3</v>
      </c>
      <c r="C2446">
        <v>6.3</v>
      </c>
      <c r="D2446">
        <v>5.3</v>
      </c>
    </row>
    <row r="2447" spans="1:4">
      <c r="A2447" s="16">
        <v>40550</v>
      </c>
      <c r="B2447">
        <v>6.3</v>
      </c>
      <c r="C2447">
        <v>6.3</v>
      </c>
      <c r="D2447">
        <v>5.3</v>
      </c>
    </row>
    <row r="2448" spans="1:4">
      <c r="A2448" s="16">
        <v>40553</v>
      </c>
      <c r="B2448">
        <v>6.3</v>
      </c>
      <c r="C2448">
        <v>6.3</v>
      </c>
      <c r="D2448">
        <v>5.3</v>
      </c>
    </row>
    <row r="2449" spans="1:4">
      <c r="A2449" s="16">
        <v>40554</v>
      </c>
      <c r="B2449">
        <v>6.3</v>
      </c>
      <c r="C2449">
        <v>6.3</v>
      </c>
      <c r="D2449">
        <v>5.3</v>
      </c>
    </row>
    <row r="2450" spans="1:4">
      <c r="A2450" s="16">
        <v>40555</v>
      </c>
      <c r="B2450">
        <v>6.3</v>
      </c>
      <c r="C2450">
        <v>6.3</v>
      </c>
      <c r="D2450">
        <v>5.3</v>
      </c>
    </row>
    <row r="2451" spans="1:4">
      <c r="A2451" s="16">
        <v>40556</v>
      </c>
      <c r="B2451">
        <v>6.3</v>
      </c>
      <c r="C2451">
        <v>6.3</v>
      </c>
      <c r="D2451">
        <v>5.3</v>
      </c>
    </row>
    <row r="2452" spans="1:4">
      <c r="A2452" s="16">
        <v>40557</v>
      </c>
      <c r="B2452">
        <v>6.1</v>
      </c>
      <c r="C2452">
        <v>6.3</v>
      </c>
      <c r="D2452">
        <v>5.3</v>
      </c>
    </row>
    <row r="2453" spans="1:4">
      <c r="A2453" s="16">
        <v>40560</v>
      </c>
      <c r="B2453">
        <v>6.7</v>
      </c>
      <c r="C2453">
        <v>6.3</v>
      </c>
      <c r="D2453">
        <v>5.3</v>
      </c>
    </row>
    <row r="2454" spans="1:4">
      <c r="A2454" s="16">
        <v>40561</v>
      </c>
      <c r="B2454">
        <v>6.7</v>
      </c>
      <c r="C2454">
        <v>6.3</v>
      </c>
      <c r="D2454">
        <v>5.3</v>
      </c>
    </row>
    <row r="2455" spans="1:4">
      <c r="A2455" s="16">
        <v>40562</v>
      </c>
      <c r="B2455">
        <v>6.7</v>
      </c>
      <c r="C2455">
        <v>6.3</v>
      </c>
      <c r="D2455">
        <v>5.3</v>
      </c>
    </row>
    <row r="2456" spans="1:4">
      <c r="A2456" s="16">
        <v>40563</v>
      </c>
      <c r="B2456">
        <v>6.7</v>
      </c>
      <c r="C2456">
        <v>6.3</v>
      </c>
      <c r="D2456">
        <v>5.3</v>
      </c>
    </row>
    <row r="2457" spans="1:4">
      <c r="A2457" s="16">
        <v>40564</v>
      </c>
      <c r="B2457">
        <v>6.4</v>
      </c>
      <c r="C2457">
        <v>6.3</v>
      </c>
      <c r="D2457">
        <v>5.3</v>
      </c>
    </row>
    <row r="2458" spans="1:4">
      <c r="A2458" s="16">
        <v>40567</v>
      </c>
      <c r="B2458">
        <v>6.6</v>
      </c>
      <c r="C2458">
        <v>6.3</v>
      </c>
      <c r="D2458">
        <v>5.3</v>
      </c>
    </row>
    <row r="2459" spans="1:4">
      <c r="A2459" s="16">
        <v>40568</v>
      </c>
      <c r="B2459">
        <v>6.7</v>
      </c>
      <c r="C2459">
        <v>6.5</v>
      </c>
      <c r="D2459">
        <v>5.5</v>
      </c>
    </row>
    <row r="2460" spans="1:4">
      <c r="A2460" s="16">
        <v>40570</v>
      </c>
      <c r="B2460">
        <v>6.7</v>
      </c>
      <c r="C2460">
        <v>6.5</v>
      </c>
      <c r="D2460">
        <v>5.5</v>
      </c>
    </row>
    <row r="2461" spans="1:4">
      <c r="A2461" s="16">
        <v>40571</v>
      </c>
      <c r="B2461">
        <v>6.4</v>
      </c>
      <c r="C2461">
        <v>6.5</v>
      </c>
      <c r="D2461">
        <v>5.5</v>
      </c>
    </row>
    <row r="2462" spans="1:4">
      <c r="A2462" s="16">
        <v>40574</v>
      </c>
      <c r="B2462">
        <v>6.9</v>
      </c>
      <c r="C2462">
        <v>6.5</v>
      </c>
      <c r="D2462">
        <v>5.5</v>
      </c>
    </row>
    <row r="2463" spans="1:4">
      <c r="A2463" s="16">
        <v>40575</v>
      </c>
      <c r="B2463">
        <v>6.9</v>
      </c>
      <c r="C2463">
        <v>6.5</v>
      </c>
      <c r="D2463">
        <v>5.5</v>
      </c>
    </row>
    <row r="2464" spans="1:4">
      <c r="A2464" s="16">
        <v>40576</v>
      </c>
      <c r="B2464">
        <v>6.7</v>
      </c>
      <c r="C2464">
        <v>6.5</v>
      </c>
      <c r="D2464">
        <v>5.5</v>
      </c>
    </row>
    <row r="2465" spans="1:4">
      <c r="A2465" s="16">
        <v>40577</v>
      </c>
      <c r="B2465">
        <v>6.5</v>
      </c>
      <c r="C2465">
        <v>6.5</v>
      </c>
      <c r="D2465">
        <v>5.5</v>
      </c>
    </row>
    <row r="2466" spans="1:4">
      <c r="A2466" s="16">
        <v>40578</v>
      </c>
      <c r="B2466">
        <v>6.4</v>
      </c>
      <c r="C2466">
        <v>6.5</v>
      </c>
      <c r="D2466">
        <v>5.5</v>
      </c>
    </row>
    <row r="2467" spans="1:4">
      <c r="A2467" s="16">
        <v>40581</v>
      </c>
      <c r="B2467">
        <v>6.6</v>
      </c>
      <c r="C2467">
        <v>6.5</v>
      </c>
      <c r="D2467">
        <v>5.5</v>
      </c>
    </row>
    <row r="2468" spans="1:4">
      <c r="A2468" s="16">
        <v>40582</v>
      </c>
      <c r="B2468">
        <v>6.7</v>
      </c>
      <c r="C2468">
        <v>6.5</v>
      </c>
      <c r="D2468">
        <v>5.5</v>
      </c>
    </row>
    <row r="2469" spans="1:4">
      <c r="A2469" s="16">
        <v>40583</v>
      </c>
      <c r="B2469">
        <v>6.6</v>
      </c>
      <c r="C2469">
        <v>6.5</v>
      </c>
      <c r="D2469">
        <v>5.5</v>
      </c>
    </row>
    <row r="2470" spans="1:4">
      <c r="A2470" s="16">
        <v>40584</v>
      </c>
      <c r="B2470">
        <v>6.6</v>
      </c>
      <c r="C2470">
        <v>6.5</v>
      </c>
      <c r="D2470">
        <v>5.5</v>
      </c>
    </row>
    <row r="2471" spans="1:4">
      <c r="A2471" s="16">
        <v>40585</v>
      </c>
      <c r="B2471">
        <v>6.2</v>
      </c>
      <c r="C2471">
        <v>6.5</v>
      </c>
      <c r="D2471">
        <v>5.5</v>
      </c>
    </row>
    <row r="2472" spans="1:4">
      <c r="A2472" s="16">
        <v>40588</v>
      </c>
      <c r="B2472">
        <v>6.8</v>
      </c>
      <c r="C2472">
        <v>6.5</v>
      </c>
      <c r="D2472">
        <v>5.5</v>
      </c>
    </row>
    <row r="2473" spans="1:4">
      <c r="A2473" s="16">
        <v>40589</v>
      </c>
      <c r="B2473">
        <v>6.8</v>
      </c>
      <c r="C2473">
        <v>6.5</v>
      </c>
      <c r="D2473">
        <v>5.5</v>
      </c>
    </row>
    <row r="2474" spans="1:4">
      <c r="A2474" s="16">
        <v>40591</v>
      </c>
      <c r="B2474">
        <v>6.8</v>
      </c>
      <c r="C2474">
        <v>6.5</v>
      </c>
      <c r="D2474">
        <v>5.5</v>
      </c>
    </row>
    <row r="2475" spans="1:4">
      <c r="A2475" s="16">
        <v>40592</v>
      </c>
      <c r="B2475">
        <v>6.8</v>
      </c>
      <c r="C2475">
        <v>6.5</v>
      </c>
      <c r="D2475">
        <v>5.5</v>
      </c>
    </row>
    <row r="2476" spans="1:4">
      <c r="A2476" s="16">
        <v>40595</v>
      </c>
      <c r="B2476">
        <v>6.8</v>
      </c>
      <c r="C2476">
        <v>6.5</v>
      </c>
      <c r="D2476">
        <v>5.5</v>
      </c>
    </row>
    <row r="2477" spans="1:4">
      <c r="A2477" s="16">
        <v>40596</v>
      </c>
      <c r="B2477">
        <v>6.7</v>
      </c>
      <c r="C2477">
        <v>6.5</v>
      </c>
      <c r="D2477">
        <v>5.5</v>
      </c>
    </row>
    <row r="2478" spans="1:4">
      <c r="A2478" s="16">
        <v>40597</v>
      </c>
      <c r="B2478">
        <v>6.8</v>
      </c>
      <c r="C2478">
        <v>6.5</v>
      </c>
      <c r="D2478">
        <v>5.5</v>
      </c>
    </row>
    <row r="2479" spans="1:4">
      <c r="A2479" s="16">
        <v>40598</v>
      </c>
      <c r="B2479">
        <v>6.7</v>
      </c>
      <c r="C2479">
        <v>6.5</v>
      </c>
      <c r="D2479">
        <v>5.5</v>
      </c>
    </row>
    <row r="2480" spans="1:4">
      <c r="A2480" s="16">
        <v>40599</v>
      </c>
      <c r="B2480">
        <v>6.6</v>
      </c>
      <c r="C2480">
        <v>6.5</v>
      </c>
      <c r="D2480">
        <v>5.5</v>
      </c>
    </row>
    <row r="2481" spans="1:4">
      <c r="A2481" s="16">
        <v>40602</v>
      </c>
      <c r="B2481">
        <v>6.9</v>
      </c>
      <c r="C2481">
        <v>6.5</v>
      </c>
      <c r="D2481">
        <v>5.5</v>
      </c>
    </row>
    <row r="2482" spans="1:4">
      <c r="A2482" s="16">
        <v>40603</v>
      </c>
      <c r="B2482">
        <v>7</v>
      </c>
      <c r="C2482">
        <v>6.5</v>
      </c>
      <c r="D2482">
        <v>5.5</v>
      </c>
    </row>
    <row r="2483" spans="1:4">
      <c r="A2483" s="16">
        <v>40605</v>
      </c>
      <c r="B2483">
        <v>6.9</v>
      </c>
      <c r="C2483">
        <v>6.5</v>
      </c>
      <c r="D2483">
        <v>5.5</v>
      </c>
    </row>
    <row r="2484" spans="1:4">
      <c r="A2484" s="16">
        <v>40606</v>
      </c>
      <c r="B2484">
        <v>6.6</v>
      </c>
      <c r="C2484">
        <v>6.5</v>
      </c>
      <c r="D2484">
        <v>5.5</v>
      </c>
    </row>
    <row r="2485" spans="1:4">
      <c r="A2485" s="16">
        <v>40609</v>
      </c>
      <c r="B2485">
        <v>6.9</v>
      </c>
      <c r="C2485">
        <v>6.5</v>
      </c>
      <c r="D2485">
        <v>5.5</v>
      </c>
    </row>
    <row r="2486" spans="1:4">
      <c r="A2486" s="16">
        <v>40610</v>
      </c>
      <c r="B2486">
        <v>6.9</v>
      </c>
      <c r="C2486">
        <v>6.5</v>
      </c>
      <c r="D2486">
        <v>5.5</v>
      </c>
    </row>
    <row r="2487" spans="1:4">
      <c r="A2487" s="16">
        <v>40611</v>
      </c>
      <c r="B2487">
        <v>6.8</v>
      </c>
      <c r="C2487">
        <v>6.5</v>
      </c>
      <c r="D2487">
        <v>5.5</v>
      </c>
    </row>
    <row r="2488" spans="1:4">
      <c r="A2488" s="16">
        <v>40612</v>
      </c>
      <c r="B2488">
        <v>6.8</v>
      </c>
      <c r="C2488">
        <v>6.5</v>
      </c>
      <c r="D2488">
        <v>5.5</v>
      </c>
    </row>
    <row r="2489" spans="1:4">
      <c r="A2489" s="16">
        <v>40613</v>
      </c>
      <c r="B2489">
        <v>6.3</v>
      </c>
      <c r="C2489">
        <v>6.5</v>
      </c>
      <c r="D2489">
        <v>5.5</v>
      </c>
    </row>
    <row r="2490" spans="1:4">
      <c r="A2490" s="16">
        <v>40616</v>
      </c>
      <c r="B2490">
        <v>6.9</v>
      </c>
      <c r="C2490">
        <v>6.5</v>
      </c>
      <c r="D2490">
        <v>5.5</v>
      </c>
    </row>
    <row r="2491" spans="1:4">
      <c r="A2491" s="16">
        <v>40617</v>
      </c>
      <c r="B2491">
        <v>6.9</v>
      </c>
      <c r="C2491">
        <v>6.5</v>
      </c>
      <c r="D2491">
        <v>5.5</v>
      </c>
    </row>
    <row r="2492" spans="1:4">
      <c r="A2492" s="16">
        <v>40618</v>
      </c>
      <c r="B2492">
        <v>7.1</v>
      </c>
      <c r="C2492">
        <v>6.5</v>
      </c>
      <c r="D2492">
        <v>5.5</v>
      </c>
    </row>
    <row r="2493" spans="1:4">
      <c r="A2493" s="16">
        <v>40619</v>
      </c>
      <c r="B2493">
        <v>7.3</v>
      </c>
      <c r="C2493">
        <v>6.8</v>
      </c>
      <c r="D2493">
        <v>5.8</v>
      </c>
    </row>
    <row r="2494" spans="1:4">
      <c r="A2494" s="16">
        <v>40620</v>
      </c>
      <c r="B2494">
        <v>6.9</v>
      </c>
      <c r="C2494">
        <v>6.8</v>
      </c>
      <c r="D2494">
        <v>5.8</v>
      </c>
    </row>
    <row r="2495" spans="1:4">
      <c r="A2495" s="16">
        <v>40623</v>
      </c>
      <c r="B2495">
        <v>7.6</v>
      </c>
      <c r="C2495">
        <v>6.8</v>
      </c>
      <c r="D2495">
        <v>5.8</v>
      </c>
    </row>
    <row r="2496" spans="1:4">
      <c r="A2496" s="16">
        <v>40624</v>
      </c>
      <c r="B2496">
        <v>7.6</v>
      </c>
      <c r="C2496">
        <v>6.8</v>
      </c>
      <c r="D2496">
        <v>5.8</v>
      </c>
    </row>
    <row r="2497" spans="1:4">
      <c r="A2497" s="16">
        <v>40625</v>
      </c>
      <c r="B2497">
        <v>7.6</v>
      </c>
      <c r="C2497">
        <v>6.8</v>
      </c>
      <c r="D2497">
        <v>5.8</v>
      </c>
    </row>
    <row r="2498" spans="1:4">
      <c r="A2498" s="16">
        <v>40626</v>
      </c>
      <c r="B2498">
        <v>7.6</v>
      </c>
      <c r="C2498">
        <v>6.8</v>
      </c>
      <c r="D2498">
        <v>5.8</v>
      </c>
    </row>
    <row r="2499" spans="1:4">
      <c r="A2499" s="16">
        <v>40627</v>
      </c>
      <c r="B2499">
        <v>7.3</v>
      </c>
      <c r="C2499">
        <v>6.8</v>
      </c>
      <c r="D2499">
        <v>5.8</v>
      </c>
    </row>
    <row r="2500" spans="1:4">
      <c r="A2500" s="16">
        <v>40630</v>
      </c>
      <c r="B2500">
        <v>7.4</v>
      </c>
      <c r="C2500">
        <v>6.8</v>
      </c>
      <c r="D2500">
        <v>5.8</v>
      </c>
    </row>
    <row r="2501" spans="1:4">
      <c r="A2501" s="16">
        <v>40631</v>
      </c>
      <c r="B2501">
        <v>7.2</v>
      </c>
      <c r="C2501">
        <v>6.8</v>
      </c>
      <c r="D2501">
        <v>5.8</v>
      </c>
    </row>
    <row r="2502" spans="1:4">
      <c r="A2502" s="16">
        <v>40632</v>
      </c>
      <c r="B2502">
        <v>7.2</v>
      </c>
      <c r="C2502">
        <v>6.8</v>
      </c>
      <c r="D2502">
        <v>5.8</v>
      </c>
    </row>
    <row r="2503" spans="1:4">
      <c r="A2503" s="16">
        <v>40633</v>
      </c>
      <c r="B2503">
        <v>8.6</v>
      </c>
      <c r="C2503">
        <v>6.8</v>
      </c>
      <c r="D2503">
        <v>5.8</v>
      </c>
    </row>
    <row r="2504" spans="1:4">
      <c r="A2504" s="16">
        <v>40638</v>
      </c>
      <c r="B2504">
        <v>6.8</v>
      </c>
      <c r="C2504">
        <v>6.8</v>
      </c>
      <c r="D2504">
        <v>5.8</v>
      </c>
    </row>
    <row r="2505" spans="1:4">
      <c r="A2505" s="16">
        <v>40639</v>
      </c>
      <c r="B2505">
        <v>6</v>
      </c>
      <c r="C2505">
        <v>6.8</v>
      </c>
      <c r="D2505">
        <v>5.8</v>
      </c>
    </row>
    <row r="2506" spans="1:4">
      <c r="A2506" s="16">
        <v>40640</v>
      </c>
      <c r="B2506">
        <v>5.9</v>
      </c>
      <c r="C2506">
        <v>6.8</v>
      </c>
      <c r="D2506">
        <v>5.8</v>
      </c>
    </row>
    <row r="2507" spans="1:4">
      <c r="A2507" s="16">
        <v>40641</v>
      </c>
      <c r="B2507">
        <v>5.5</v>
      </c>
      <c r="C2507">
        <v>6.8</v>
      </c>
      <c r="D2507">
        <v>5.8</v>
      </c>
    </row>
    <row r="2508" spans="1:4">
      <c r="A2508" s="16">
        <v>40644</v>
      </c>
      <c r="B2508">
        <v>6.7</v>
      </c>
      <c r="C2508">
        <v>6.8</v>
      </c>
      <c r="D2508">
        <v>5.8</v>
      </c>
    </row>
    <row r="2509" spans="1:4">
      <c r="A2509" s="16">
        <v>40646</v>
      </c>
      <c r="B2509">
        <v>6.8</v>
      </c>
      <c r="C2509">
        <v>6.8</v>
      </c>
      <c r="D2509">
        <v>5.8</v>
      </c>
    </row>
    <row r="2510" spans="1:4">
      <c r="A2510" s="16">
        <v>40648</v>
      </c>
      <c r="B2510">
        <v>6.8</v>
      </c>
      <c r="C2510">
        <v>6.8</v>
      </c>
      <c r="D2510">
        <v>5.8</v>
      </c>
    </row>
    <row r="2511" spans="1:4">
      <c r="A2511" s="16">
        <v>40651</v>
      </c>
      <c r="B2511">
        <v>6.8</v>
      </c>
      <c r="C2511">
        <v>6.8</v>
      </c>
      <c r="D2511">
        <v>5.8</v>
      </c>
    </row>
    <row r="2512" spans="1:4">
      <c r="A2512" s="16">
        <v>40652</v>
      </c>
      <c r="B2512">
        <v>6.7</v>
      </c>
      <c r="C2512">
        <v>6.8</v>
      </c>
      <c r="D2512">
        <v>5.8</v>
      </c>
    </row>
    <row r="2513" spans="1:4">
      <c r="A2513" s="16">
        <v>40653</v>
      </c>
      <c r="B2513">
        <v>6.1</v>
      </c>
      <c r="C2513">
        <v>6.8</v>
      </c>
      <c r="D2513">
        <v>5.8</v>
      </c>
    </row>
    <row r="2514" spans="1:4">
      <c r="A2514" s="16">
        <v>40654</v>
      </c>
      <c r="B2514">
        <v>5.9</v>
      </c>
      <c r="C2514">
        <v>6.8</v>
      </c>
      <c r="D2514">
        <v>5.8</v>
      </c>
    </row>
    <row r="2515" spans="1:4">
      <c r="A2515" s="16">
        <v>40658</v>
      </c>
      <c r="B2515">
        <v>6.9</v>
      </c>
      <c r="C2515">
        <v>6.8</v>
      </c>
      <c r="D2515">
        <v>5.8</v>
      </c>
    </row>
    <row r="2516" spans="1:4">
      <c r="A2516" s="16">
        <v>40659</v>
      </c>
      <c r="B2516">
        <v>6.9</v>
      </c>
      <c r="C2516">
        <v>6.8</v>
      </c>
      <c r="D2516">
        <v>5.8</v>
      </c>
    </row>
    <row r="2517" spans="1:4">
      <c r="A2517" s="16">
        <v>40660</v>
      </c>
      <c r="B2517">
        <v>6.9</v>
      </c>
      <c r="C2517">
        <v>6.8</v>
      </c>
      <c r="D2517">
        <v>5.8</v>
      </c>
    </row>
    <row r="2518" spans="1:4">
      <c r="A2518" s="16">
        <v>40661</v>
      </c>
      <c r="B2518">
        <v>6.9</v>
      </c>
      <c r="C2518">
        <v>6.8</v>
      </c>
      <c r="D2518">
        <v>5.8</v>
      </c>
    </row>
    <row r="2519" spans="1:4">
      <c r="A2519" s="16">
        <v>40662</v>
      </c>
      <c r="B2519">
        <v>6.6</v>
      </c>
      <c r="C2519">
        <v>6.8</v>
      </c>
      <c r="D2519">
        <v>5.8</v>
      </c>
    </row>
    <row r="2520" spans="1:4">
      <c r="A2520" s="16">
        <v>40665</v>
      </c>
      <c r="B2520">
        <v>6.4</v>
      </c>
      <c r="C2520">
        <v>6.8</v>
      </c>
      <c r="D2520">
        <v>5.8</v>
      </c>
    </row>
    <row r="2521" spans="1:4">
      <c r="A2521" s="16">
        <v>40666</v>
      </c>
      <c r="B2521">
        <v>6.9</v>
      </c>
      <c r="C2521">
        <v>7.3</v>
      </c>
      <c r="D2521">
        <v>6.3</v>
      </c>
    </row>
    <row r="2522" spans="1:4">
      <c r="A2522" s="16">
        <v>40667</v>
      </c>
      <c r="B2522">
        <v>6.8</v>
      </c>
      <c r="C2522">
        <v>7.3</v>
      </c>
      <c r="D2522">
        <v>6.3</v>
      </c>
    </row>
    <row r="2523" spans="1:4">
      <c r="A2523" s="16">
        <v>40668</v>
      </c>
      <c r="B2523">
        <v>6.7</v>
      </c>
      <c r="C2523">
        <v>7.3</v>
      </c>
      <c r="D2523">
        <v>6.3</v>
      </c>
    </row>
    <row r="2524" spans="1:4">
      <c r="A2524" s="16">
        <v>40669</v>
      </c>
      <c r="B2524">
        <v>6.8</v>
      </c>
      <c r="C2524">
        <v>7.3</v>
      </c>
      <c r="D2524">
        <v>6.3</v>
      </c>
    </row>
    <row r="2525" spans="1:4">
      <c r="A2525" s="16">
        <v>40672</v>
      </c>
      <c r="B2525">
        <v>7.4</v>
      </c>
      <c r="C2525">
        <v>7.3</v>
      </c>
      <c r="D2525">
        <v>6.3</v>
      </c>
    </row>
    <row r="2526" spans="1:4">
      <c r="A2526" s="16">
        <v>40673</v>
      </c>
      <c r="B2526">
        <v>7.4</v>
      </c>
      <c r="C2526">
        <v>7.3</v>
      </c>
      <c r="D2526">
        <v>6.3</v>
      </c>
    </row>
    <row r="2527" spans="1:4">
      <c r="A2527" s="16">
        <v>40674</v>
      </c>
      <c r="B2527">
        <v>7.4</v>
      </c>
      <c r="C2527">
        <v>7.3</v>
      </c>
      <c r="D2527">
        <v>6.3</v>
      </c>
    </row>
    <row r="2528" spans="1:4">
      <c r="A2528" s="16">
        <v>40675</v>
      </c>
      <c r="B2528">
        <v>7.4</v>
      </c>
      <c r="C2528">
        <v>7.3</v>
      </c>
      <c r="D2528">
        <v>6.3</v>
      </c>
    </row>
    <row r="2529" spans="1:4">
      <c r="A2529" s="16">
        <v>40676</v>
      </c>
      <c r="B2529">
        <v>7</v>
      </c>
      <c r="C2529">
        <v>7.3</v>
      </c>
      <c r="D2529">
        <v>6.3</v>
      </c>
    </row>
    <row r="2530" spans="1:4">
      <c r="A2530" s="16">
        <v>40679</v>
      </c>
      <c r="B2530">
        <v>7.4</v>
      </c>
      <c r="C2530">
        <v>7.3</v>
      </c>
      <c r="D2530">
        <v>6.3</v>
      </c>
    </row>
    <row r="2531" spans="1:4">
      <c r="A2531" s="16">
        <v>40681</v>
      </c>
      <c r="B2531">
        <v>7.3</v>
      </c>
      <c r="C2531">
        <v>7.3</v>
      </c>
      <c r="D2531">
        <v>6.3</v>
      </c>
    </row>
    <row r="2532" spans="1:4">
      <c r="A2532" s="16">
        <v>40682</v>
      </c>
      <c r="B2532">
        <v>7.3</v>
      </c>
      <c r="C2532">
        <v>7.3</v>
      </c>
      <c r="D2532">
        <v>6.3</v>
      </c>
    </row>
    <row r="2533" spans="1:4">
      <c r="A2533" s="16">
        <v>40683</v>
      </c>
      <c r="B2533">
        <v>7</v>
      </c>
      <c r="C2533">
        <v>7.3</v>
      </c>
      <c r="D2533">
        <v>6.3</v>
      </c>
    </row>
    <row r="2534" spans="1:4">
      <c r="A2534" s="16">
        <v>40686</v>
      </c>
      <c r="B2534">
        <v>7.4</v>
      </c>
      <c r="C2534">
        <v>7.3</v>
      </c>
      <c r="D2534">
        <v>6.3</v>
      </c>
    </row>
    <row r="2535" spans="1:4">
      <c r="A2535" s="16">
        <v>40687</v>
      </c>
      <c r="B2535">
        <v>7.4</v>
      </c>
      <c r="C2535">
        <v>7.3</v>
      </c>
      <c r="D2535">
        <v>6.3</v>
      </c>
    </row>
    <row r="2536" spans="1:4">
      <c r="A2536" s="16">
        <v>40688</v>
      </c>
      <c r="B2536">
        <v>7.4</v>
      </c>
      <c r="C2536">
        <v>7.3</v>
      </c>
      <c r="D2536">
        <v>6.3</v>
      </c>
    </row>
    <row r="2537" spans="1:4">
      <c r="A2537" s="16">
        <v>40689</v>
      </c>
      <c r="B2537">
        <v>7.4</v>
      </c>
      <c r="C2537">
        <v>7.3</v>
      </c>
      <c r="D2537">
        <v>6.3</v>
      </c>
    </row>
    <row r="2538" spans="1:4">
      <c r="A2538" s="16">
        <v>40690</v>
      </c>
      <c r="B2538">
        <v>7</v>
      </c>
      <c r="C2538">
        <v>7.3</v>
      </c>
      <c r="D2538">
        <v>6.3</v>
      </c>
    </row>
    <row r="2539" spans="1:4">
      <c r="A2539" s="16">
        <v>40693</v>
      </c>
      <c r="B2539">
        <v>7.4</v>
      </c>
      <c r="C2539">
        <v>7.3</v>
      </c>
      <c r="D2539">
        <v>6.3</v>
      </c>
    </row>
    <row r="2540" spans="1:4">
      <c r="A2540" s="16">
        <v>40694</v>
      </c>
      <c r="B2540">
        <v>7.3</v>
      </c>
      <c r="C2540">
        <v>7.3</v>
      </c>
      <c r="D2540">
        <v>6.3</v>
      </c>
    </row>
    <row r="2541" spans="1:4">
      <c r="A2541" s="16">
        <v>40695</v>
      </c>
      <c r="B2541">
        <v>7.3</v>
      </c>
      <c r="C2541">
        <v>7.3</v>
      </c>
      <c r="D2541">
        <v>6.3</v>
      </c>
    </row>
    <row r="2542" spans="1:4">
      <c r="A2542" s="16">
        <v>40696</v>
      </c>
      <c r="B2542">
        <v>7.2</v>
      </c>
      <c r="C2542">
        <v>7.3</v>
      </c>
      <c r="D2542">
        <v>6.3</v>
      </c>
    </row>
    <row r="2543" spans="1:4">
      <c r="A2543" s="16">
        <v>40697</v>
      </c>
      <c r="B2543">
        <v>7</v>
      </c>
      <c r="C2543">
        <v>7.3</v>
      </c>
      <c r="D2543">
        <v>6.3</v>
      </c>
    </row>
    <row r="2544" spans="1:4">
      <c r="A2544" s="16">
        <v>40700</v>
      </c>
      <c r="B2544">
        <v>7.4</v>
      </c>
      <c r="C2544">
        <v>7.3</v>
      </c>
      <c r="D2544">
        <v>6.3</v>
      </c>
    </row>
    <row r="2545" spans="1:4">
      <c r="A2545" s="16">
        <v>40701</v>
      </c>
      <c r="B2545">
        <v>7.4</v>
      </c>
      <c r="C2545">
        <v>7.3</v>
      </c>
      <c r="D2545">
        <v>6.3</v>
      </c>
    </row>
    <row r="2546" spans="1:4">
      <c r="A2546" s="16">
        <v>40702</v>
      </c>
      <c r="B2546">
        <v>7.4</v>
      </c>
      <c r="C2546">
        <v>7.3</v>
      </c>
      <c r="D2546">
        <v>6.3</v>
      </c>
    </row>
    <row r="2547" spans="1:4">
      <c r="A2547" s="16">
        <v>40703</v>
      </c>
      <c r="B2547">
        <v>7.4</v>
      </c>
      <c r="C2547">
        <v>7.3</v>
      </c>
      <c r="D2547">
        <v>6.3</v>
      </c>
    </row>
    <row r="2548" spans="1:4">
      <c r="A2548" s="16">
        <v>40704</v>
      </c>
      <c r="B2548">
        <v>7</v>
      </c>
      <c r="C2548">
        <v>7.3</v>
      </c>
      <c r="D2548">
        <v>6.3</v>
      </c>
    </row>
    <row r="2549" spans="1:4">
      <c r="A2549" s="16">
        <v>40707</v>
      </c>
      <c r="B2549">
        <v>7.3</v>
      </c>
      <c r="C2549">
        <v>7.3</v>
      </c>
      <c r="D2549">
        <v>6.3</v>
      </c>
    </row>
    <row r="2550" spans="1:4">
      <c r="A2550" s="16">
        <v>40708</v>
      </c>
      <c r="B2550">
        <v>7.3</v>
      </c>
      <c r="C2550">
        <v>7.3</v>
      </c>
      <c r="D2550">
        <v>6.3</v>
      </c>
    </row>
    <row r="2551" spans="1:4">
      <c r="A2551" s="16">
        <v>40709</v>
      </c>
      <c r="B2551">
        <v>7.4</v>
      </c>
      <c r="C2551">
        <v>7.3</v>
      </c>
      <c r="D2551">
        <v>6.3</v>
      </c>
    </row>
    <row r="2552" spans="1:4">
      <c r="A2552" s="16">
        <v>40710</v>
      </c>
      <c r="B2552">
        <v>7.4</v>
      </c>
      <c r="C2552">
        <v>7.3</v>
      </c>
      <c r="D2552">
        <v>6.3</v>
      </c>
    </row>
    <row r="2553" spans="1:4">
      <c r="A2553" s="16">
        <v>40711</v>
      </c>
      <c r="B2553">
        <v>7.5</v>
      </c>
      <c r="C2553">
        <v>7.5</v>
      </c>
      <c r="D2553">
        <v>6.5</v>
      </c>
    </row>
    <row r="2554" spans="1:4">
      <c r="A2554" s="16">
        <v>40714</v>
      </c>
      <c r="B2554">
        <v>7.7</v>
      </c>
      <c r="C2554">
        <v>7.5</v>
      </c>
      <c r="D2554">
        <v>6.5</v>
      </c>
    </row>
    <row r="2555" spans="1:4">
      <c r="A2555" s="16">
        <v>40715</v>
      </c>
      <c r="B2555">
        <v>7.7</v>
      </c>
      <c r="C2555">
        <v>7.5</v>
      </c>
      <c r="D2555">
        <v>6.5</v>
      </c>
    </row>
    <row r="2556" spans="1:4">
      <c r="A2556" s="16">
        <v>40716</v>
      </c>
      <c r="B2556">
        <v>7.7</v>
      </c>
      <c r="C2556">
        <v>7.5</v>
      </c>
      <c r="D2556">
        <v>6.5</v>
      </c>
    </row>
    <row r="2557" spans="1:4">
      <c r="A2557" s="16">
        <v>40717</v>
      </c>
      <c r="B2557">
        <v>7.7</v>
      </c>
      <c r="C2557">
        <v>7.5</v>
      </c>
      <c r="D2557">
        <v>6.5</v>
      </c>
    </row>
    <row r="2558" spans="1:4">
      <c r="A2558" s="16">
        <v>40718</v>
      </c>
      <c r="B2558">
        <v>7.2</v>
      </c>
      <c r="C2558">
        <v>7.5</v>
      </c>
      <c r="D2558">
        <v>6.5</v>
      </c>
    </row>
    <row r="2559" spans="1:4">
      <c r="A2559" s="16">
        <v>40721</v>
      </c>
      <c r="B2559">
        <v>7.6</v>
      </c>
      <c r="C2559">
        <v>7.5</v>
      </c>
      <c r="D2559">
        <v>6.5</v>
      </c>
    </row>
    <row r="2560" spans="1:4">
      <c r="A2560" s="16">
        <v>40722</v>
      </c>
      <c r="B2560">
        <v>7.6</v>
      </c>
      <c r="C2560">
        <v>7.5</v>
      </c>
      <c r="D2560">
        <v>6.5</v>
      </c>
    </row>
    <row r="2561" spans="1:4">
      <c r="A2561" s="16">
        <v>40723</v>
      </c>
      <c r="B2561">
        <v>7.6</v>
      </c>
      <c r="C2561">
        <v>7.5</v>
      </c>
      <c r="D2561">
        <v>6.5</v>
      </c>
    </row>
    <row r="2562" spans="1:4">
      <c r="A2562" s="16">
        <v>40724</v>
      </c>
      <c r="B2562">
        <v>6.2</v>
      </c>
      <c r="C2562">
        <v>7.5</v>
      </c>
      <c r="D2562">
        <v>6.5</v>
      </c>
    </row>
    <row r="2563" spans="1:4">
      <c r="A2563" s="16">
        <v>40728</v>
      </c>
      <c r="B2563">
        <v>7.5</v>
      </c>
      <c r="C2563">
        <v>7.5</v>
      </c>
      <c r="D2563">
        <v>6.5</v>
      </c>
    </row>
    <row r="2564" spans="1:4">
      <c r="A2564" s="16">
        <v>40729</v>
      </c>
      <c r="B2564">
        <v>7.5</v>
      </c>
      <c r="C2564">
        <v>7.5</v>
      </c>
      <c r="D2564">
        <v>6.5</v>
      </c>
    </row>
    <row r="2565" spans="1:4">
      <c r="A2565" s="16">
        <v>40730</v>
      </c>
      <c r="B2565">
        <v>7.5</v>
      </c>
      <c r="C2565">
        <v>7.5</v>
      </c>
      <c r="D2565">
        <v>6.5</v>
      </c>
    </row>
    <row r="2566" spans="1:4">
      <c r="A2566" s="16">
        <v>40731</v>
      </c>
      <c r="B2566">
        <v>7.5</v>
      </c>
      <c r="C2566">
        <v>7.5</v>
      </c>
      <c r="D2566">
        <v>6.5</v>
      </c>
    </row>
    <row r="2567" spans="1:4">
      <c r="A2567" s="16">
        <v>40732</v>
      </c>
      <c r="B2567">
        <v>7.3</v>
      </c>
      <c r="C2567">
        <v>7.5</v>
      </c>
      <c r="D2567">
        <v>6.5</v>
      </c>
    </row>
    <row r="2568" spans="1:4">
      <c r="A2568" s="16">
        <v>40735</v>
      </c>
      <c r="B2568">
        <v>7.5</v>
      </c>
      <c r="C2568">
        <v>7.5</v>
      </c>
      <c r="D2568">
        <v>6.5</v>
      </c>
    </row>
    <row r="2569" spans="1:4">
      <c r="A2569" s="16">
        <v>40736</v>
      </c>
      <c r="B2569">
        <v>7.6</v>
      </c>
      <c r="C2569">
        <v>7.5</v>
      </c>
      <c r="D2569">
        <v>6.5</v>
      </c>
    </row>
    <row r="2570" spans="1:4">
      <c r="A2570" s="16">
        <v>40737</v>
      </c>
      <c r="B2570">
        <v>7.5</v>
      </c>
      <c r="C2570">
        <v>7.5</v>
      </c>
      <c r="D2570">
        <v>6.5</v>
      </c>
    </row>
    <row r="2571" spans="1:4">
      <c r="A2571" s="16">
        <v>40738</v>
      </c>
      <c r="B2571">
        <v>7.5</v>
      </c>
      <c r="C2571">
        <v>7.5</v>
      </c>
      <c r="D2571">
        <v>6.5</v>
      </c>
    </row>
    <row r="2572" spans="1:4">
      <c r="A2572" s="16">
        <v>40739</v>
      </c>
      <c r="B2572">
        <v>7.1</v>
      </c>
      <c r="C2572">
        <v>7.5</v>
      </c>
      <c r="D2572">
        <v>6.5</v>
      </c>
    </row>
    <row r="2573" spans="1:4">
      <c r="A2573" s="16">
        <v>40742</v>
      </c>
      <c r="B2573">
        <v>7.7</v>
      </c>
      <c r="C2573">
        <v>7.5</v>
      </c>
      <c r="D2573">
        <v>6.5</v>
      </c>
    </row>
    <row r="2574" spans="1:4">
      <c r="A2574" s="16">
        <v>40743</v>
      </c>
      <c r="B2574">
        <v>7.7</v>
      </c>
      <c r="C2574">
        <v>7.5</v>
      </c>
      <c r="D2574">
        <v>6.5</v>
      </c>
    </row>
    <row r="2575" spans="1:4">
      <c r="A2575" s="16">
        <v>40744</v>
      </c>
      <c r="B2575">
        <v>7.6</v>
      </c>
      <c r="C2575">
        <v>7.5</v>
      </c>
      <c r="D2575">
        <v>6.5</v>
      </c>
    </row>
    <row r="2576" spans="1:4">
      <c r="A2576" s="16">
        <v>40745</v>
      </c>
      <c r="B2576">
        <v>7.6</v>
      </c>
      <c r="C2576">
        <v>7.5</v>
      </c>
      <c r="D2576">
        <v>6.5</v>
      </c>
    </row>
    <row r="2577" spans="1:4">
      <c r="A2577" s="16">
        <v>40746</v>
      </c>
      <c r="B2577">
        <v>7.4</v>
      </c>
      <c r="C2577">
        <v>7.5</v>
      </c>
      <c r="D2577">
        <v>6.5</v>
      </c>
    </row>
    <row r="2578" spans="1:4">
      <c r="A2578" s="16">
        <v>40749</v>
      </c>
      <c r="B2578">
        <v>7.6</v>
      </c>
      <c r="C2578">
        <v>7.5</v>
      </c>
      <c r="D2578">
        <v>6.5</v>
      </c>
    </row>
    <row r="2579" spans="1:4">
      <c r="A2579" s="16">
        <v>40750</v>
      </c>
      <c r="B2579">
        <v>7.6</v>
      </c>
      <c r="C2579">
        <v>7.5</v>
      </c>
      <c r="D2579">
        <v>6.5</v>
      </c>
    </row>
    <row r="2580" spans="1:4">
      <c r="A2580" s="16">
        <v>40751</v>
      </c>
      <c r="B2580">
        <v>8</v>
      </c>
      <c r="C2580">
        <v>8</v>
      </c>
      <c r="D2580">
        <v>7</v>
      </c>
    </row>
    <row r="2581" spans="1:4">
      <c r="A2581" s="16">
        <v>40752</v>
      </c>
      <c r="B2581">
        <v>8</v>
      </c>
      <c r="C2581">
        <v>8</v>
      </c>
      <c r="D2581">
        <v>7</v>
      </c>
    </row>
    <row r="2582" spans="1:4">
      <c r="A2582" s="16">
        <v>40753</v>
      </c>
      <c r="B2582">
        <v>7.6</v>
      </c>
      <c r="C2582">
        <v>8</v>
      </c>
      <c r="D2582">
        <v>7</v>
      </c>
    </row>
    <row r="2583" spans="1:4">
      <c r="A2583" s="16">
        <v>40756</v>
      </c>
      <c r="B2583">
        <v>8</v>
      </c>
      <c r="C2583">
        <v>8</v>
      </c>
      <c r="D2583">
        <v>7</v>
      </c>
    </row>
    <row r="2584" spans="1:4">
      <c r="A2584" s="16">
        <v>40757</v>
      </c>
      <c r="B2584">
        <v>8</v>
      </c>
      <c r="C2584">
        <v>8</v>
      </c>
      <c r="D2584">
        <v>7</v>
      </c>
    </row>
    <row r="2585" spans="1:4">
      <c r="A2585" s="16">
        <v>40758</v>
      </c>
      <c r="B2585">
        <v>8</v>
      </c>
      <c r="C2585">
        <v>8</v>
      </c>
      <c r="D2585">
        <v>7</v>
      </c>
    </row>
    <row r="2586" spans="1:4">
      <c r="A2586" s="16">
        <v>40759</v>
      </c>
      <c r="B2586">
        <v>7.8</v>
      </c>
      <c r="C2586">
        <v>8</v>
      </c>
      <c r="D2586">
        <v>7</v>
      </c>
    </row>
    <row r="2587" spans="1:4">
      <c r="A2587" s="16">
        <v>40760</v>
      </c>
      <c r="B2587">
        <v>7.3</v>
      </c>
      <c r="C2587">
        <v>8</v>
      </c>
      <c r="D2587">
        <v>7</v>
      </c>
    </row>
    <row r="2588" spans="1:4">
      <c r="A2588" s="16">
        <v>40763</v>
      </c>
      <c r="B2588">
        <v>8</v>
      </c>
      <c r="C2588">
        <v>8</v>
      </c>
      <c r="D2588">
        <v>7</v>
      </c>
    </row>
    <row r="2589" spans="1:4">
      <c r="A2589" s="16">
        <v>40764</v>
      </c>
      <c r="B2589">
        <v>8</v>
      </c>
      <c r="C2589">
        <v>8</v>
      </c>
      <c r="D2589">
        <v>7</v>
      </c>
    </row>
    <row r="2590" spans="1:4">
      <c r="A2590" s="16">
        <v>40765</v>
      </c>
      <c r="B2590">
        <v>8</v>
      </c>
      <c r="C2590">
        <v>8</v>
      </c>
      <c r="D2590">
        <v>7</v>
      </c>
    </row>
    <row r="2591" spans="1:4">
      <c r="A2591" s="16">
        <v>40766</v>
      </c>
      <c r="B2591">
        <v>8</v>
      </c>
      <c r="C2591">
        <v>8</v>
      </c>
      <c r="D2591">
        <v>7</v>
      </c>
    </row>
    <row r="2592" spans="1:4">
      <c r="A2592" s="16">
        <v>40767</v>
      </c>
      <c r="B2592">
        <v>7.4</v>
      </c>
      <c r="C2592">
        <v>8</v>
      </c>
      <c r="D2592">
        <v>7</v>
      </c>
    </row>
    <row r="2593" spans="1:4">
      <c r="A2593" s="16">
        <v>40771</v>
      </c>
      <c r="B2593">
        <v>8</v>
      </c>
      <c r="C2593">
        <v>8</v>
      </c>
      <c r="D2593">
        <v>7</v>
      </c>
    </row>
    <row r="2594" spans="1:4">
      <c r="A2594" s="16">
        <v>40772</v>
      </c>
      <c r="B2594">
        <v>8</v>
      </c>
      <c r="C2594">
        <v>8</v>
      </c>
      <c r="D2594">
        <v>7</v>
      </c>
    </row>
    <row r="2595" spans="1:4">
      <c r="A2595" s="16">
        <v>40773</v>
      </c>
      <c r="B2595">
        <v>7.8</v>
      </c>
      <c r="C2595">
        <v>8</v>
      </c>
      <c r="D2595">
        <v>7</v>
      </c>
    </row>
    <row r="2596" spans="1:4">
      <c r="A2596" s="16">
        <v>40777</v>
      </c>
      <c r="B2596">
        <v>8</v>
      </c>
      <c r="C2596">
        <v>8</v>
      </c>
      <c r="D2596">
        <v>7</v>
      </c>
    </row>
    <row r="2597" spans="1:4">
      <c r="A2597" s="16">
        <v>40778</v>
      </c>
      <c r="B2597">
        <v>8</v>
      </c>
      <c r="C2597">
        <v>8</v>
      </c>
      <c r="D2597">
        <v>7</v>
      </c>
    </row>
    <row r="2598" spans="1:4">
      <c r="A2598" s="16">
        <v>40779</v>
      </c>
      <c r="B2598">
        <v>8</v>
      </c>
      <c r="C2598">
        <v>8</v>
      </c>
      <c r="D2598">
        <v>7</v>
      </c>
    </row>
    <row r="2599" spans="1:4">
      <c r="A2599" s="16">
        <v>40780</v>
      </c>
      <c r="B2599">
        <v>8</v>
      </c>
      <c r="C2599">
        <v>8</v>
      </c>
      <c r="D2599">
        <v>7</v>
      </c>
    </row>
    <row r="2600" spans="1:4">
      <c r="A2600" s="16">
        <v>40781</v>
      </c>
      <c r="B2600">
        <v>7</v>
      </c>
      <c r="C2600">
        <v>8</v>
      </c>
      <c r="D2600">
        <v>7</v>
      </c>
    </row>
    <row r="2601" spans="1:4">
      <c r="A2601" s="16">
        <v>40784</v>
      </c>
      <c r="B2601">
        <v>8</v>
      </c>
      <c r="C2601">
        <v>8</v>
      </c>
      <c r="D2601">
        <v>7</v>
      </c>
    </row>
    <row r="2602" spans="1:4">
      <c r="A2602" s="16">
        <v>40785</v>
      </c>
      <c r="B2602">
        <v>8</v>
      </c>
      <c r="C2602">
        <v>8</v>
      </c>
      <c r="D2602">
        <v>7</v>
      </c>
    </row>
    <row r="2603" spans="1:4">
      <c r="A2603" s="16">
        <v>40788</v>
      </c>
      <c r="B2603">
        <v>8</v>
      </c>
      <c r="C2603">
        <v>8</v>
      </c>
      <c r="D2603">
        <v>7</v>
      </c>
    </row>
    <row r="2604" spans="1:4">
      <c r="A2604" s="16">
        <v>40791</v>
      </c>
      <c r="B2604">
        <v>8</v>
      </c>
      <c r="C2604">
        <v>8</v>
      </c>
      <c r="D2604">
        <v>7</v>
      </c>
    </row>
    <row r="2605" spans="1:4">
      <c r="A2605" s="16">
        <v>40792</v>
      </c>
      <c r="B2605">
        <v>8</v>
      </c>
      <c r="C2605">
        <v>8</v>
      </c>
      <c r="D2605">
        <v>7</v>
      </c>
    </row>
    <row r="2606" spans="1:4">
      <c r="A2606" s="16">
        <v>40793</v>
      </c>
      <c r="B2606">
        <v>7.9</v>
      </c>
      <c r="C2606">
        <v>8</v>
      </c>
      <c r="D2606">
        <v>7</v>
      </c>
    </row>
    <row r="2607" spans="1:4">
      <c r="A2607" s="16">
        <v>40794</v>
      </c>
      <c r="B2607">
        <v>7.9</v>
      </c>
      <c r="C2607">
        <v>8</v>
      </c>
      <c r="D2607">
        <v>7</v>
      </c>
    </row>
    <row r="2608" spans="1:4">
      <c r="A2608" s="16">
        <v>40795</v>
      </c>
      <c r="B2608">
        <v>7.7</v>
      </c>
      <c r="C2608">
        <v>8</v>
      </c>
      <c r="D2608">
        <v>7</v>
      </c>
    </row>
    <row r="2609" spans="1:4">
      <c r="A2609" s="16">
        <v>40798</v>
      </c>
      <c r="B2609">
        <v>8</v>
      </c>
      <c r="C2609">
        <v>8</v>
      </c>
      <c r="D2609">
        <v>7</v>
      </c>
    </row>
    <row r="2610" spans="1:4">
      <c r="A2610" s="16">
        <v>40799</v>
      </c>
      <c r="B2610">
        <v>8</v>
      </c>
      <c r="C2610">
        <v>8</v>
      </c>
      <c r="D2610">
        <v>7</v>
      </c>
    </row>
    <row r="2611" spans="1:4">
      <c r="A2611" s="16">
        <v>40800</v>
      </c>
      <c r="B2611">
        <v>8</v>
      </c>
      <c r="C2611">
        <v>8</v>
      </c>
      <c r="D2611">
        <v>7</v>
      </c>
    </row>
    <row r="2612" spans="1:4">
      <c r="A2612" s="16">
        <v>40801</v>
      </c>
      <c r="B2612">
        <v>8</v>
      </c>
      <c r="C2612">
        <v>8</v>
      </c>
      <c r="D2612">
        <v>7</v>
      </c>
    </row>
    <row r="2613" spans="1:4">
      <c r="A2613" s="16">
        <v>40802</v>
      </c>
      <c r="B2613">
        <v>8</v>
      </c>
      <c r="C2613">
        <v>8</v>
      </c>
      <c r="D2613">
        <v>7.3</v>
      </c>
    </row>
    <row r="2614" spans="1:4">
      <c r="A2614" s="16">
        <v>40805</v>
      </c>
      <c r="B2614">
        <v>8.3000000000000007</v>
      </c>
      <c r="C2614">
        <v>8.3000000000000007</v>
      </c>
      <c r="D2614">
        <v>7.3</v>
      </c>
    </row>
    <row r="2615" spans="1:4">
      <c r="A2615" s="16">
        <v>40806</v>
      </c>
      <c r="B2615">
        <v>8.3000000000000007</v>
      </c>
      <c r="C2615">
        <v>8.3000000000000007</v>
      </c>
      <c r="D2615">
        <v>7.3</v>
      </c>
    </row>
    <row r="2616" spans="1:4">
      <c r="A2616" s="16">
        <v>40807</v>
      </c>
      <c r="B2616">
        <v>8.3000000000000007</v>
      </c>
      <c r="C2616">
        <v>8.3000000000000007</v>
      </c>
      <c r="D2616">
        <v>7.3</v>
      </c>
    </row>
    <row r="2617" spans="1:4">
      <c r="A2617" s="16">
        <v>40808</v>
      </c>
      <c r="B2617">
        <v>8.3000000000000007</v>
      </c>
      <c r="C2617">
        <v>8.3000000000000007</v>
      </c>
      <c r="D2617">
        <v>7.3</v>
      </c>
    </row>
    <row r="2618" spans="1:4">
      <c r="A2618" s="16">
        <v>40809</v>
      </c>
      <c r="B2618">
        <v>8</v>
      </c>
      <c r="C2618">
        <v>8.3000000000000007</v>
      </c>
      <c r="D2618">
        <v>7.3</v>
      </c>
    </row>
    <row r="2619" spans="1:4">
      <c r="A2619" s="16">
        <v>40812</v>
      </c>
      <c r="B2619">
        <v>8.3000000000000007</v>
      </c>
      <c r="C2619">
        <v>8.3000000000000007</v>
      </c>
      <c r="D2619">
        <v>7.3</v>
      </c>
    </row>
    <row r="2620" spans="1:4">
      <c r="A2620" s="16">
        <v>40813</v>
      </c>
      <c r="B2620">
        <v>8.3000000000000007</v>
      </c>
      <c r="C2620">
        <v>8.3000000000000007</v>
      </c>
      <c r="D2620">
        <v>7.3</v>
      </c>
    </row>
    <row r="2621" spans="1:4">
      <c r="A2621" s="16">
        <v>40814</v>
      </c>
      <c r="B2621">
        <v>8.3000000000000007</v>
      </c>
      <c r="C2621">
        <v>8.3000000000000007</v>
      </c>
      <c r="D2621">
        <v>7.3</v>
      </c>
    </row>
    <row r="2622" spans="1:4">
      <c r="A2622" s="16">
        <v>40815</v>
      </c>
      <c r="B2622">
        <v>7.9</v>
      </c>
      <c r="C2622">
        <v>8.3000000000000007</v>
      </c>
      <c r="D2622">
        <v>7.3</v>
      </c>
    </row>
    <row r="2623" spans="1:4">
      <c r="A2623" s="16">
        <v>40819</v>
      </c>
      <c r="B2623">
        <v>8.1999999999999993</v>
      </c>
      <c r="C2623">
        <v>8.3000000000000007</v>
      </c>
      <c r="D2623">
        <v>7.3</v>
      </c>
    </row>
    <row r="2624" spans="1:4">
      <c r="A2624" s="16">
        <v>40820</v>
      </c>
      <c r="B2624">
        <v>8.1</v>
      </c>
      <c r="C2624">
        <v>8.3000000000000007</v>
      </c>
      <c r="D2624">
        <v>7.3</v>
      </c>
    </row>
    <row r="2625" spans="1:4">
      <c r="A2625" s="16">
        <v>40821</v>
      </c>
      <c r="B2625">
        <v>7.8</v>
      </c>
      <c r="C2625">
        <v>8.3000000000000007</v>
      </c>
      <c r="D2625">
        <v>7.3</v>
      </c>
    </row>
    <row r="2626" spans="1:4">
      <c r="A2626" s="16">
        <v>40823</v>
      </c>
      <c r="B2626">
        <v>7.6</v>
      </c>
      <c r="C2626">
        <v>8.3000000000000007</v>
      </c>
      <c r="D2626">
        <v>7.3</v>
      </c>
    </row>
    <row r="2627" spans="1:4">
      <c r="A2627" s="16">
        <v>40826</v>
      </c>
      <c r="B2627">
        <v>8.3000000000000007</v>
      </c>
      <c r="C2627">
        <v>8.3000000000000007</v>
      </c>
      <c r="D2627">
        <v>7.3</v>
      </c>
    </row>
    <row r="2628" spans="1:4">
      <c r="A2628" s="16">
        <v>40827</v>
      </c>
      <c r="B2628">
        <v>8.3000000000000007</v>
      </c>
      <c r="C2628">
        <v>8.3000000000000007</v>
      </c>
      <c r="D2628">
        <v>7.3</v>
      </c>
    </row>
    <row r="2629" spans="1:4">
      <c r="A2629" s="16">
        <v>40828</v>
      </c>
      <c r="B2629">
        <v>8.3000000000000007</v>
      </c>
      <c r="C2629">
        <v>8.3000000000000007</v>
      </c>
      <c r="D2629">
        <v>7.3</v>
      </c>
    </row>
    <row r="2630" spans="1:4">
      <c r="A2630" s="16">
        <v>40829</v>
      </c>
      <c r="B2630">
        <v>8.3000000000000007</v>
      </c>
      <c r="C2630">
        <v>8.3000000000000007</v>
      </c>
      <c r="D2630">
        <v>7.3</v>
      </c>
    </row>
    <row r="2631" spans="1:4">
      <c r="A2631" s="16">
        <v>40830</v>
      </c>
      <c r="B2631">
        <v>8.1999999999999993</v>
      </c>
      <c r="C2631">
        <v>8.3000000000000007</v>
      </c>
      <c r="D2631">
        <v>7.3</v>
      </c>
    </row>
    <row r="2632" spans="1:4">
      <c r="A2632" s="16">
        <v>40833</v>
      </c>
      <c r="B2632">
        <v>8.3000000000000007</v>
      </c>
      <c r="C2632">
        <v>8.3000000000000007</v>
      </c>
      <c r="D2632">
        <v>7.3</v>
      </c>
    </row>
    <row r="2633" spans="1:4">
      <c r="A2633" s="16">
        <v>40834</v>
      </c>
      <c r="B2633">
        <v>8.3000000000000007</v>
      </c>
      <c r="C2633">
        <v>8.3000000000000007</v>
      </c>
      <c r="D2633">
        <v>7.3</v>
      </c>
    </row>
    <row r="2634" spans="1:4">
      <c r="A2634" s="16">
        <v>40835</v>
      </c>
      <c r="B2634">
        <v>8.1999999999999993</v>
      </c>
      <c r="C2634">
        <v>8.3000000000000007</v>
      </c>
      <c r="D2634">
        <v>7.3</v>
      </c>
    </row>
    <row r="2635" spans="1:4">
      <c r="A2635" s="16">
        <v>40836</v>
      </c>
      <c r="B2635">
        <v>8.1999999999999993</v>
      </c>
      <c r="C2635">
        <v>8.3000000000000007</v>
      </c>
      <c r="D2635">
        <v>7.3</v>
      </c>
    </row>
    <row r="2636" spans="1:4">
      <c r="A2636" s="16">
        <v>40837</v>
      </c>
      <c r="B2636">
        <v>8.3000000000000007</v>
      </c>
      <c r="C2636">
        <v>8.3000000000000007</v>
      </c>
      <c r="D2636">
        <v>7.3</v>
      </c>
    </row>
    <row r="2637" spans="1:4">
      <c r="A2637" s="16">
        <v>40840</v>
      </c>
      <c r="B2637">
        <v>8.3000000000000007</v>
      </c>
      <c r="C2637">
        <v>8.3000000000000007</v>
      </c>
      <c r="D2637">
        <v>7.3</v>
      </c>
    </row>
    <row r="2638" spans="1:4">
      <c r="A2638" s="16">
        <v>40841</v>
      </c>
      <c r="B2638">
        <v>8.4</v>
      </c>
      <c r="C2638">
        <v>8.3000000000000007</v>
      </c>
      <c r="D2638">
        <v>7.3</v>
      </c>
    </row>
    <row r="2639" spans="1:4">
      <c r="A2639" s="16">
        <v>40844</v>
      </c>
      <c r="B2639">
        <v>8.3000000000000007</v>
      </c>
      <c r="C2639">
        <v>8.5</v>
      </c>
      <c r="D2639">
        <v>7.5</v>
      </c>
    </row>
    <row r="2640" spans="1:4">
      <c r="A2640" s="16">
        <v>40847</v>
      </c>
      <c r="B2640">
        <v>8.5</v>
      </c>
      <c r="C2640">
        <v>8.5</v>
      </c>
      <c r="D2640">
        <v>7.5</v>
      </c>
    </row>
    <row r="2641" spans="1:4">
      <c r="A2641" s="16">
        <v>40848</v>
      </c>
      <c r="B2641">
        <v>8.5</v>
      </c>
      <c r="C2641">
        <v>8.5</v>
      </c>
      <c r="D2641">
        <v>7.5</v>
      </c>
    </row>
    <row r="2642" spans="1:4">
      <c r="A2642" s="16">
        <v>40849</v>
      </c>
      <c r="B2642">
        <v>8.5</v>
      </c>
      <c r="C2642">
        <v>8.5</v>
      </c>
      <c r="D2642">
        <v>7.5</v>
      </c>
    </row>
    <row r="2643" spans="1:4">
      <c r="A2643" s="16">
        <v>40850</v>
      </c>
      <c r="B2643">
        <v>8.4</v>
      </c>
      <c r="C2643">
        <v>8.5</v>
      </c>
      <c r="D2643">
        <v>7.5</v>
      </c>
    </row>
    <row r="2644" spans="1:4">
      <c r="A2644" s="16">
        <v>40851</v>
      </c>
      <c r="B2644">
        <v>8.1999999999999993</v>
      </c>
      <c r="C2644">
        <v>8.5</v>
      </c>
      <c r="D2644">
        <v>7.5</v>
      </c>
    </row>
    <row r="2645" spans="1:4">
      <c r="A2645" s="16">
        <v>40855</v>
      </c>
      <c r="B2645">
        <v>8.6</v>
      </c>
      <c r="C2645">
        <v>8.5</v>
      </c>
      <c r="D2645">
        <v>7.5</v>
      </c>
    </row>
    <row r="2646" spans="1:4">
      <c r="A2646" s="16">
        <v>40856</v>
      </c>
      <c r="B2646">
        <v>8.6</v>
      </c>
      <c r="C2646">
        <v>8.5</v>
      </c>
      <c r="D2646">
        <v>7.5</v>
      </c>
    </row>
    <row r="2647" spans="1:4">
      <c r="A2647" s="16">
        <v>40858</v>
      </c>
      <c r="B2647">
        <v>8.1</v>
      </c>
      <c r="C2647">
        <v>8.5</v>
      </c>
      <c r="D2647">
        <v>7.5</v>
      </c>
    </row>
    <row r="2648" spans="1:4">
      <c r="A2648" s="16">
        <v>40861</v>
      </c>
      <c r="B2648">
        <v>8.6</v>
      </c>
      <c r="C2648">
        <v>8.5</v>
      </c>
      <c r="D2648">
        <v>7.5</v>
      </c>
    </row>
    <row r="2649" spans="1:4">
      <c r="A2649" s="16">
        <v>40862</v>
      </c>
      <c r="B2649">
        <v>8.6</v>
      </c>
      <c r="C2649">
        <v>8.5</v>
      </c>
      <c r="D2649">
        <v>7.5</v>
      </c>
    </row>
    <row r="2650" spans="1:4">
      <c r="A2650" s="16">
        <v>40863</v>
      </c>
      <c r="B2650">
        <v>8.6</v>
      </c>
      <c r="C2650">
        <v>8.5</v>
      </c>
      <c r="D2650">
        <v>7.5</v>
      </c>
    </row>
    <row r="2651" spans="1:4">
      <c r="A2651" s="16">
        <v>40864</v>
      </c>
      <c r="B2651">
        <v>8.5</v>
      </c>
      <c r="C2651">
        <v>8.5</v>
      </c>
      <c r="D2651">
        <v>7.5</v>
      </c>
    </row>
    <row r="2652" spans="1:4">
      <c r="A2652" s="16">
        <v>40865</v>
      </c>
      <c r="B2652">
        <v>8.5</v>
      </c>
      <c r="C2652">
        <v>8.5</v>
      </c>
      <c r="D2652">
        <v>7.5</v>
      </c>
    </row>
    <row r="2653" spans="1:4">
      <c r="A2653" s="16">
        <v>40868</v>
      </c>
      <c r="B2653">
        <v>8.6999999999999993</v>
      </c>
      <c r="C2653">
        <v>8.5</v>
      </c>
      <c r="D2653">
        <v>7.5</v>
      </c>
    </row>
    <row r="2654" spans="1:4">
      <c r="A2654" s="16">
        <v>40869</v>
      </c>
      <c r="B2654">
        <v>8.6999999999999993</v>
      </c>
      <c r="C2654">
        <v>8.5</v>
      </c>
      <c r="D2654">
        <v>7.5</v>
      </c>
    </row>
    <row r="2655" spans="1:4">
      <c r="A2655" s="16">
        <v>40870</v>
      </c>
      <c r="B2655">
        <v>8.6999999999999993</v>
      </c>
      <c r="C2655">
        <v>8.5</v>
      </c>
      <c r="D2655">
        <v>7.5</v>
      </c>
    </row>
    <row r="2656" spans="1:4">
      <c r="A2656" s="16">
        <v>40871</v>
      </c>
      <c r="B2656">
        <v>8.6999999999999993</v>
      </c>
      <c r="C2656">
        <v>8.5</v>
      </c>
      <c r="D2656">
        <v>7.5</v>
      </c>
    </row>
    <row r="2657" spans="1:4">
      <c r="A2657" s="16">
        <v>40872</v>
      </c>
      <c r="B2657">
        <v>8.3000000000000007</v>
      </c>
      <c r="C2657">
        <v>8.5</v>
      </c>
      <c r="D2657">
        <v>7.5</v>
      </c>
    </row>
    <row r="2658" spans="1:4">
      <c r="A2658" s="16">
        <v>40875</v>
      </c>
      <c r="B2658">
        <v>8.6</v>
      </c>
      <c r="C2658">
        <v>8.5</v>
      </c>
      <c r="D2658">
        <v>7.5</v>
      </c>
    </row>
    <row r="2659" spans="1:4">
      <c r="A2659" s="16">
        <v>40876</v>
      </c>
      <c r="B2659">
        <v>8.6</v>
      </c>
      <c r="C2659">
        <v>8.5</v>
      </c>
      <c r="D2659">
        <v>7.5</v>
      </c>
    </row>
    <row r="2660" spans="1:4">
      <c r="A2660" s="16">
        <v>40877</v>
      </c>
      <c r="B2660">
        <v>8.6</v>
      </c>
      <c r="C2660">
        <v>8.5</v>
      </c>
      <c r="D2660">
        <v>7.5</v>
      </c>
    </row>
    <row r="2661" spans="1:4">
      <c r="A2661" s="16">
        <v>40878</v>
      </c>
      <c r="B2661">
        <v>8.5</v>
      </c>
      <c r="C2661">
        <v>8.5</v>
      </c>
      <c r="D2661">
        <v>7.5</v>
      </c>
    </row>
    <row r="2662" spans="1:4">
      <c r="A2662" s="16">
        <v>40879</v>
      </c>
      <c r="B2662">
        <v>8.3000000000000007</v>
      </c>
      <c r="C2662">
        <v>8.5</v>
      </c>
      <c r="D2662">
        <v>7.5</v>
      </c>
    </row>
    <row r="2663" spans="1:4">
      <c r="A2663" s="16">
        <v>40882</v>
      </c>
      <c r="B2663">
        <v>8.6</v>
      </c>
      <c r="C2663">
        <v>8.5</v>
      </c>
      <c r="D2663">
        <v>7.5</v>
      </c>
    </row>
    <row r="2664" spans="1:4">
      <c r="A2664" s="16">
        <v>40884</v>
      </c>
      <c r="B2664">
        <v>8.6</v>
      </c>
      <c r="C2664">
        <v>8.5</v>
      </c>
      <c r="D2664">
        <v>7.5</v>
      </c>
    </row>
    <row r="2665" spans="1:4">
      <c r="A2665" s="16">
        <v>40885</v>
      </c>
      <c r="B2665">
        <v>8.6</v>
      </c>
      <c r="C2665">
        <v>8.5</v>
      </c>
      <c r="D2665">
        <v>7.5</v>
      </c>
    </row>
    <row r="2666" spans="1:4">
      <c r="A2666" s="16">
        <v>40886</v>
      </c>
      <c r="B2666">
        <v>8.4</v>
      </c>
      <c r="C2666">
        <v>8.5</v>
      </c>
      <c r="D2666">
        <v>7.5</v>
      </c>
    </row>
    <row r="2667" spans="1:4">
      <c r="A2667" s="16">
        <v>40889</v>
      </c>
      <c r="B2667">
        <v>8.6</v>
      </c>
      <c r="C2667">
        <v>8.5</v>
      </c>
      <c r="D2667">
        <v>7.5</v>
      </c>
    </row>
    <row r="2668" spans="1:4">
      <c r="A2668" s="16">
        <v>40890</v>
      </c>
      <c r="B2668">
        <v>8.6</v>
      </c>
      <c r="C2668">
        <v>8.5</v>
      </c>
      <c r="D2668">
        <v>7.5</v>
      </c>
    </row>
    <row r="2669" spans="1:4">
      <c r="A2669" s="16">
        <v>40891</v>
      </c>
      <c r="B2669">
        <v>8.6</v>
      </c>
      <c r="C2669">
        <v>8.5</v>
      </c>
      <c r="D2669">
        <v>7.5</v>
      </c>
    </row>
    <row r="2670" spans="1:4">
      <c r="A2670" s="16">
        <v>40892</v>
      </c>
      <c r="B2670">
        <v>8.6999999999999993</v>
      </c>
      <c r="C2670">
        <v>8.5</v>
      </c>
      <c r="D2670">
        <v>7.5</v>
      </c>
    </row>
    <row r="2671" spans="1:4">
      <c r="A2671" s="16">
        <v>40893</v>
      </c>
      <c r="B2671">
        <v>8.5</v>
      </c>
      <c r="C2671">
        <v>8.5</v>
      </c>
      <c r="D2671">
        <v>7.5</v>
      </c>
    </row>
    <row r="2672" spans="1:4">
      <c r="A2672" s="16">
        <v>40896</v>
      </c>
      <c r="B2672">
        <v>9.1999999999999993</v>
      </c>
      <c r="C2672">
        <v>8.5</v>
      </c>
      <c r="D2672">
        <v>7.5</v>
      </c>
    </row>
    <row r="2673" spans="1:4">
      <c r="A2673" s="16">
        <v>40897</v>
      </c>
      <c r="B2673">
        <v>9.5</v>
      </c>
      <c r="C2673">
        <v>8.5</v>
      </c>
      <c r="D2673">
        <v>7.5</v>
      </c>
    </row>
    <row r="2674" spans="1:4">
      <c r="A2674" s="16">
        <v>40898</v>
      </c>
      <c r="B2674">
        <v>9.6</v>
      </c>
      <c r="C2674">
        <v>8.5</v>
      </c>
      <c r="D2674">
        <v>7.5</v>
      </c>
    </row>
    <row r="2675" spans="1:4">
      <c r="A2675" s="16">
        <v>40899</v>
      </c>
      <c r="B2675">
        <v>9.6999999999999993</v>
      </c>
      <c r="C2675">
        <v>8.5</v>
      </c>
      <c r="D2675">
        <v>7.5</v>
      </c>
    </row>
    <row r="2676" spans="1:4">
      <c r="A2676" s="16">
        <v>40900</v>
      </c>
      <c r="B2676">
        <v>9.1</v>
      </c>
      <c r="C2676">
        <v>8.5</v>
      </c>
      <c r="D2676">
        <v>7.5</v>
      </c>
    </row>
    <row r="2677" spans="1:4">
      <c r="A2677" s="16">
        <v>40903</v>
      </c>
      <c r="B2677">
        <v>9.5</v>
      </c>
      <c r="C2677">
        <v>8.5</v>
      </c>
      <c r="D2677">
        <v>7.5</v>
      </c>
    </row>
    <row r="2678" spans="1:4">
      <c r="A2678" s="16">
        <v>40904</v>
      </c>
      <c r="B2678">
        <v>9.1999999999999993</v>
      </c>
      <c r="C2678">
        <v>8.5</v>
      </c>
      <c r="D2678">
        <v>7.5</v>
      </c>
    </row>
    <row r="2679" spans="1:4">
      <c r="A2679" s="16">
        <v>40905</v>
      </c>
      <c r="B2679">
        <v>9</v>
      </c>
      <c r="C2679">
        <v>8.5</v>
      </c>
      <c r="D2679">
        <v>7.5</v>
      </c>
    </row>
    <row r="2680" spans="1:4">
      <c r="A2680" s="16">
        <v>40906</v>
      </c>
      <c r="B2680">
        <v>8.9</v>
      </c>
      <c r="C2680">
        <v>8.5</v>
      </c>
      <c r="D2680">
        <v>7.5</v>
      </c>
    </row>
    <row r="2681" spans="1:4">
      <c r="A2681" s="16">
        <v>40907</v>
      </c>
      <c r="B2681">
        <v>8.9</v>
      </c>
      <c r="C2681">
        <v>8.5</v>
      </c>
      <c r="D2681">
        <v>7.5</v>
      </c>
    </row>
    <row r="2682" spans="1:4">
      <c r="A2682" s="16">
        <v>40910</v>
      </c>
      <c r="B2682">
        <v>9</v>
      </c>
      <c r="C2682">
        <v>8.5</v>
      </c>
      <c r="D2682">
        <v>7.5</v>
      </c>
    </row>
    <row r="2683" spans="1:4">
      <c r="A2683" s="16">
        <v>40911</v>
      </c>
      <c r="B2683">
        <v>8.9</v>
      </c>
      <c r="C2683">
        <v>8.5</v>
      </c>
      <c r="D2683">
        <v>7.5</v>
      </c>
    </row>
    <row r="2684" spans="1:4">
      <c r="A2684" s="16">
        <v>40912</v>
      </c>
      <c r="B2684">
        <v>8.8000000000000007</v>
      </c>
      <c r="C2684">
        <v>8.5</v>
      </c>
      <c r="D2684">
        <v>7.5</v>
      </c>
    </row>
    <row r="2685" spans="1:4">
      <c r="A2685" s="16">
        <v>40913</v>
      </c>
      <c r="B2685">
        <v>8.6</v>
      </c>
      <c r="C2685">
        <v>8.5</v>
      </c>
      <c r="D2685">
        <v>7.5</v>
      </c>
    </row>
    <row r="2686" spans="1:4">
      <c r="A2686" s="16">
        <v>40914</v>
      </c>
      <c r="B2686">
        <v>8.4</v>
      </c>
      <c r="C2686">
        <v>8.5</v>
      </c>
      <c r="D2686">
        <v>7.5</v>
      </c>
    </row>
    <row r="2687" spans="1:4">
      <c r="A2687" s="16">
        <v>40917</v>
      </c>
      <c r="B2687">
        <v>8.6999999999999993</v>
      </c>
      <c r="C2687">
        <v>8.5</v>
      </c>
      <c r="D2687">
        <v>7.5</v>
      </c>
    </row>
    <row r="2688" spans="1:4">
      <c r="A2688" s="16">
        <v>40918</v>
      </c>
      <c r="B2688">
        <v>8.6999999999999993</v>
      </c>
      <c r="C2688">
        <v>8.5</v>
      </c>
      <c r="D2688">
        <v>7.5</v>
      </c>
    </row>
    <row r="2689" spans="1:4">
      <c r="A2689" s="16">
        <v>40919</v>
      </c>
      <c r="B2689">
        <v>8.6999999999999993</v>
      </c>
      <c r="C2689">
        <v>8.5</v>
      </c>
      <c r="D2689">
        <v>7.5</v>
      </c>
    </row>
    <row r="2690" spans="1:4">
      <c r="A2690" s="16">
        <v>40920</v>
      </c>
      <c r="B2690">
        <v>8.6</v>
      </c>
      <c r="C2690">
        <v>8.5</v>
      </c>
      <c r="D2690">
        <v>7.5</v>
      </c>
    </row>
    <row r="2691" spans="1:4">
      <c r="A2691" s="16">
        <v>40921</v>
      </c>
      <c r="B2691">
        <v>8.6</v>
      </c>
      <c r="C2691">
        <v>8.5</v>
      </c>
      <c r="D2691">
        <v>7.5</v>
      </c>
    </row>
    <row r="2692" spans="1:4">
      <c r="A2692" s="16">
        <v>40924</v>
      </c>
      <c r="B2692">
        <v>8.9</v>
      </c>
      <c r="C2692">
        <v>8.5</v>
      </c>
      <c r="D2692">
        <v>7.5</v>
      </c>
    </row>
    <row r="2693" spans="1:4">
      <c r="A2693" s="16">
        <v>40925</v>
      </c>
      <c r="B2693">
        <v>9.1</v>
      </c>
      <c r="C2693">
        <v>8.5</v>
      </c>
      <c r="D2693">
        <v>7.5</v>
      </c>
    </row>
    <row r="2694" spans="1:4">
      <c r="A2694" s="16">
        <v>40926</v>
      </c>
      <c r="B2694">
        <v>9.3000000000000007</v>
      </c>
      <c r="C2694">
        <v>8.5</v>
      </c>
      <c r="D2694">
        <v>7.5</v>
      </c>
    </row>
    <row r="2695" spans="1:4">
      <c r="A2695" s="16">
        <v>40927</v>
      </c>
      <c r="B2695">
        <v>9.1999999999999993</v>
      </c>
      <c r="C2695">
        <v>8.5</v>
      </c>
      <c r="D2695">
        <v>7.5</v>
      </c>
    </row>
    <row r="2696" spans="1:4">
      <c r="A2696" s="16">
        <v>40928</v>
      </c>
      <c r="B2696">
        <v>8.6</v>
      </c>
      <c r="C2696">
        <v>8.5</v>
      </c>
      <c r="D2696">
        <v>7.5</v>
      </c>
    </row>
    <row r="2697" spans="1:4">
      <c r="A2697" s="16">
        <v>40931</v>
      </c>
      <c r="B2697">
        <v>9</v>
      </c>
      <c r="C2697">
        <v>8.5</v>
      </c>
      <c r="D2697">
        <v>7.5</v>
      </c>
    </row>
    <row r="2698" spans="1:4">
      <c r="A2698" s="16">
        <v>40932</v>
      </c>
      <c r="B2698">
        <v>8.9</v>
      </c>
      <c r="C2698">
        <v>8.5</v>
      </c>
      <c r="D2698">
        <v>7.5</v>
      </c>
    </row>
    <row r="2699" spans="1:4">
      <c r="A2699" s="16">
        <v>40933</v>
      </c>
      <c r="B2699">
        <v>8.9</v>
      </c>
      <c r="C2699">
        <v>8.5</v>
      </c>
      <c r="D2699">
        <v>7.5</v>
      </c>
    </row>
    <row r="2700" spans="1:4">
      <c r="A2700" s="16">
        <v>40935</v>
      </c>
      <c r="B2700">
        <v>8.6999999999999993</v>
      </c>
      <c r="C2700">
        <v>8.5</v>
      </c>
      <c r="D2700">
        <v>7.5</v>
      </c>
    </row>
    <row r="2701" spans="1:4">
      <c r="A2701" s="16">
        <v>40938</v>
      </c>
      <c r="B2701">
        <v>9.1</v>
      </c>
      <c r="C2701">
        <v>8.5</v>
      </c>
      <c r="D2701">
        <v>7.5</v>
      </c>
    </row>
    <row r="2702" spans="1:4">
      <c r="A2702" s="16">
        <v>40939</v>
      </c>
      <c r="B2702">
        <v>9</v>
      </c>
      <c r="C2702">
        <v>8.5</v>
      </c>
      <c r="D2702">
        <v>7.5</v>
      </c>
    </row>
    <row r="2703" spans="1:4">
      <c r="A2703" s="16">
        <v>40940</v>
      </c>
      <c r="B2703">
        <v>9</v>
      </c>
      <c r="C2703">
        <v>8.5</v>
      </c>
      <c r="D2703">
        <v>7.5</v>
      </c>
    </row>
    <row r="2704" spans="1:4">
      <c r="A2704" s="16">
        <v>40941</v>
      </c>
      <c r="B2704">
        <v>8.9</v>
      </c>
      <c r="C2704">
        <v>8.5</v>
      </c>
      <c r="D2704">
        <v>7.5</v>
      </c>
    </row>
    <row r="2705" spans="1:4">
      <c r="A2705" s="16">
        <v>40942</v>
      </c>
      <c r="B2705">
        <v>8.4</v>
      </c>
      <c r="C2705">
        <v>8.5</v>
      </c>
      <c r="D2705">
        <v>7.5</v>
      </c>
    </row>
    <row r="2706" spans="1:4">
      <c r="A2706" s="16">
        <v>40945</v>
      </c>
      <c r="B2706">
        <v>8.6999999999999993</v>
      </c>
      <c r="C2706">
        <v>8.5</v>
      </c>
      <c r="D2706">
        <v>7.5</v>
      </c>
    </row>
    <row r="2707" spans="1:4">
      <c r="A2707" s="16">
        <v>40946</v>
      </c>
      <c r="B2707">
        <v>8.6999999999999993</v>
      </c>
      <c r="C2707">
        <v>8.5</v>
      </c>
      <c r="D2707">
        <v>7.5</v>
      </c>
    </row>
    <row r="2708" spans="1:4">
      <c r="A2708" s="16">
        <v>40947</v>
      </c>
      <c r="B2708">
        <v>8.6</v>
      </c>
      <c r="C2708">
        <v>8.5</v>
      </c>
      <c r="D2708">
        <v>7.5</v>
      </c>
    </row>
    <row r="2709" spans="1:4">
      <c r="A2709" s="16">
        <v>40948</v>
      </c>
      <c r="B2709">
        <v>8.6999999999999993</v>
      </c>
      <c r="C2709">
        <v>8.5</v>
      </c>
      <c r="D2709">
        <v>7.5</v>
      </c>
    </row>
    <row r="2710" spans="1:4">
      <c r="A2710" s="16">
        <v>40949</v>
      </c>
      <c r="B2710">
        <v>8.5</v>
      </c>
      <c r="C2710">
        <v>8.5</v>
      </c>
      <c r="D2710">
        <v>7.5</v>
      </c>
    </row>
    <row r="2711" spans="1:4">
      <c r="A2711" s="16">
        <v>40952</v>
      </c>
      <c r="B2711">
        <v>8.6999999999999993</v>
      </c>
      <c r="C2711">
        <v>8.5</v>
      </c>
      <c r="D2711">
        <v>7.5</v>
      </c>
    </row>
    <row r="2712" spans="1:4">
      <c r="A2712" s="16">
        <v>40953</v>
      </c>
      <c r="B2712">
        <v>8.8000000000000007</v>
      </c>
      <c r="C2712">
        <v>8.5</v>
      </c>
      <c r="D2712">
        <v>7.5</v>
      </c>
    </row>
    <row r="2713" spans="1:4">
      <c r="A2713" s="16">
        <v>40954</v>
      </c>
      <c r="B2713">
        <v>8.8000000000000007</v>
      </c>
      <c r="C2713">
        <v>8.5</v>
      </c>
      <c r="D2713">
        <v>7.5</v>
      </c>
    </row>
    <row r="2714" spans="1:4">
      <c r="A2714" s="16">
        <v>40956</v>
      </c>
      <c r="B2714">
        <v>8.6</v>
      </c>
      <c r="C2714">
        <v>8.5</v>
      </c>
      <c r="D2714">
        <v>7.5</v>
      </c>
    </row>
    <row r="2715" spans="1:4">
      <c r="A2715" s="16">
        <v>40960</v>
      </c>
      <c r="B2715">
        <v>8.8000000000000007</v>
      </c>
      <c r="C2715">
        <v>8.5</v>
      </c>
      <c r="D2715">
        <v>7.5</v>
      </c>
    </row>
    <row r="2716" spans="1:4">
      <c r="A2716" s="16">
        <v>40961</v>
      </c>
      <c r="B2716">
        <v>8.8000000000000007</v>
      </c>
      <c r="C2716">
        <v>8.5</v>
      </c>
      <c r="D2716">
        <v>7.5</v>
      </c>
    </row>
    <row r="2717" spans="1:4">
      <c r="A2717" s="16">
        <v>40962</v>
      </c>
      <c r="B2717">
        <v>8.8000000000000007</v>
      </c>
      <c r="C2717">
        <v>8.5</v>
      </c>
      <c r="D2717">
        <v>7.5</v>
      </c>
    </row>
    <row r="2718" spans="1:4">
      <c r="A2718" s="16">
        <v>40963</v>
      </c>
      <c r="B2718">
        <v>8.5</v>
      </c>
      <c r="C2718">
        <v>8.5</v>
      </c>
      <c r="D2718">
        <v>7.5</v>
      </c>
    </row>
    <row r="2719" spans="1:4">
      <c r="A2719" s="16">
        <v>40966</v>
      </c>
      <c r="B2719">
        <v>8.9</v>
      </c>
      <c r="C2719">
        <v>8.5</v>
      </c>
      <c r="D2719">
        <v>7.5</v>
      </c>
    </row>
    <row r="2720" spans="1:4">
      <c r="A2720" s="16">
        <v>40967</v>
      </c>
      <c r="B2720">
        <v>9</v>
      </c>
      <c r="C2720">
        <v>8.5</v>
      </c>
      <c r="D2720">
        <v>7.5</v>
      </c>
    </row>
    <row r="2721" spans="1:4">
      <c r="A2721" s="16">
        <v>40968</v>
      </c>
      <c r="B2721">
        <v>9</v>
      </c>
      <c r="C2721">
        <v>8.5</v>
      </c>
      <c r="D2721">
        <v>7.5</v>
      </c>
    </row>
    <row r="2722" spans="1:4">
      <c r="A2722" s="16">
        <v>40969</v>
      </c>
      <c r="B2722">
        <v>9</v>
      </c>
      <c r="C2722">
        <v>8.5</v>
      </c>
      <c r="D2722">
        <v>7.5</v>
      </c>
    </row>
    <row r="2723" spans="1:4">
      <c r="A2723" s="16">
        <v>40970</v>
      </c>
      <c r="B2723">
        <v>8.6999999999999993</v>
      </c>
      <c r="C2723">
        <v>8.5</v>
      </c>
      <c r="D2723">
        <v>7.5</v>
      </c>
    </row>
    <row r="2724" spans="1:4">
      <c r="A2724" s="16">
        <v>40973</v>
      </c>
      <c r="B2724">
        <v>8.8000000000000007</v>
      </c>
      <c r="C2724">
        <v>8.5</v>
      </c>
      <c r="D2724">
        <v>7.5</v>
      </c>
    </row>
    <row r="2725" spans="1:4">
      <c r="A2725" s="16">
        <v>40974</v>
      </c>
      <c r="B2725">
        <v>8.9</v>
      </c>
      <c r="C2725">
        <v>8.5</v>
      </c>
      <c r="D2725">
        <v>7.5</v>
      </c>
    </row>
    <row r="2726" spans="1:4">
      <c r="A2726" s="16">
        <v>40975</v>
      </c>
      <c r="B2726">
        <v>8.9</v>
      </c>
      <c r="C2726">
        <v>8.5</v>
      </c>
      <c r="D2726">
        <v>7.5</v>
      </c>
    </row>
    <row r="2727" spans="1:4">
      <c r="A2727" s="16">
        <v>40977</v>
      </c>
      <c r="B2727">
        <v>8.6999999999999993</v>
      </c>
      <c r="C2727">
        <v>8.5</v>
      </c>
      <c r="D2727">
        <v>7.5</v>
      </c>
    </row>
    <row r="2728" spans="1:4">
      <c r="A2728" s="16">
        <v>40980</v>
      </c>
      <c r="B2728">
        <v>8.8000000000000007</v>
      </c>
      <c r="C2728">
        <v>8.5</v>
      </c>
      <c r="D2728">
        <v>7.5</v>
      </c>
    </row>
    <row r="2729" spans="1:4">
      <c r="A2729" s="16">
        <v>40981</v>
      </c>
      <c r="B2729">
        <v>8.8000000000000007</v>
      </c>
      <c r="C2729">
        <v>8.5</v>
      </c>
      <c r="D2729">
        <v>7.5</v>
      </c>
    </row>
    <row r="2730" spans="1:4">
      <c r="A2730" s="16">
        <v>40982</v>
      </c>
      <c r="B2730">
        <v>8.9</v>
      </c>
      <c r="C2730">
        <v>8.5</v>
      </c>
      <c r="D2730">
        <v>7.5</v>
      </c>
    </row>
    <row r="2731" spans="1:4">
      <c r="A2731" s="16">
        <v>40983</v>
      </c>
      <c r="B2731">
        <v>8.9</v>
      </c>
      <c r="C2731">
        <v>8.5</v>
      </c>
      <c r="D2731">
        <v>7.5</v>
      </c>
    </row>
    <row r="2732" spans="1:4">
      <c r="A2732" s="16">
        <v>40984</v>
      </c>
      <c r="B2732">
        <v>8.8000000000000007</v>
      </c>
      <c r="C2732">
        <v>8.5</v>
      </c>
      <c r="D2732">
        <v>7.5</v>
      </c>
    </row>
    <row r="2733" spans="1:4">
      <c r="A2733" s="16">
        <v>40987</v>
      </c>
      <c r="B2733">
        <v>8.9</v>
      </c>
      <c r="C2733">
        <v>8.5</v>
      </c>
      <c r="D2733">
        <v>7.5</v>
      </c>
    </row>
    <row r="2734" spans="1:4">
      <c r="A2734" s="16">
        <v>40988</v>
      </c>
      <c r="B2734">
        <v>8.9</v>
      </c>
      <c r="C2734">
        <v>8.5</v>
      </c>
      <c r="D2734">
        <v>7.5</v>
      </c>
    </row>
    <row r="2735" spans="1:4">
      <c r="A2735" s="16">
        <v>40989</v>
      </c>
      <c r="B2735">
        <v>9</v>
      </c>
      <c r="C2735">
        <v>8.5</v>
      </c>
      <c r="D2735">
        <v>7.5</v>
      </c>
    </row>
    <row r="2736" spans="1:4">
      <c r="A2736" s="16">
        <v>40990</v>
      </c>
      <c r="B2736">
        <v>9.1999999999999993</v>
      </c>
      <c r="C2736">
        <v>8.5</v>
      </c>
      <c r="D2736">
        <v>7.5</v>
      </c>
    </row>
    <row r="2737" spans="1:4">
      <c r="A2737" s="16">
        <v>40994</v>
      </c>
      <c r="B2737">
        <v>9.4</v>
      </c>
      <c r="C2737">
        <v>8.5</v>
      </c>
      <c r="D2737">
        <v>7.5</v>
      </c>
    </row>
    <row r="2738" spans="1:4">
      <c r="A2738" s="16">
        <v>40995</v>
      </c>
      <c r="B2738">
        <v>9.4</v>
      </c>
      <c r="C2738">
        <v>8.5</v>
      </c>
      <c r="D2738">
        <v>7.5</v>
      </c>
    </row>
    <row r="2739" spans="1:4">
      <c r="A2739" s="16">
        <v>40996</v>
      </c>
      <c r="B2739">
        <v>9.4</v>
      </c>
      <c r="C2739">
        <v>8.5</v>
      </c>
      <c r="D2739">
        <v>7.5</v>
      </c>
    </row>
    <row r="2740" spans="1:4">
      <c r="A2740" s="16">
        <v>40997</v>
      </c>
      <c r="B2740">
        <v>9.5</v>
      </c>
      <c r="C2740">
        <v>8.5</v>
      </c>
      <c r="D2740">
        <v>7.5</v>
      </c>
    </row>
    <row r="2741" spans="1:4">
      <c r="A2741" s="16">
        <v>40998</v>
      </c>
      <c r="B2741">
        <v>11.8</v>
      </c>
      <c r="C2741">
        <v>8.5</v>
      </c>
      <c r="D2741">
        <v>7.5</v>
      </c>
    </row>
    <row r="2742" spans="1:4">
      <c r="A2742" s="16">
        <v>40999</v>
      </c>
      <c r="B2742">
        <v>9</v>
      </c>
      <c r="C2742">
        <v>8.5</v>
      </c>
      <c r="D2742">
        <v>7.5</v>
      </c>
    </row>
    <row r="2743" spans="1:4">
      <c r="A2743" s="16">
        <v>41002</v>
      </c>
      <c r="B2743">
        <v>9.3000000000000007</v>
      </c>
      <c r="C2743">
        <v>8.5</v>
      </c>
      <c r="D2743">
        <v>7.5</v>
      </c>
    </row>
    <row r="2744" spans="1:4">
      <c r="A2744" s="16">
        <v>41003</v>
      </c>
      <c r="B2744">
        <v>9.1999999999999993</v>
      </c>
      <c r="C2744">
        <v>8.5</v>
      </c>
      <c r="D2744">
        <v>7.5</v>
      </c>
    </row>
    <row r="2745" spans="1:4">
      <c r="A2745" s="16">
        <v>41008</v>
      </c>
      <c r="B2745">
        <v>9</v>
      </c>
      <c r="C2745">
        <v>8.5</v>
      </c>
      <c r="D2745">
        <v>7.5</v>
      </c>
    </row>
    <row r="2746" spans="1:4">
      <c r="A2746" s="16">
        <v>41009</v>
      </c>
      <c r="B2746">
        <v>8.9</v>
      </c>
      <c r="C2746">
        <v>8.5</v>
      </c>
      <c r="D2746">
        <v>7.5</v>
      </c>
    </row>
    <row r="2747" spans="1:4">
      <c r="A2747" s="16">
        <v>41010</v>
      </c>
      <c r="B2747">
        <v>8.9</v>
      </c>
      <c r="C2747">
        <v>8.5</v>
      </c>
      <c r="D2747">
        <v>7.5</v>
      </c>
    </row>
    <row r="2748" spans="1:4">
      <c r="A2748" s="16">
        <v>41011</v>
      </c>
      <c r="B2748">
        <v>8.8000000000000007</v>
      </c>
      <c r="C2748">
        <v>8.5</v>
      </c>
      <c r="D2748">
        <v>7.5</v>
      </c>
    </row>
    <row r="2749" spans="1:4">
      <c r="A2749" s="16">
        <v>41012</v>
      </c>
      <c r="B2749">
        <v>8.8000000000000007</v>
      </c>
      <c r="C2749">
        <v>8.5</v>
      </c>
      <c r="D2749">
        <v>7.5</v>
      </c>
    </row>
    <row r="2750" spans="1:4">
      <c r="A2750" s="16">
        <v>41015</v>
      </c>
      <c r="B2750">
        <v>8.8000000000000007</v>
      </c>
      <c r="C2750">
        <v>8.5</v>
      </c>
      <c r="D2750">
        <v>7.5</v>
      </c>
    </row>
    <row r="2751" spans="1:4">
      <c r="A2751" s="16">
        <v>41016</v>
      </c>
      <c r="B2751">
        <v>8.8000000000000007</v>
      </c>
      <c r="C2751">
        <v>8.5</v>
      </c>
      <c r="D2751">
        <v>7</v>
      </c>
    </row>
    <row r="2752" spans="1:4">
      <c r="A2752" s="16">
        <v>41017</v>
      </c>
      <c r="B2752">
        <v>8.3000000000000007</v>
      </c>
      <c r="C2752">
        <v>8</v>
      </c>
      <c r="D2752">
        <v>7</v>
      </c>
    </row>
    <row r="2753" spans="1:4">
      <c r="A2753" s="16">
        <v>41018</v>
      </c>
      <c r="B2753">
        <v>8.3000000000000007</v>
      </c>
      <c r="C2753">
        <v>8</v>
      </c>
      <c r="D2753">
        <v>7</v>
      </c>
    </row>
    <row r="2754" spans="1:4">
      <c r="A2754" s="16">
        <v>41019</v>
      </c>
      <c r="B2754">
        <v>8.1</v>
      </c>
      <c r="C2754">
        <v>8</v>
      </c>
      <c r="D2754">
        <v>7</v>
      </c>
    </row>
    <row r="2755" spans="1:4">
      <c r="A2755" s="16">
        <v>41022</v>
      </c>
      <c r="B2755">
        <v>8.3000000000000007</v>
      </c>
      <c r="C2755">
        <v>8</v>
      </c>
      <c r="D2755">
        <v>7</v>
      </c>
    </row>
    <row r="2756" spans="1:4">
      <c r="A2756" s="16">
        <v>41023</v>
      </c>
      <c r="B2756">
        <v>8.4</v>
      </c>
      <c r="C2756">
        <v>8</v>
      </c>
      <c r="D2756">
        <v>7</v>
      </c>
    </row>
    <row r="2757" spans="1:4">
      <c r="A2757" s="16">
        <v>41024</v>
      </c>
      <c r="B2757">
        <v>8.4</v>
      </c>
      <c r="C2757">
        <v>8</v>
      </c>
      <c r="D2757">
        <v>7</v>
      </c>
    </row>
    <row r="2758" spans="1:4">
      <c r="A2758" s="16">
        <v>41025</v>
      </c>
      <c r="B2758">
        <v>8.4</v>
      </c>
      <c r="C2758">
        <v>8</v>
      </c>
      <c r="D2758">
        <v>7</v>
      </c>
    </row>
    <row r="2759" spans="1:4">
      <c r="A2759" s="16">
        <v>41026</v>
      </c>
      <c r="B2759">
        <v>8.1</v>
      </c>
      <c r="C2759">
        <v>8</v>
      </c>
      <c r="D2759">
        <v>7</v>
      </c>
    </row>
    <row r="2760" spans="1:4">
      <c r="A2760" s="16">
        <v>41029</v>
      </c>
      <c r="B2760">
        <v>8.4</v>
      </c>
      <c r="C2760">
        <v>8</v>
      </c>
      <c r="D2760">
        <v>7</v>
      </c>
    </row>
    <row r="2761" spans="1:4">
      <c r="A2761" s="16">
        <v>41031</v>
      </c>
      <c r="B2761">
        <v>8.5</v>
      </c>
      <c r="C2761">
        <v>8</v>
      </c>
      <c r="D2761">
        <v>7</v>
      </c>
    </row>
    <row r="2762" spans="1:4">
      <c r="A2762" s="16">
        <v>41032</v>
      </c>
      <c r="B2762">
        <v>8.3000000000000007</v>
      </c>
      <c r="C2762">
        <v>8</v>
      </c>
      <c r="D2762">
        <v>7</v>
      </c>
    </row>
    <row r="2763" spans="1:4">
      <c r="A2763" s="16">
        <v>41033</v>
      </c>
      <c r="B2763">
        <v>7.7</v>
      </c>
      <c r="C2763">
        <v>8</v>
      </c>
      <c r="D2763">
        <v>7</v>
      </c>
    </row>
    <row r="2764" spans="1:4">
      <c r="A2764" s="16">
        <v>41036</v>
      </c>
      <c r="B2764">
        <v>8.4</v>
      </c>
      <c r="C2764">
        <v>8</v>
      </c>
      <c r="D2764">
        <v>7</v>
      </c>
    </row>
    <row r="2765" spans="1:4">
      <c r="A2765" s="16">
        <v>41037</v>
      </c>
      <c r="B2765">
        <v>8.4</v>
      </c>
      <c r="C2765">
        <v>8</v>
      </c>
      <c r="D2765">
        <v>7</v>
      </c>
    </row>
    <row r="2766" spans="1:4">
      <c r="A2766" s="16">
        <v>41038</v>
      </c>
      <c r="B2766">
        <v>8.4</v>
      </c>
      <c r="C2766">
        <v>8</v>
      </c>
      <c r="D2766">
        <v>7</v>
      </c>
    </row>
    <row r="2767" spans="1:4">
      <c r="A2767" s="16">
        <v>41039</v>
      </c>
      <c r="B2767">
        <v>8.3000000000000007</v>
      </c>
      <c r="C2767">
        <v>8</v>
      </c>
      <c r="D2767">
        <v>7</v>
      </c>
    </row>
    <row r="2768" spans="1:4">
      <c r="A2768" s="16">
        <v>41040</v>
      </c>
      <c r="B2768">
        <v>8.1999999999999993</v>
      </c>
      <c r="C2768">
        <v>8</v>
      </c>
      <c r="D2768">
        <v>7</v>
      </c>
    </row>
    <row r="2769" spans="1:4">
      <c r="A2769" s="16">
        <v>41043</v>
      </c>
      <c r="B2769">
        <v>8.3000000000000007</v>
      </c>
      <c r="C2769">
        <v>8</v>
      </c>
      <c r="D2769">
        <v>7</v>
      </c>
    </row>
    <row r="2770" spans="1:4">
      <c r="A2770" s="16">
        <v>41044</v>
      </c>
      <c r="B2770">
        <v>8.3000000000000007</v>
      </c>
      <c r="C2770">
        <v>8</v>
      </c>
      <c r="D2770">
        <v>7</v>
      </c>
    </row>
    <row r="2771" spans="1:4">
      <c r="A2771" s="16">
        <v>41045</v>
      </c>
      <c r="B2771">
        <v>8.1999999999999993</v>
      </c>
      <c r="C2771">
        <v>8</v>
      </c>
      <c r="D2771">
        <v>7</v>
      </c>
    </row>
    <row r="2772" spans="1:4">
      <c r="A2772" s="16">
        <v>41046</v>
      </c>
      <c r="B2772">
        <v>8.1999999999999993</v>
      </c>
      <c r="C2772">
        <v>8</v>
      </c>
      <c r="D2772">
        <v>7</v>
      </c>
    </row>
    <row r="2773" spans="1:4">
      <c r="A2773" s="16">
        <v>41047</v>
      </c>
      <c r="B2773">
        <v>7.9</v>
      </c>
      <c r="C2773">
        <v>8</v>
      </c>
      <c r="D2773">
        <v>7</v>
      </c>
    </row>
    <row r="2774" spans="1:4">
      <c r="A2774" s="16">
        <v>41050</v>
      </c>
      <c r="B2774">
        <v>8.1999999999999993</v>
      </c>
      <c r="C2774">
        <v>8</v>
      </c>
      <c r="D2774">
        <v>7</v>
      </c>
    </row>
    <row r="2775" spans="1:4">
      <c r="A2775" s="16">
        <v>41051</v>
      </c>
      <c r="B2775">
        <v>8.1999999999999993</v>
      </c>
      <c r="C2775">
        <v>8</v>
      </c>
      <c r="D2775">
        <v>7</v>
      </c>
    </row>
    <row r="2776" spans="1:4">
      <c r="A2776" s="16">
        <v>41052</v>
      </c>
      <c r="B2776">
        <v>8.3000000000000007</v>
      </c>
      <c r="C2776">
        <v>8</v>
      </c>
      <c r="D2776">
        <v>7</v>
      </c>
    </row>
    <row r="2777" spans="1:4">
      <c r="A2777" s="16">
        <v>41053</v>
      </c>
      <c r="B2777">
        <v>8.1999999999999993</v>
      </c>
      <c r="C2777">
        <v>8</v>
      </c>
      <c r="D2777">
        <v>7</v>
      </c>
    </row>
    <row r="2778" spans="1:4">
      <c r="A2778" s="16">
        <v>41054</v>
      </c>
      <c r="B2778">
        <v>8</v>
      </c>
      <c r="C2778">
        <v>8</v>
      </c>
      <c r="D2778">
        <v>7</v>
      </c>
    </row>
    <row r="2779" spans="1:4">
      <c r="A2779" s="16">
        <v>41057</v>
      </c>
      <c r="B2779">
        <v>8.1999999999999993</v>
      </c>
      <c r="C2779">
        <v>8</v>
      </c>
      <c r="D2779">
        <v>7</v>
      </c>
    </row>
    <row r="2780" spans="1:4">
      <c r="A2780" s="16">
        <v>41058</v>
      </c>
      <c r="B2780">
        <v>8.1</v>
      </c>
      <c r="C2780">
        <v>8</v>
      </c>
      <c r="D2780">
        <v>7</v>
      </c>
    </row>
    <row r="2781" spans="1:4">
      <c r="A2781" s="16">
        <v>41059</v>
      </c>
      <c r="B2781">
        <v>8.1</v>
      </c>
      <c r="C2781">
        <v>8</v>
      </c>
      <c r="D2781">
        <v>7</v>
      </c>
    </row>
    <row r="2782" spans="1:4">
      <c r="A2782" s="16">
        <v>41060</v>
      </c>
      <c r="B2782">
        <v>8.1</v>
      </c>
      <c r="C2782">
        <v>8</v>
      </c>
      <c r="D2782">
        <v>7</v>
      </c>
    </row>
    <row r="2783" spans="1:4">
      <c r="A2783" s="16">
        <v>41061</v>
      </c>
      <c r="B2783">
        <v>7.8</v>
      </c>
      <c r="C2783">
        <v>8</v>
      </c>
      <c r="D2783">
        <v>7</v>
      </c>
    </row>
    <row r="2784" spans="1:4">
      <c r="A2784" s="16">
        <v>41064</v>
      </c>
      <c r="B2784">
        <v>8.1999999999999993</v>
      </c>
      <c r="C2784">
        <v>8</v>
      </c>
      <c r="D2784">
        <v>7</v>
      </c>
    </row>
    <row r="2785" spans="1:4">
      <c r="A2785" s="16">
        <v>41065</v>
      </c>
      <c r="B2785">
        <v>8.1</v>
      </c>
      <c r="C2785">
        <v>8</v>
      </c>
      <c r="D2785">
        <v>7</v>
      </c>
    </row>
    <row r="2786" spans="1:4">
      <c r="A2786" s="16">
        <v>41066</v>
      </c>
      <c r="B2786">
        <v>8.1</v>
      </c>
      <c r="C2786">
        <v>8</v>
      </c>
      <c r="D2786">
        <v>7</v>
      </c>
    </row>
    <row r="2787" spans="1:4">
      <c r="A2787" s="16">
        <v>41067</v>
      </c>
      <c r="B2787">
        <v>8.1</v>
      </c>
      <c r="C2787">
        <v>8</v>
      </c>
      <c r="D2787">
        <v>7</v>
      </c>
    </row>
    <row r="2788" spans="1:4">
      <c r="A2788" s="16">
        <v>41068</v>
      </c>
      <c r="B2788">
        <v>8</v>
      </c>
      <c r="C2788">
        <v>8</v>
      </c>
      <c r="D2788">
        <v>7</v>
      </c>
    </row>
    <row r="2789" spans="1:4">
      <c r="A2789" s="16">
        <v>41071</v>
      </c>
      <c r="B2789">
        <v>8.1</v>
      </c>
      <c r="C2789">
        <v>8</v>
      </c>
      <c r="D2789">
        <v>7</v>
      </c>
    </row>
    <row r="2790" spans="1:4">
      <c r="A2790" s="16">
        <v>41072</v>
      </c>
      <c r="B2790">
        <v>8.1</v>
      </c>
      <c r="C2790">
        <v>8</v>
      </c>
      <c r="D2790">
        <v>7</v>
      </c>
    </row>
    <row r="2791" spans="1:4">
      <c r="A2791" s="16">
        <v>41073</v>
      </c>
      <c r="B2791">
        <v>8</v>
      </c>
      <c r="C2791">
        <v>8</v>
      </c>
      <c r="D2791">
        <v>7</v>
      </c>
    </row>
    <row r="2792" spans="1:4">
      <c r="A2792" s="16">
        <v>41074</v>
      </c>
      <c r="B2792">
        <v>8</v>
      </c>
      <c r="C2792">
        <v>8</v>
      </c>
      <c r="D2792">
        <v>7</v>
      </c>
    </row>
    <row r="2793" spans="1:4">
      <c r="A2793" s="16">
        <v>41075</v>
      </c>
      <c r="B2793">
        <v>7.9</v>
      </c>
      <c r="C2793">
        <v>8</v>
      </c>
      <c r="D2793">
        <v>7</v>
      </c>
    </row>
    <row r="2794" spans="1:4">
      <c r="A2794" s="16">
        <v>41078</v>
      </c>
      <c r="B2794">
        <v>8.1</v>
      </c>
      <c r="C2794">
        <v>8</v>
      </c>
      <c r="D2794">
        <v>7</v>
      </c>
    </row>
    <row r="2795" spans="1:4">
      <c r="A2795" s="16">
        <v>41079</v>
      </c>
      <c r="B2795">
        <v>8.3000000000000007</v>
      </c>
      <c r="C2795">
        <v>8</v>
      </c>
      <c r="D2795">
        <v>7</v>
      </c>
    </row>
    <row r="2796" spans="1:4">
      <c r="A2796" s="16">
        <v>41080</v>
      </c>
      <c r="B2796">
        <v>8.3000000000000007</v>
      </c>
      <c r="C2796">
        <v>8</v>
      </c>
      <c r="D2796">
        <v>7</v>
      </c>
    </row>
    <row r="2797" spans="1:4">
      <c r="A2797" s="16">
        <v>41081</v>
      </c>
      <c r="B2797">
        <v>8.1999999999999993</v>
      </c>
      <c r="C2797">
        <v>8</v>
      </c>
      <c r="D2797">
        <v>7</v>
      </c>
    </row>
    <row r="2798" spans="1:4">
      <c r="A2798" s="16">
        <v>41082</v>
      </c>
      <c r="B2798">
        <v>7.9</v>
      </c>
      <c r="C2798">
        <v>8</v>
      </c>
      <c r="D2798">
        <v>7</v>
      </c>
    </row>
    <row r="2799" spans="1:4">
      <c r="A2799" s="16">
        <v>41085</v>
      </c>
      <c r="B2799">
        <v>8.1</v>
      </c>
      <c r="C2799">
        <v>8</v>
      </c>
      <c r="D2799">
        <v>7</v>
      </c>
    </row>
    <row r="2800" spans="1:4">
      <c r="A2800" s="16">
        <v>41086</v>
      </c>
      <c r="B2800">
        <v>8.1</v>
      </c>
      <c r="C2800">
        <v>8</v>
      </c>
      <c r="D2800">
        <v>7</v>
      </c>
    </row>
    <row r="2801" spans="1:4">
      <c r="A2801" s="16">
        <v>41087</v>
      </c>
      <c r="B2801">
        <v>8.1</v>
      </c>
      <c r="C2801">
        <v>8</v>
      </c>
      <c r="D2801">
        <v>7</v>
      </c>
    </row>
    <row r="2802" spans="1:4">
      <c r="A2802" s="16">
        <v>41088</v>
      </c>
      <c r="B2802">
        <v>8.1</v>
      </c>
      <c r="C2802">
        <v>8</v>
      </c>
      <c r="D2802">
        <v>7</v>
      </c>
    </row>
    <row r="2803" spans="1:4">
      <c r="A2803" s="16">
        <v>41089</v>
      </c>
      <c r="B2803">
        <v>7.7</v>
      </c>
      <c r="C2803">
        <v>8</v>
      </c>
      <c r="D2803">
        <v>7</v>
      </c>
    </row>
    <row r="2804" spans="1:4">
      <c r="A2804" s="16">
        <v>41093</v>
      </c>
      <c r="B2804">
        <v>8.1999999999999993</v>
      </c>
      <c r="C2804">
        <v>8</v>
      </c>
      <c r="D2804">
        <v>7</v>
      </c>
    </row>
    <row r="2805" spans="1:4">
      <c r="A2805" s="16">
        <v>41094</v>
      </c>
      <c r="B2805">
        <v>8.1</v>
      </c>
      <c r="C2805">
        <v>8</v>
      </c>
      <c r="D2805">
        <v>7</v>
      </c>
    </row>
    <row r="2806" spans="1:4">
      <c r="A2806" s="16">
        <v>41095</v>
      </c>
      <c r="B2806">
        <v>8</v>
      </c>
      <c r="C2806">
        <v>8</v>
      </c>
      <c r="D2806">
        <v>7</v>
      </c>
    </row>
    <row r="2807" spans="1:4">
      <c r="A2807" s="16">
        <v>41096</v>
      </c>
      <c r="B2807">
        <v>7.7</v>
      </c>
      <c r="C2807">
        <v>8</v>
      </c>
      <c r="D2807">
        <v>7</v>
      </c>
    </row>
    <row r="2808" spans="1:4">
      <c r="A2808" s="16">
        <v>41099</v>
      </c>
      <c r="B2808">
        <v>8.1</v>
      </c>
      <c r="C2808">
        <v>8</v>
      </c>
      <c r="D2808">
        <v>7</v>
      </c>
    </row>
    <row r="2809" spans="1:4">
      <c r="A2809" s="16">
        <v>41100</v>
      </c>
      <c r="B2809">
        <v>8.1</v>
      </c>
      <c r="C2809">
        <v>8</v>
      </c>
      <c r="D2809">
        <v>7</v>
      </c>
    </row>
    <row r="2810" spans="1:4">
      <c r="A2810" s="16">
        <v>41101</v>
      </c>
      <c r="B2810">
        <v>8.1</v>
      </c>
      <c r="C2810">
        <v>8</v>
      </c>
      <c r="D2810">
        <v>7</v>
      </c>
    </row>
    <row r="2811" spans="1:4">
      <c r="A2811" s="16">
        <v>41102</v>
      </c>
      <c r="B2811">
        <v>8.1</v>
      </c>
      <c r="C2811">
        <v>8</v>
      </c>
      <c r="D2811">
        <v>7</v>
      </c>
    </row>
    <row r="2812" spans="1:4">
      <c r="A2812" s="16">
        <v>41103</v>
      </c>
      <c r="B2812">
        <v>7.7</v>
      </c>
      <c r="C2812">
        <v>8</v>
      </c>
      <c r="D2812">
        <v>7</v>
      </c>
    </row>
    <row r="2813" spans="1:4">
      <c r="A2813" s="16">
        <v>41106</v>
      </c>
      <c r="B2813">
        <v>8.1</v>
      </c>
      <c r="C2813">
        <v>8</v>
      </c>
      <c r="D2813">
        <v>7</v>
      </c>
    </row>
    <row r="2814" spans="1:4">
      <c r="A2814" s="16">
        <v>41107</v>
      </c>
      <c r="B2814">
        <v>8.1</v>
      </c>
      <c r="C2814">
        <v>8</v>
      </c>
      <c r="D2814">
        <v>7</v>
      </c>
    </row>
    <row r="2815" spans="1:4">
      <c r="A2815" s="16">
        <v>41108</v>
      </c>
      <c r="B2815">
        <v>8.1</v>
      </c>
      <c r="C2815">
        <v>8</v>
      </c>
      <c r="D2815">
        <v>7</v>
      </c>
    </row>
    <row r="2816" spans="1:4">
      <c r="A2816" s="16">
        <v>41109</v>
      </c>
      <c r="B2816">
        <v>8</v>
      </c>
      <c r="C2816">
        <v>8</v>
      </c>
      <c r="D2816">
        <v>7</v>
      </c>
    </row>
    <row r="2817" spans="1:4">
      <c r="A2817" s="16">
        <v>41110</v>
      </c>
      <c r="B2817">
        <v>7.6</v>
      </c>
      <c r="C2817">
        <v>8</v>
      </c>
      <c r="D2817">
        <v>7</v>
      </c>
    </row>
    <row r="2818" spans="1:4">
      <c r="A2818" s="16">
        <v>41113</v>
      </c>
      <c r="B2818">
        <v>8</v>
      </c>
      <c r="C2818">
        <v>8</v>
      </c>
      <c r="D2818">
        <v>7</v>
      </c>
    </row>
    <row r="2819" spans="1:4">
      <c r="A2819" s="16">
        <v>41114</v>
      </c>
      <c r="B2819">
        <v>8</v>
      </c>
      <c r="C2819">
        <v>8</v>
      </c>
      <c r="D2819">
        <v>7</v>
      </c>
    </row>
    <row r="2820" spans="1:4">
      <c r="A2820" s="16">
        <v>41115</v>
      </c>
      <c r="B2820">
        <v>8</v>
      </c>
      <c r="C2820">
        <v>8</v>
      </c>
      <c r="D2820">
        <v>7</v>
      </c>
    </row>
    <row r="2821" spans="1:4">
      <c r="A2821" s="16">
        <v>41116</v>
      </c>
      <c r="B2821">
        <v>8</v>
      </c>
      <c r="C2821">
        <v>8</v>
      </c>
      <c r="D2821">
        <v>7</v>
      </c>
    </row>
    <row r="2822" spans="1:4">
      <c r="A2822" s="16">
        <v>41117</v>
      </c>
      <c r="B2822">
        <v>7.8</v>
      </c>
      <c r="C2822">
        <v>8</v>
      </c>
      <c r="D2822">
        <v>7</v>
      </c>
    </row>
    <row r="2823" spans="1:4">
      <c r="A2823" s="16">
        <v>41120</v>
      </c>
      <c r="B2823">
        <v>8</v>
      </c>
      <c r="C2823">
        <v>8</v>
      </c>
      <c r="D2823">
        <v>7</v>
      </c>
    </row>
    <row r="2824" spans="1:4">
      <c r="A2824" s="16">
        <v>41121</v>
      </c>
      <c r="B2824">
        <v>8</v>
      </c>
      <c r="C2824">
        <v>8</v>
      </c>
      <c r="D2824">
        <v>7</v>
      </c>
    </row>
    <row r="2825" spans="1:4">
      <c r="A2825" s="16">
        <v>41122</v>
      </c>
      <c r="B2825">
        <v>8</v>
      </c>
      <c r="C2825">
        <v>8</v>
      </c>
      <c r="D2825">
        <v>7</v>
      </c>
    </row>
    <row r="2826" spans="1:4">
      <c r="A2826" s="16">
        <v>41123</v>
      </c>
      <c r="B2826">
        <v>8</v>
      </c>
      <c r="C2826">
        <v>8</v>
      </c>
      <c r="D2826">
        <v>7</v>
      </c>
    </row>
    <row r="2827" spans="1:4">
      <c r="A2827" s="16">
        <v>41124</v>
      </c>
      <c r="B2827">
        <v>7.5</v>
      </c>
      <c r="C2827">
        <v>8</v>
      </c>
      <c r="D2827">
        <v>7</v>
      </c>
    </row>
    <row r="2828" spans="1:4">
      <c r="A2828" s="16">
        <v>41127</v>
      </c>
      <c r="B2828">
        <v>8</v>
      </c>
      <c r="C2828">
        <v>8</v>
      </c>
      <c r="D2828">
        <v>7</v>
      </c>
    </row>
    <row r="2829" spans="1:4">
      <c r="A2829" s="16">
        <v>41128</v>
      </c>
      <c r="B2829">
        <v>8</v>
      </c>
      <c r="C2829">
        <v>8</v>
      </c>
      <c r="D2829">
        <v>7</v>
      </c>
    </row>
    <row r="2830" spans="1:4">
      <c r="A2830" s="16">
        <v>41129</v>
      </c>
      <c r="B2830">
        <v>8</v>
      </c>
      <c r="C2830">
        <v>8</v>
      </c>
      <c r="D2830">
        <v>7</v>
      </c>
    </row>
    <row r="2831" spans="1:4">
      <c r="A2831" s="16">
        <v>41130</v>
      </c>
      <c r="B2831">
        <v>8</v>
      </c>
      <c r="C2831">
        <v>8</v>
      </c>
      <c r="D2831">
        <v>7</v>
      </c>
    </row>
    <row r="2832" spans="1:4">
      <c r="A2832" s="16">
        <v>41131</v>
      </c>
      <c r="B2832">
        <v>7.8</v>
      </c>
      <c r="C2832">
        <v>8</v>
      </c>
      <c r="D2832">
        <v>7</v>
      </c>
    </row>
    <row r="2833" spans="1:4">
      <c r="A2833" s="16">
        <v>41134</v>
      </c>
      <c r="B2833">
        <v>8.1</v>
      </c>
      <c r="C2833">
        <v>8</v>
      </c>
      <c r="D2833">
        <v>7</v>
      </c>
    </row>
    <row r="2834" spans="1:4">
      <c r="A2834" s="16">
        <v>41135</v>
      </c>
      <c r="B2834">
        <v>8</v>
      </c>
      <c r="C2834">
        <v>8</v>
      </c>
      <c r="D2834">
        <v>7</v>
      </c>
    </row>
    <row r="2835" spans="1:4">
      <c r="A2835" s="16">
        <v>41137</v>
      </c>
      <c r="B2835">
        <v>8</v>
      </c>
      <c r="C2835">
        <v>8</v>
      </c>
      <c r="D2835">
        <v>7</v>
      </c>
    </row>
    <row r="2836" spans="1:4">
      <c r="A2836" s="16">
        <v>41138</v>
      </c>
      <c r="B2836">
        <v>8</v>
      </c>
      <c r="C2836">
        <v>8</v>
      </c>
      <c r="D2836">
        <v>7</v>
      </c>
    </row>
    <row r="2837" spans="1:4">
      <c r="A2837" s="16">
        <v>41142</v>
      </c>
      <c r="B2837">
        <v>7.8</v>
      </c>
      <c r="C2837">
        <v>8</v>
      </c>
      <c r="D2837">
        <v>7</v>
      </c>
    </row>
    <row r="2838" spans="1:4">
      <c r="A2838" s="16">
        <v>41143</v>
      </c>
      <c r="B2838">
        <v>7.8</v>
      </c>
      <c r="C2838">
        <v>8</v>
      </c>
      <c r="D2838">
        <v>7</v>
      </c>
    </row>
    <row r="2839" spans="1:4">
      <c r="A2839" s="16">
        <v>41144</v>
      </c>
      <c r="B2839">
        <v>7.9</v>
      </c>
      <c r="C2839">
        <v>8</v>
      </c>
      <c r="D2839">
        <v>7</v>
      </c>
    </row>
    <row r="2840" spans="1:4">
      <c r="A2840" s="16">
        <v>41145</v>
      </c>
      <c r="B2840">
        <v>7.5</v>
      </c>
      <c r="C2840">
        <v>8</v>
      </c>
      <c r="D2840">
        <v>7</v>
      </c>
    </row>
    <row r="2841" spans="1:4">
      <c r="A2841" s="16">
        <v>41148</v>
      </c>
      <c r="B2841">
        <v>8</v>
      </c>
      <c r="C2841">
        <v>8</v>
      </c>
      <c r="D2841">
        <v>7</v>
      </c>
    </row>
    <row r="2842" spans="1:4">
      <c r="A2842" s="16">
        <v>41149</v>
      </c>
      <c r="B2842">
        <v>8</v>
      </c>
      <c r="C2842">
        <v>8</v>
      </c>
      <c r="D2842">
        <v>7</v>
      </c>
    </row>
    <row r="2843" spans="1:4">
      <c r="A2843" s="16">
        <v>41150</v>
      </c>
      <c r="B2843">
        <v>8</v>
      </c>
      <c r="C2843">
        <v>8</v>
      </c>
      <c r="D2843">
        <v>7</v>
      </c>
    </row>
    <row r="2844" spans="1:4">
      <c r="A2844" s="16">
        <v>41151</v>
      </c>
      <c r="B2844">
        <v>7.9</v>
      </c>
      <c r="C2844">
        <v>8</v>
      </c>
      <c r="D2844">
        <v>7</v>
      </c>
    </row>
    <row r="2845" spans="1:4">
      <c r="A2845" s="16">
        <v>41152</v>
      </c>
      <c r="B2845">
        <v>7.7</v>
      </c>
      <c r="C2845">
        <v>8</v>
      </c>
      <c r="D2845">
        <v>7</v>
      </c>
    </row>
    <row r="2846" spans="1:4">
      <c r="A2846" s="16">
        <v>41155</v>
      </c>
      <c r="B2846">
        <v>7.9</v>
      </c>
      <c r="C2846">
        <v>8</v>
      </c>
      <c r="D2846">
        <v>7</v>
      </c>
    </row>
    <row r="2847" spans="1:4">
      <c r="A2847" s="16">
        <v>41156</v>
      </c>
      <c r="B2847">
        <v>7.9</v>
      </c>
      <c r="C2847">
        <v>8</v>
      </c>
      <c r="D2847">
        <v>7</v>
      </c>
    </row>
    <row r="2848" spans="1:4">
      <c r="A2848" s="16">
        <v>41157</v>
      </c>
      <c r="B2848">
        <v>7.7</v>
      </c>
      <c r="C2848">
        <v>8</v>
      </c>
      <c r="D2848">
        <v>7</v>
      </c>
    </row>
    <row r="2849" spans="1:4">
      <c r="A2849" s="16">
        <v>41158</v>
      </c>
      <c r="B2849">
        <v>7.3</v>
      </c>
      <c r="C2849">
        <v>8</v>
      </c>
      <c r="D2849">
        <v>7</v>
      </c>
    </row>
    <row r="2850" spans="1:4">
      <c r="A2850" s="16">
        <v>41159</v>
      </c>
      <c r="B2850">
        <v>7.3</v>
      </c>
      <c r="C2850">
        <v>8</v>
      </c>
      <c r="D2850">
        <v>7</v>
      </c>
    </row>
    <row r="2851" spans="1:4">
      <c r="A2851" s="16">
        <v>41162</v>
      </c>
      <c r="B2851">
        <v>8</v>
      </c>
      <c r="C2851">
        <v>8</v>
      </c>
      <c r="D2851">
        <v>7</v>
      </c>
    </row>
    <row r="2852" spans="1:4">
      <c r="A2852" s="16">
        <v>41163</v>
      </c>
      <c r="B2852">
        <v>8</v>
      </c>
      <c r="C2852">
        <v>8</v>
      </c>
      <c r="D2852">
        <v>7</v>
      </c>
    </row>
    <row r="2853" spans="1:4">
      <c r="A2853" s="16">
        <v>41164</v>
      </c>
      <c r="B2853">
        <v>8</v>
      </c>
      <c r="C2853">
        <v>8</v>
      </c>
      <c r="D2853">
        <v>7</v>
      </c>
    </row>
    <row r="2854" spans="1:4">
      <c r="A2854" s="16">
        <v>41165</v>
      </c>
      <c r="B2854">
        <v>8</v>
      </c>
      <c r="C2854">
        <v>8</v>
      </c>
      <c r="D2854">
        <v>7</v>
      </c>
    </row>
    <row r="2855" spans="1:4">
      <c r="A2855" s="16">
        <v>41166</v>
      </c>
      <c r="B2855">
        <v>7.7</v>
      </c>
      <c r="C2855">
        <v>8</v>
      </c>
      <c r="D2855">
        <v>7</v>
      </c>
    </row>
    <row r="2856" spans="1:4">
      <c r="A2856" s="16">
        <v>41169</v>
      </c>
      <c r="B2856">
        <v>8</v>
      </c>
      <c r="C2856">
        <v>8</v>
      </c>
      <c r="D2856">
        <v>7</v>
      </c>
    </row>
    <row r="2857" spans="1:4">
      <c r="A2857" s="16">
        <v>41170</v>
      </c>
      <c r="B2857">
        <v>8</v>
      </c>
      <c r="C2857">
        <v>8</v>
      </c>
      <c r="D2857">
        <v>7</v>
      </c>
    </row>
    <row r="2858" spans="1:4">
      <c r="A2858" s="16">
        <v>41172</v>
      </c>
      <c r="B2858">
        <v>8.1</v>
      </c>
      <c r="C2858">
        <v>8</v>
      </c>
      <c r="D2858">
        <v>7</v>
      </c>
    </row>
    <row r="2859" spans="1:4">
      <c r="A2859" s="16">
        <v>41173</v>
      </c>
      <c r="B2859">
        <v>7.8</v>
      </c>
      <c r="C2859">
        <v>8</v>
      </c>
      <c r="D2859">
        <v>7</v>
      </c>
    </row>
    <row r="2860" spans="1:4">
      <c r="A2860" s="16">
        <v>41176</v>
      </c>
      <c r="B2860">
        <v>8</v>
      </c>
      <c r="C2860">
        <v>8</v>
      </c>
      <c r="D2860">
        <v>7</v>
      </c>
    </row>
    <row r="2861" spans="1:4">
      <c r="A2861" s="16">
        <v>41177</v>
      </c>
      <c r="B2861">
        <v>8</v>
      </c>
      <c r="C2861">
        <v>8</v>
      </c>
      <c r="D2861">
        <v>7</v>
      </c>
    </row>
    <row r="2862" spans="1:4">
      <c r="A2862" s="16">
        <v>41178</v>
      </c>
      <c r="B2862">
        <v>8</v>
      </c>
      <c r="C2862">
        <v>8</v>
      </c>
      <c r="D2862">
        <v>7</v>
      </c>
    </row>
    <row r="2863" spans="1:4">
      <c r="A2863" s="16">
        <v>41179</v>
      </c>
      <c r="B2863">
        <v>8</v>
      </c>
      <c r="C2863">
        <v>8</v>
      </c>
      <c r="D2863">
        <v>7</v>
      </c>
    </row>
    <row r="2864" spans="1:4">
      <c r="A2864" s="16">
        <v>41180</v>
      </c>
      <c r="B2864">
        <v>8</v>
      </c>
      <c r="C2864">
        <v>8</v>
      </c>
      <c r="D2864">
        <v>7</v>
      </c>
    </row>
    <row r="2865" spans="1:4">
      <c r="A2865" s="16">
        <v>41183</v>
      </c>
      <c r="B2865">
        <v>7.9</v>
      </c>
      <c r="C2865">
        <v>8</v>
      </c>
      <c r="D2865">
        <v>7</v>
      </c>
    </row>
    <row r="2866" spans="1:4">
      <c r="A2866" s="16">
        <v>41185</v>
      </c>
      <c r="B2866">
        <v>7.9</v>
      </c>
      <c r="C2866">
        <v>8</v>
      </c>
      <c r="D2866">
        <v>7</v>
      </c>
    </row>
    <row r="2867" spans="1:4">
      <c r="A2867" s="16">
        <v>41186</v>
      </c>
      <c r="B2867">
        <v>7.9</v>
      </c>
      <c r="C2867">
        <v>8</v>
      </c>
      <c r="D2867">
        <v>7</v>
      </c>
    </row>
    <row r="2868" spans="1:4">
      <c r="A2868" s="16">
        <v>41187</v>
      </c>
      <c r="B2868">
        <v>7.5</v>
      </c>
      <c r="C2868">
        <v>8</v>
      </c>
      <c r="D2868">
        <v>7</v>
      </c>
    </row>
    <row r="2869" spans="1:4">
      <c r="A2869" s="16">
        <v>41190</v>
      </c>
      <c r="B2869">
        <v>8.1</v>
      </c>
      <c r="C2869">
        <v>8</v>
      </c>
      <c r="D2869">
        <v>7</v>
      </c>
    </row>
    <row r="2870" spans="1:4">
      <c r="A2870" s="16">
        <v>41191</v>
      </c>
      <c r="B2870">
        <v>8.1</v>
      </c>
      <c r="C2870">
        <v>8</v>
      </c>
      <c r="D2870">
        <v>7</v>
      </c>
    </row>
    <row r="2871" spans="1:4">
      <c r="A2871" s="16">
        <v>41192</v>
      </c>
      <c r="B2871">
        <v>8.1</v>
      </c>
      <c r="C2871">
        <v>8</v>
      </c>
      <c r="D2871">
        <v>7</v>
      </c>
    </row>
    <row r="2872" spans="1:4">
      <c r="A2872" s="16">
        <v>41193</v>
      </c>
      <c r="B2872">
        <v>8</v>
      </c>
      <c r="C2872">
        <v>8</v>
      </c>
      <c r="D2872">
        <v>7</v>
      </c>
    </row>
    <row r="2873" spans="1:4">
      <c r="A2873" s="16">
        <v>41194</v>
      </c>
      <c r="B2873">
        <v>7.5</v>
      </c>
      <c r="C2873">
        <v>8</v>
      </c>
      <c r="D2873">
        <v>7</v>
      </c>
    </row>
    <row r="2874" spans="1:4">
      <c r="A2874" s="16">
        <v>41197</v>
      </c>
      <c r="B2874">
        <v>8</v>
      </c>
      <c r="C2874">
        <v>8</v>
      </c>
      <c r="D2874">
        <v>7</v>
      </c>
    </row>
    <row r="2875" spans="1:4">
      <c r="A2875" s="16">
        <v>41198</v>
      </c>
      <c r="B2875">
        <v>8</v>
      </c>
      <c r="C2875">
        <v>8</v>
      </c>
      <c r="D2875">
        <v>7</v>
      </c>
    </row>
    <row r="2876" spans="1:4">
      <c r="A2876" s="16">
        <v>41199</v>
      </c>
      <c r="B2876">
        <v>8.1</v>
      </c>
      <c r="C2876">
        <v>8</v>
      </c>
      <c r="D2876">
        <v>7</v>
      </c>
    </row>
    <row r="2877" spans="1:4">
      <c r="A2877" s="16">
        <v>41200</v>
      </c>
      <c r="B2877">
        <v>8</v>
      </c>
      <c r="C2877">
        <v>8</v>
      </c>
      <c r="D2877">
        <v>7</v>
      </c>
    </row>
    <row r="2878" spans="1:4">
      <c r="A2878" s="16">
        <v>41201</v>
      </c>
      <c r="B2878">
        <v>8</v>
      </c>
      <c r="C2878">
        <v>8</v>
      </c>
      <c r="D2878">
        <v>7</v>
      </c>
    </row>
    <row r="2879" spans="1:4">
      <c r="A2879" s="16">
        <v>41204</v>
      </c>
      <c r="B2879">
        <v>8.1</v>
      </c>
      <c r="C2879">
        <v>8</v>
      </c>
      <c r="D2879">
        <v>7</v>
      </c>
    </row>
    <row r="2880" spans="1:4">
      <c r="A2880" s="16">
        <v>41205</v>
      </c>
      <c r="B2880">
        <v>8.1</v>
      </c>
      <c r="C2880">
        <v>8</v>
      </c>
      <c r="D2880">
        <v>7</v>
      </c>
    </row>
    <row r="2881" spans="1:4">
      <c r="A2881" s="16">
        <v>41207</v>
      </c>
      <c r="B2881">
        <v>8</v>
      </c>
      <c r="C2881">
        <v>8</v>
      </c>
      <c r="D2881">
        <v>7</v>
      </c>
    </row>
    <row r="2882" spans="1:4">
      <c r="A2882" s="16">
        <v>41211</v>
      </c>
      <c r="B2882">
        <v>8.1</v>
      </c>
      <c r="C2882">
        <v>8</v>
      </c>
      <c r="D2882">
        <v>7</v>
      </c>
    </row>
    <row r="2883" spans="1:4">
      <c r="A2883" s="16">
        <v>41212</v>
      </c>
      <c r="B2883">
        <v>8.1</v>
      </c>
      <c r="C2883">
        <v>8</v>
      </c>
      <c r="D2883">
        <v>7</v>
      </c>
    </row>
    <row r="2884" spans="1:4">
      <c r="A2884" s="16">
        <v>41213</v>
      </c>
      <c r="B2884">
        <v>8.1</v>
      </c>
      <c r="C2884">
        <v>8</v>
      </c>
      <c r="D2884">
        <v>7</v>
      </c>
    </row>
    <row r="2885" spans="1:4">
      <c r="A2885" s="16">
        <v>41214</v>
      </c>
      <c r="B2885">
        <v>8</v>
      </c>
      <c r="C2885">
        <v>8</v>
      </c>
      <c r="D2885">
        <v>7</v>
      </c>
    </row>
    <row r="2886" spans="1:4">
      <c r="A2886" s="16">
        <v>41215</v>
      </c>
      <c r="B2886">
        <v>7.5</v>
      </c>
      <c r="C2886">
        <v>8</v>
      </c>
      <c r="D2886">
        <v>7</v>
      </c>
    </row>
    <row r="2887" spans="1:4">
      <c r="A2887" s="16">
        <v>41218</v>
      </c>
      <c r="B2887">
        <v>8</v>
      </c>
      <c r="C2887">
        <v>8</v>
      </c>
      <c r="D2887">
        <v>7</v>
      </c>
    </row>
    <row r="2888" spans="1:4">
      <c r="A2888" s="16">
        <v>41219</v>
      </c>
      <c r="B2888">
        <v>8.1</v>
      </c>
      <c r="C2888">
        <v>8</v>
      </c>
      <c r="D2888">
        <v>7</v>
      </c>
    </row>
    <row r="2889" spans="1:4">
      <c r="A2889" s="16">
        <v>41220</v>
      </c>
      <c r="B2889">
        <v>8</v>
      </c>
      <c r="C2889">
        <v>8</v>
      </c>
      <c r="D2889">
        <v>7</v>
      </c>
    </row>
    <row r="2890" spans="1:4">
      <c r="A2890" s="16">
        <v>41221</v>
      </c>
      <c r="B2890">
        <v>8</v>
      </c>
      <c r="C2890">
        <v>8</v>
      </c>
      <c r="D2890">
        <v>7</v>
      </c>
    </row>
    <row r="2891" spans="1:4">
      <c r="A2891" s="16">
        <v>41222</v>
      </c>
      <c r="B2891">
        <v>7.7</v>
      </c>
      <c r="C2891">
        <v>8</v>
      </c>
      <c r="D2891">
        <v>7</v>
      </c>
    </row>
    <row r="2892" spans="1:4">
      <c r="A2892" s="16">
        <v>41225</v>
      </c>
      <c r="B2892">
        <v>8.1</v>
      </c>
      <c r="C2892">
        <v>8</v>
      </c>
      <c r="D2892">
        <v>7</v>
      </c>
    </row>
    <row r="2893" spans="1:4">
      <c r="A2893" s="16">
        <v>41228</v>
      </c>
      <c r="B2893">
        <v>8.1</v>
      </c>
      <c r="C2893">
        <v>8</v>
      </c>
      <c r="D2893">
        <v>7</v>
      </c>
    </row>
    <row r="2894" spans="1:4">
      <c r="A2894" s="16">
        <v>41229</v>
      </c>
      <c r="B2894">
        <v>7.8</v>
      </c>
      <c r="C2894">
        <v>8</v>
      </c>
      <c r="D2894">
        <v>7</v>
      </c>
    </row>
    <row r="2895" spans="1:4">
      <c r="A2895" s="16">
        <v>41232</v>
      </c>
      <c r="B2895">
        <v>8.1</v>
      </c>
      <c r="C2895">
        <v>8</v>
      </c>
      <c r="D2895">
        <v>7</v>
      </c>
    </row>
    <row r="2896" spans="1:4">
      <c r="A2896" s="16">
        <v>41233</v>
      </c>
      <c r="B2896">
        <v>8.1</v>
      </c>
      <c r="C2896">
        <v>8</v>
      </c>
      <c r="D2896">
        <v>7</v>
      </c>
    </row>
    <row r="2897" spans="1:4">
      <c r="A2897" s="16">
        <v>41234</v>
      </c>
      <c r="B2897">
        <v>8.1</v>
      </c>
      <c r="C2897">
        <v>8</v>
      </c>
      <c r="D2897">
        <v>7</v>
      </c>
    </row>
    <row r="2898" spans="1:4">
      <c r="A2898" s="16">
        <v>41235</v>
      </c>
      <c r="B2898">
        <v>8</v>
      </c>
      <c r="C2898">
        <v>8</v>
      </c>
      <c r="D2898">
        <v>7</v>
      </c>
    </row>
    <row r="2899" spans="1:4">
      <c r="A2899" s="16">
        <v>41236</v>
      </c>
      <c r="B2899">
        <v>7.5</v>
      </c>
      <c r="C2899">
        <v>8</v>
      </c>
      <c r="D2899">
        <v>7</v>
      </c>
    </row>
    <row r="2900" spans="1:4">
      <c r="A2900" s="16">
        <v>41239</v>
      </c>
      <c r="B2900">
        <v>8.1</v>
      </c>
      <c r="C2900">
        <v>8</v>
      </c>
      <c r="D2900">
        <v>7</v>
      </c>
    </row>
    <row r="2901" spans="1:4">
      <c r="A2901" s="16">
        <v>41240</v>
      </c>
      <c r="B2901">
        <v>8.1</v>
      </c>
      <c r="C2901">
        <v>8</v>
      </c>
      <c r="D2901">
        <v>7</v>
      </c>
    </row>
    <row r="2902" spans="1:4">
      <c r="A2902" s="16">
        <v>41242</v>
      </c>
      <c r="B2902">
        <v>8</v>
      </c>
      <c r="C2902">
        <v>8</v>
      </c>
      <c r="D2902">
        <v>7</v>
      </c>
    </row>
    <row r="2903" spans="1:4">
      <c r="A2903" s="16">
        <v>41243</v>
      </c>
      <c r="B2903">
        <v>7.7</v>
      </c>
      <c r="C2903">
        <v>8</v>
      </c>
      <c r="D2903">
        <v>7</v>
      </c>
    </row>
    <row r="2904" spans="1:4">
      <c r="A2904" s="16">
        <v>41246</v>
      </c>
      <c r="B2904">
        <v>8</v>
      </c>
      <c r="C2904">
        <v>8</v>
      </c>
      <c r="D2904">
        <v>7</v>
      </c>
    </row>
    <row r="2905" spans="1:4">
      <c r="A2905" s="16">
        <v>41247</v>
      </c>
      <c r="B2905">
        <v>8.1</v>
      </c>
      <c r="C2905">
        <v>8</v>
      </c>
      <c r="D2905">
        <v>7</v>
      </c>
    </row>
    <row r="2906" spans="1:4">
      <c r="A2906" s="16">
        <v>41248</v>
      </c>
      <c r="B2906">
        <v>8</v>
      </c>
      <c r="C2906">
        <v>8</v>
      </c>
      <c r="D2906">
        <v>7</v>
      </c>
    </row>
    <row r="2907" spans="1:4">
      <c r="A2907" s="16">
        <v>41249</v>
      </c>
      <c r="B2907">
        <v>8</v>
      </c>
      <c r="C2907">
        <v>8</v>
      </c>
      <c r="D2907">
        <v>7</v>
      </c>
    </row>
    <row r="2908" spans="1:4">
      <c r="A2908" s="16">
        <v>41250</v>
      </c>
      <c r="B2908">
        <v>7.7</v>
      </c>
      <c r="C2908">
        <v>8</v>
      </c>
      <c r="D2908">
        <v>7</v>
      </c>
    </row>
    <row r="2909" spans="1:4">
      <c r="A2909" s="16">
        <v>41253</v>
      </c>
      <c r="B2909">
        <v>8</v>
      </c>
      <c r="C2909">
        <v>8</v>
      </c>
      <c r="D2909">
        <v>7</v>
      </c>
    </row>
    <row r="2910" spans="1:4">
      <c r="A2910" s="16">
        <v>41254</v>
      </c>
      <c r="B2910">
        <v>8</v>
      </c>
      <c r="C2910">
        <v>8</v>
      </c>
      <c r="D2910">
        <v>7</v>
      </c>
    </row>
    <row r="2911" spans="1:4">
      <c r="A2911" s="16">
        <v>41255</v>
      </c>
      <c r="B2911">
        <v>8</v>
      </c>
      <c r="C2911">
        <v>8</v>
      </c>
      <c r="D2911">
        <v>7</v>
      </c>
    </row>
    <row r="2912" spans="1:4">
      <c r="A2912" s="16">
        <v>41256</v>
      </c>
      <c r="B2912">
        <v>8</v>
      </c>
      <c r="C2912">
        <v>8</v>
      </c>
      <c r="D2912">
        <v>7</v>
      </c>
    </row>
    <row r="2913" spans="1:4">
      <c r="A2913" s="16">
        <v>41257</v>
      </c>
      <c r="B2913">
        <v>7.4</v>
      </c>
      <c r="C2913">
        <v>8</v>
      </c>
      <c r="D2913">
        <v>7</v>
      </c>
    </row>
    <row r="2914" spans="1:4">
      <c r="A2914" s="16">
        <v>41260</v>
      </c>
      <c r="B2914">
        <v>8.1</v>
      </c>
      <c r="C2914">
        <v>8</v>
      </c>
      <c r="D2914">
        <v>7</v>
      </c>
    </row>
    <row r="2915" spans="1:4">
      <c r="A2915" s="16">
        <v>41261</v>
      </c>
      <c r="B2915">
        <v>8</v>
      </c>
      <c r="C2915">
        <v>8</v>
      </c>
      <c r="D2915">
        <v>7</v>
      </c>
    </row>
    <row r="2916" spans="1:4">
      <c r="A2916" s="16">
        <v>41262</v>
      </c>
      <c r="B2916">
        <v>8.1</v>
      </c>
      <c r="C2916">
        <v>8</v>
      </c>
      <c r="D2916">
        <v>7</v>
      </c>
    </row>
    <row r="2917" spans="1:4">
      <c r="A2917" s="16">
        <v>41263</v>
      </c>
      <c r="B2917">
        <v>8.1</v>
      </c>
      <c r="C2917">
        <v>8</v>
      </c>
      <c r="D2917">
        <v>7</v>
      </c>
    </row>
    <row r="2918" spans="1:4">
      <c r="A2918" s="16">
        <v>41264</v>
      </c>
      <c r="B2918">
        <v>7.7</v>
      </c>
      <c r="C2918">
        <v>8</v>
      </c>
      <c r="D2918">
        <v>7</v>
      </c>
    </row>
    <row r="2919" spans="1:4">
      <c r="A2919" s="16">
        <v>41267</v>
      </c>
      <c r="B2919">
        <v>8.1</v>
      </c>
      <c r="C2919">
        <v>8</v>
      </c>
      <c r="D2919">
        <v>7</v>
      </c>
    </row>
    <row r="2920" spans="1:4">
      <c r="A2920" s="16">
        <v>41269</v>
      </c>
      <c r="B2920">
        <v>8.1</v>
      </c>
      <c r="C2920">
        <v>8</v>
      </c>
      <c r="D2920">
        <v>7</v>
      </c>
    </row>
    <row r="2921" spans="1:4">
      <c r="A2921" s="16">
        <v>41270</v>
      </c>
      <c r="B2921">
        <v>8.1</v>
      </c>
      <c r="C2921">
        <v>8</v>
      </c>
      <c r="D2921">
        <v>7</v>
      </c>
    </row>
    <row r="2922" spans="1:4">
      <c r="A2922" s="16">
        <v>41271</v>
      </c>
      <c r="B2922">
        <v>7.9</v>
      </c>
      <c r="C2922">
        <v>8</v>
      </c>
      <c r="D2922">
        <v>7</v>
      </c>
    </row>
    <row r="2923" spans="1:4">
      <c r="A2923" s="16">
        <v>41274</v>
      </c>
      <c r="B2923">
        <v>8.3000000000000007</v>
      </c>
      <c r="C2923">
        <v>8</v>
      </c>
      <c r="D2923">
        <v>7</v>
      </c>
    </row>
    <row r="2924" spans="1:4">
      <c r="A2924" s="16">
        <v>41275</v>
      </c>
      <c r="B2924">
        <v>8.1</v>
      </c>
      <c r="C2924">
        <v>8</v>
      </c>
      <c r="D2924">
        <v>7</v>
      </c>
    </row>
    <row r="2925" spans="1:4">
      <c r="A2925" s="16">
        <v>41276</v>
      </c>
      <c r="B2925">
        <v>8.1</v>
      </c>
      <c r="C2925">
        <v>8</v>
      </c>
      <c r="D2925">
        <v>7</v>
      </c>
    </row>
    <row r="2926" spans="1:4">
      <c r="A2926" s="16">
        <v>41277</v>
      </c>
      <c r="B2926">
        <v>8.1</v>
      </c>
      <c r="C2926">
        <v>8</v>
      </c>
      <c r="D2926">
        <v>7</v>
      </c>
    </row>
    <row r="2927" spans="1:4">
      <c r="A2927" s="16">
        <v>41278</v>
      </c>
      <c r="B2927">
        <v>7.6</v>
      </c>
      <c r="C2927">
        <v>8</v>
      </c>
      <c r="D2927">
        <v>7</v>
      </c>
    </row>
    <row r="2928" spans="1:4">
      <c r="A2928" s="16">
        <v>41281</v>
      </c>
      <c r="B2928">
        <v>8</v>
      </c>
      <c r="C2928">
        <v>8</v>
      </c>
      <c r="D2928">
        <v>7</v>
      </c>
    </row>
    <row r="2929" spans="1:4">
      <c r="A2929" s="16">
        <v>41282</v>
      </c>
      <c r="B2929">
        <v>8</v>
      </c>
      <c r="C2929">
        <v>8</v>
      </c>
      <c r="D2929">
        <v>7</v>
      </c>
    </row>
    <row r="2930" spans="1:4">
      <c r="A2930" s="16">
        <v>41283</v>
      </c>
      <c r="B2930">
        <v>8</v>
      </c>
      <c r="C2930">
        <v>8</v>
      </c>
      <c r="D2930">
        <v>7</v>
      </c>
    </row>
    <row r="2931" spans="1:4">
      <c r="A2931" s="16">
        <v>41284</v>
      </c>
      <c r="B2931">
        <v>8.1</v>
      </c>
      <c r="C2931">
        <v>8</v>
      </c>
      <c r="D2931">
        <v>7</v>
      </c>
    </row>
    <row r="2932" spans="1:4">
      <c r="A2932" s="16">
        <v>41285</v>
      </c>
      <c r="B2932">
        <v>7.8</v>
      </c>
      <c r="C2932">
        <v>8</v>
      </c>
      <c r="D2932">
        <v>7</v>
      </c>
    </row>
    <row r="2933" spans="1:4">
      <c r="A2933" s="16">
        <v>41288</v>
      </c>
      <c r="B2933">
        <v>8</v>
      </c>
      <c r="C2933">
        <v>8</v>
      </c>
      <c r="D2933">
        <v>7</v>
      </c>
    </row>
    <row r="2934" spans="1:4">
      <c r="A2934" s="16">
        <v>41289</v>
      </c>
      <c r="B2934">
        <v>8</v>
      </c>
      <c r="C2934">
        <v>8</v>
      </c>
      <c r="D2934">
        <v>7</v>
      </c>
    </row>
    <row r="2935" spans="1:4">
      <c r="A2935" s="16">
        <v>41290</v>
      </c>
      <c r="B2935">
        <v>8</v>
      </c>
      <c r="C2935">
        <v>8</v>
      </c>
      <c r="D2935">
        <v>7</v>
      </c>
    </row>
    <row r="2936" spans="1:4">
      <c r="A2936" s="16">
        <v>41291</v>
      </c>
      <c r="B2936">
        <v>8</v>
      </c>
      <c r="C2936">
        <v>8</v>
      </c>
      <c r="D2936">
        <v>7</v>
      </c>
    </row>
    <row r="2937" spans="1:4">
      <c r="A2937" s="16">
        <v>41292</v>
      </c>
      <c r="B2937">
        <v>7.6</v>
      </c>
      <c r="C2937">
        <v>8</v>
      </c>
      <c r="D2937">
        <v>7</v>
      </c>
    </row>
    <row r="2938" spans="1:4">
      <c r="A2938" s="16">
        <v>41295</v>
      </c>
      <c r="B2938">
        <v>8</v>
      </c>
      <c r="C2938">
        <v>8</v>
      </c>
      <c r="D2938">
        <v>7</v>
      </c>
    </row>
    <row r="2939" spans="1:4">
      <c r="A2939" s="16">
        <v>41296</v>
      </c>
      <c r="B2939">
        <v>8</v>
      </c>
      <c r="C2939">
        <v>8</v>
      </c>
      <c r="D2939">
        <v>7</v>
      </c>
    </row>
    <row r="2940" spans="1:4">
      <c r="A2940" s="16">
        <v>41297</v>
      </c>
      <c r="B2940">
        <v>8</v>
      </c>
      <c r="C2940">
        <v>8</v>
      </c>
      <c r="D2940">
        <v>7</v>
      </c>
    </row>
    <row r="2941" spans="1:4">
      <c r="A2941" s="16">
        <v>41298</v>
      </c>
      <c r="B2941">
        <v>8</v>
      </c>
      <c r="C2941">
        <v>8</v>
      </c>
      <c r="D2941">
        <v>7</v>
      </c>
    </row>
    <row r="2942" spans="1:4">
      <c r="A2942" s="16">
        <v>41302</v>
      </c>
      <c r="B2942">
        <v>8</v>
      </c>
      <c r="C2942">
        <v>8</v>
      </c>
      <c r="D2942">
        <v>7</v>
      </c>
    </row>
    <row r="2943" spans="1:4">
      <c r="A2943" s="16">
        <v>41303</v>
      </c>
      <c r="B2943">
        <v>8</v>
      </c>
      <c r="C2943">
        <v>8</v>
      </c>
      <c r="D2943">
        <v>6.8</v>
      </c>
    </row>
    <row r="2944" spans="1:4">
      <c r="A2944" s="16">
        <v>41304</v>
      </c>
      <c r="B2944">
        <v>7.8</v>
      </c>
      <c r="C2944">
        <v>7.8</v>
      </c>
      <c r="D2944">
        <v>6.8</v>
      </c>
    </row>
    <row r="2945" spans="1:4">
      <c r="A2945" s="16">
        <v>41305</v>
      </c>
      <c r="B2945">
        <v>7.8</v>
      </c>
      <c r="C2945">
        <v>7.8</v>
      </c>
      <c r="D2945">
        <v>6.8</v>
      </c>
    </row>
    <row r="2946" spans="1:4">
      <c r="A2946" s="16">
        <v>41306</v>
      </c>
      <c r="B2946">
        <v>7.4</v>
      </c>
      <c r="C2946">
        <v>7.8</v>
      </c>
      <c r="D2946">
        <v>6.8</v>
      </c>
    </row>
    <row r="2947" spans="1:4">
      <c r="A2947" s="16">
        <v>41309</v>
      </c>
      <c r="B2947">
        <v>7.7</v>
      </c>
      <c r="C2947">
        <v>7.8</v>
      </c>
      <c r="D2947">
        <v>6.8</v>
      </c>
    </row>
    <row r="2948" spans="1:4">
      <c r="A2948" s="16">
        <v>41310</v>
      </c>
      <c r="B2948">
        <v>7.7</v>
      </c>
      <c r="C2948">
        <v>7.8</v>
      </c>
      <c r="D2948">
        <v>6.8</v>
      </c>
    </row>
    <row r="2949" spans="1:4">
      <c r="A2949" s="16">
        <v>41311</v>
      </c>
      <c r="B2949">
        <v>7.8</v>
      </c>
      <c r="C2949">
        <v>7.8</v>
      </c>
      <c r="D2949">
        <v>6.8</v>
      </c>
    </row>
    <row r="2950" spans="1:4">
      <c r="A2950" s="16">
        <v>41312</v>
      </c>
      <c r="B2950">
        <v>7.8</v>
      </c>
      <c r="C2950">
        <v>7.8</v>
      </c>
      <c r="D2950">
        <v>6.8</v>
      </c>
    </row>
    <row r="2951" spans="1:4">
      <c r="A2951" s="16">
        <v>41313</v>
      </c>
      <c r="B2951">
        <v>7.3</v>
      </c>
      <c r="C2951">
        <v>7.8</v>
      </c>
      <c r="D2951">
        <v>6.8</v>
      </c>
    </row>
    <row r="2952" spans="1:4">
      <c r="A2952" s="16">
        <v>41316</v>
      </c>
      <c r="B2952">
        <v>7.8</v>
      </c>
      <c r="C2952">
        <v>7.8</v>
      </c>
      <c r="D2952">
        <v>6.8</v>
      </c>
    </row>
    <row r="2953" spans="1:4">
      <c r="A2953" s="16">
        <v>41317</v>
      </c>
      <c r="B2953">
        <v>7.8</v>
      </c>
      <c r="C2953">
        <v>7.8</v>
      </c>
      <c r="D2953">
        <v>6.8</v>
      </c>
    </row>
    <row r="2954" spans="1:4">
      <c r="A2954" s="16">
        <v>41318</v>
      </c>
      <c r="B2954">
        <v>7.8</v>
      </c>
      <c r="C2954">
        <v>7.8</v>
      </c>
      <c r="D2954">
        <v>6.8</v>
      </c>
    </row>
    <row r="2955" spans="1:4">
      <c r="A2955" s="16">
        <v>41319</v>
      </c>
      <c r="B2955">
        <v>7.8</v>
      </c>
      <c r="C2955">
        <v>7.8</v>
      </c>
      <c r="D2955">
        <v>6.8</v>
      </c>
    </row>
    <row r="2956" spans="1:4">
      <c r="A2956" s="16">
        <v>41320</v>
      </c>
      <c r="B2956">
        <v>7.3</v>
      </c>
      <c r="C2956">
        <v>7.8</v>
      </c>
      <c r="D2956">
        <v>6.8</v>
      </c>
    </row>
    <row r="2957" spans="1:4">
      <c r="A2957" s="16">
        <v>41323</v>
      </c>
      <c r="B2957">
        <v>7.8</v>
      </c>
      <c r="C2957">
        <v>7.8</v>
      </c>
      <c r="D2957">
        <v>6.8</v>
      </c>
    </row>
    <row r="2958" spans="1:4">
      <c r="A2958" s="16">
        <v>41325</v>
      </c>
      <c r="B2958">
        <v>7.8</v>
      </c>
      <c r="C2958">
        <v>7.8</v>
      </c>
      <c r="D2958">
        <v>6.8</v>
      </c>
    </row>
    <row r="2959" spans="1:4">
      <c r="A2959" s="16">
        <v>41326</v>
      </c>
      <c r="B2959">
        <v>7.9</v>
      </c>
      <c r="C2959">
        <v>7.8</v>
      </c>
      <c r="D2959">
        <v>6.8</v>
      </c>
    </row>
    <row r="2960" spans="1:4">
      <c r="A2960" s="16">
        <v>41327</v>
      </c>
      <c r="B2960">
        <v>7.6</v>
      </c>
      <c r="C2960">
        <v>7.8</v>
      </c>
      <c r="D2960">
        <v>6.8</v>
      </c>
    </row>
    <row r="2961" spans="1:4">
      <c r="A2961" s="16">
        <v>41330</v>
      </c>
      <c r="B2961">
        <v>7.9</v>
      </c>
      <c r="C2961">
        <v>7.8</v>
      </c>
      <c r="D2961">
        <v>6.8</v>
      </c>
    </row>
    <row r="2962" spans="1:4">
      <c r="A2962" s="16">
        <v>41331</v>
      </c>
      <c r="B2962">
        <v>7.8</v>
      </c>
      <c r="C2962">
        <v>7.8</v>
      </c>
      <c r="D2962">
        <v>6.8</v>
      </c>
    </row>
    <row r="2963" spans="1:4">
      <c r="A2963" s="16">
        <v>41332</v>
      </c>
      <c r="B2963">
        <v>7.8</v>
      </c>
      <c r="C2963">
        <v>7.8</v>
      </c>
      <c r="D2963">
        <v>6.8</v>
      </c>
    </row>
    <row r="2964" spans="1:4">
      <c r="A2964" s="16">
        <v>41333</v>
      </c>
      <c r="B2964">
        <v>7.9</v>
      </c>
      <c r="C2964">
        <v>7.8</v>
      </c>
      <c r="D2964">
        <v>6.8</v>
      </c>
    </row>
    <row r="2965" spans="1:4">
      <c r="A2965" s="16">
        <v>41334</v>
      </c>
      <c r="B2965">
        <v>7.4</v>
      </c>
      <c r="C2965">
        <v>7.8</v>
      </c>
      <c r="D2965">
        <v>6.8</v>
      </c>
    </row>
    <row r="2966" spans="1:4">
      <c r="A2966" s="16">
        <v>41337</v>
      </c>
      <c r="B2966">
        <v>7.7</v>
      </c>
      <c r="C2966">
        <v>7.8</v>
      </c>
      <c r="D2966">
        <v>6.8</v>
      </c>
    </row>
    <row r="2967" spans="1:4">
      <c r="A2967" s="16">
        <v>41338</v>
      </c>
      <c r="B2967">
        <v>7.7</v>
      </c>
      <c r="C2967">
        <v>7.8</v>
      </c>
      <c r="D2967">
        <v>6.8</v>
      </c>
    </row>
    <row r="2968" spans="1:4">
      <c r="A2968" s="16">
        <v>41339</v>
      </c>
      <c r="B2968">
        <v>7.8</v>
      </c>
      <c r="C2968">
        <v>7.8</v>
      </c>
      <c r="D2968">
        <v>6.8</v>
      </c>
    </row>
    <row r="2969" spans="1:4">
      <c r="A2969" s="16">
        <v>41340</v>
      </c>
      <c r="B2969">
        <v>7.7</v>
      </c>
      <c r="C2969">
        <v>7.8</v>
      </c>
      <c r="D2969">
        <v>6.8</v>
      </c>
    </row>
    <row r="2970" spans="1:4">
      <c r="A2970" s="16">
        <v>41341</v>
      </c>
      <c r="B2970">
        <v>7.6</v>
      </c>
      <c r="C2970">
        <v>7.8</v>
      </c>
      <c r="D2970">
        <v>6.8</v>
      </c>
    </row>
    <row r="2971" spans="1:4">
      <c r="A2971" s="16">
        <v>41344</v>
      </c>
      <c r="B2971">
        <v>7.8</v>
      </c>
      <c r="C2971">
        <v>7.8</v>
      </c>
      <c r="D2971">
        <v>6.8</v>
      </c>
    </row>
    <row r="2972" spans="1:4">
      <c r="A2972" s="16">
        <v>41345</v>
      </c>
      <c r="B2972">
        <v>7.8</v>
      </c>
      <c r="C2972">
        <v>7.8</v>
      </c>
      <c r="D2972">
        <v>6.8</v>
      </c>
    </row>
    <row r="2973" spans="1:4">
      <c r="A2973" s="16">
        <v>41346</v>
      </c>
      <c r="B2973">
        <v>7.8</v>
      </c>
      <c r="C2973">
        <v>7.8</v>
      </c>
      <c r="D2973">
        <v>6.8</v>
      </c>
    </row>
    <row r="2974" spans="1:4">
      <c r="A2974" s="16">
        <v>41347</v>
      </c>
      <c r="B2974">
        <v>7.8</v>
      </c>
      <c r="C2974">
        <v>7.8</v>
      </c>
      <c r="D2974">
        <v>6.8</v>
      </c>
    </row>
    <row r="2975" spans="1:4">
      <c r="A2975" s="16">
        <v>41348</v>
      </c>
      <c r="B2975">
        <v>7.7</v>
      </c>
      <c r="C2975">
        <v>7.8</v>
      </c>
      <c r="D2975">
        <v>6.8</v>
      </c>
    </row>
    <row r="2976" spans="1:4">
      <c r="A2976" s="16">
        <v>41351</v>
      </c>
      <c r="B2976">
        <v>7.8</v>
      </c>
      <c r="C2976">
        <v>7.8</v>
      </c>
      <c r="D2976">
        <v>6.8</v>
      </c>
    </row>
    <row r="2977" spans="1:4">
      <c r="A2977" s="16">
        <v>41352</v>
      </c>
      <c r="B2977">
        <v>7.9</v>
      </c>
      <c r="C2977">
        <v>7.8</v>
      </c>
      <c r="D2977">
        <v>6.5</v>
      </c>
    </row>
    <row r="2978" spans="1:4">
      <c r="A2978" s="16">
        <v>41353</v>
      </c>
      <c r="B2978">
        <v>7.6</v>
      </c>
      <c r="C2978">
        <v>7.5</v>
      </c>
      <c r="D2978">
        <v>6.5</v>
      </c>
    </row>
    <row r="2979" spans="1:4">
      <c r="A2979" s="16">
        <v>41354</v>
      </c>
      <c r="B2979">
        <v>7.7</v>
      </c>
      <c r="C2979">
        <v>7.5</v>
      </c>
      <c r="D2979">
        <v>6.5</v>
      </c>
    </row>
    <row r="2980" spans="1:4">
      <c r="A2980" s="16">
        <v>41355</v>
      </c>
      <c r="B2980">
        <v>7.3</v>
      </c>
      <c r="C2980">
        <v>7.5</v>
      </c>
      <c r="D2980">
        <v>6.5</v>
      </c>
    </row>
    <row r="2981" spans="1:4">
      <c r="A2981" s="16">
        <v>41358</v>
      </c>
      <c r="B2981">
        <v>7.7</v>
      </c>
      <c r="C2981">
        <v>7.5</v>
      </c>
      <c r="D2981">
        <v>6.5</v>
      </c>
    </row>
    <row r="2982" spans="1:4">
      <c r="A2982" s="16">
        <v>41359</v>
      </c>
      <c r="B2982">
        <v>7.8</v>
      </c>
      <c r="C2982">
        <v>7.5</v>
      </c>
      <c r="D2982">
        <v>6.5</v>
      </c>
    </row>
    <row r="2983" spans="1:4">
      <c r="A2983" s="16">
        <v>41361</v>
      </c>
      <c r="B2983">
        <v>8.3000000000000007</v>
      </c>
      <c r="C2983">
        <v>7.5</v>
      </c>
      <c r="D2983">
        <v>6.5</v>
      </c>
    </row>
    <row r="2984" spans="1:4">
      <c r="A2984" s="16">
        <v>41363</v>
      </c>
      <c r="B2984">
        <v>8.3000000000000007</v>
      </c>
      <c r="C2984">
        <v>7.5</v>
      </c>
      <c r="D2984">
        <v>6.5</v>
      </c>
    </row>
    <row r="2985" spans="1:4">
      <c r="A2985" s="16">
        <v>41366</v>
      </c>
      <c r="B2985">
        <v>7.6</v>
      </c>
      <c r="C2985">
        <v>7.5</v>
      </c>
      <c r="D2985">
        <v>6.5</v>
      </c>
    </row>
    <row r="2986" spans="1:4">
      <c r="A2986" s="16">
        <v>41367</v>
      </c>
      <c r="B2986">
        <v>7.4</v>
      </c>
      <c r="C2986">
        <v>7.5</v>
      </c>
      <c r="D2986">
        <v>6.5</v>
      </c>
    </row>
    <row r="2987" spans="1:4">
      <c r="A2987" s="16">
        <v>41368</v>
      </c>
      <c r="B2987">
        <v>7.3</v>
      </c>
      <c r="C2987">
        <v>7.5</v>
      </c>
      <c r="D2987">
        <v>6.5</v>
      </c>
    </row>
    <row r="2988" spans="1:4">
      <c r="A2988" s="16">
        <v>41369</v>
      </c>
      <c r="B2988">
        <v>7</v>
      </c>
      <c r="C2988">
        <v>7.5</v>
      </c>
      <c r="D2988">
        <v>6.5</v>
      </c>
    </row>
    <row r="2989" spans="1:4">
      <c r="A2989" s="16">
        <v>41372</v>
      </c>
      <c r="B2989">
        <v>7.6</v>
      </c>
      <c r="C2989">
        <v>7.5</v>
      </c>
      <c r="D2989">
        <v>6.5</v>
      </c>
    </row>
    <row r="2990" spans="1:4">
      <c r="A2990" s="16">
        <v>41373</v>
      </c>
      <c r="B2990">
        <v>7.6</v>
      </c>
      <c r="C2990">
        <v>7.5</v>
      </c>
      <c r="D2990">
        <v>6.5</v>
      </c>
    </row>
    <row r="2991" spans="1:4">
      <c r="A2991" s="16">
        <v>41374</v>
      </c>
      <c r="B2991">
        <v>7.6</v>
      </c>
      <c r="C2991">
        <v>7.5</v>
      </c>
      <c r="D2991">
        <v>6.5</v>
      </c>
    </row>
    <row r="2992" spans="1:4">
      <c r="A2992" s="16">
        <v>41376</v>
      </c>
      <c r="B2992">
        <v>7.2</v>
      </c>
      <c r="C2992">
        <v>7.5</v>
      </c>
      <c r="D2992">
        <v>6.5</v>
      </c>
    </row>
    <row r="2993" spans="1:4">
      <c r="A2993" s="16">
        <v>41379</v>
      </c>
      <c r="B2993">
        <v>7.6</v>
      </c>
      <c r="C2993">
        <v>7.5</v>
      </c>
      <c r="D2993">
        <v>6.5</v>
      </c>
    </row>
    <row r="2994" spans="1:4">
      <c r="A2994" s="16">
        <v>41380</v>
      </c>
      <c r="B2994">
        <v>7.5</v>
      </c>
      <c r="C2994">
        <v>7.5</v>
      </c>
      <c r="D2994">
        <v>6.5</v>
      </c>
    </row>
    <row r="2995" spans="1:4">
      <c r="A2995" s="16">
        <v>41381</v>
      </c>
      <c r="B2995">
        <v>7.5</v>
      </c>
      <c r="C2995">
        <v>7.5</v>
      </c>
      <c r="D2995">
        <v>6.5</v>
      </c>
    </row>
    <row r="2996" spans="1:4">
      <c r="A2996" s="16">
        <v>41382</v>
      </c>
      <c r="B2996">
        <v>7.3</v>
      </c>
      <c r="C2996">
        <v>7.5</v>
      </c>
      <c r="D2996">
        <v>6.5</v>
      </c>
    </row>
    <row r="2997" spans="1:4">
      <c r="A2997" s="16">
        <v>41386</v>
      </c>
      <c r="B2997">
        <v>7.6</v>
      </c>
      <c r="C2997">
        <v>7.5</v>
      </c>
      <c r="D2997">
        <v>6.5</v>
      </c>
    </row>
    <row r="2998" spans="1:4">
      <c r="A2998" s="16">
        <v>41387</v>
      </c>
      <c r="B2998">
        <v>7.6</v>
      </c>
      <c r="C2998">
        <v>7.5</v>
      </c>
      <c r="D2998">
        <v>6.5</v>
      </c>
    </row>
    <row r="2999" spans="1:4">
      <c r="A2999" s="16">
        <v>41389</v>
      </c>
      <c r="B2999">
        <v>7.6</v>
      </c>
      <c r="C2999">
        <v>7.5</v>
      </c>
      <c r="D2999">
        <v>6.5</v>
      </c>
    </row>
    <row r="3000" spans="1:4">
      <c r="A3000" s="16">
        <v>41390</v>
      </c>
      <c r="B3000">
        <v>7.3</v>
      </c>
      <c r="C3000">
        <v>7.5</v>
      </c>
      <c r="D3000">
        <v>6.5</v>
      </c>
    </row>
    <row r="3001" spans="1:4">
      <c r="A3001" s="16">
        <v>41393</v>
      </c>
      <c r="B3001">
        <v>7.6</v>
      </c>
      <c r="C3001">
        <v>7.5</v>
      </c>
      <c r="D3001">
        <v>6.5</v>
      </c>
    </row>
    <row r="3002" spans="1:4">
      <c r="A3002" s="16">
        <v>41394</v>
      </c>
      <c r="B3002">
        <v>7.8</v>
      </c>
      <c r="C3002">
        <v>7.5</v>
      </c>
      <c r="D3002">
        <v>6.5</v>
      </c>
    </row>
    <row r="3003" spans="1:4">
      <c r="A3003" s="16">
        <v>41396</v>
      </c>
      <c r="B3003">
        <v>7.6</v>
      </c>
      <c r="C3003">
        <v>7.5</v>
      </c>
      <c r="D3003">
        <v>6.5</v>
      </c>
    </row>
    <row r="3004" spans="1:4">
      <c r="A3004" s="16">
        <v>41397</v>
      </c>
      <c r="B3004">
        <v>7.2</v>
      </c>
      <c r="C3004">
        <v>7.5</v>
      </c>
      <c r="D3004">
        <v>6.3</v>
      </c>
    </row>
    <row r="3005" spans="1:4">
      <c r="A3005" s="16">
        <v>41400</v>
      </c>
      <c r="B3005">
        <v>7.3</v>
      </c>
      <c r="C3005">
        <v>7.3</v>
      </c>
      <c r="D3005">
        <v>6.3</v>
      </c>
    </row>
    <row r="3006" spans="1:4">
      <c r="A3006" s="16">
        <v>41401</v>
      </c>
      <c r="B3006">
        <v>7.3</v>
      </c>
      <c r="C3006">
        <v>7.3</v>
      </c>
      <c r="D3006">
        <v>6.3</v>
      </c>
    </row>
    <row r="3007" spans="1:4">
      <c r="A3007" s="16">
        <v>41402</v>
      </c>
      <c r="B3007">
        <v>7.3</v>
      </c>
      <c r="C3007">
        <v>7.3</v>
      </c>
      <c r="D3007">
        <v>6.3</v>
      </c>
    </row>
    <row r="3008" spans="1:4">
      <c r="A3008" s="16">
        <v>41403</v>
      </c>
      <c r="B3008">
        <v>7.3</v>
      </c>
      <c r="C3008">
        <v>7.3</v>
      </c>
      <c r="D3008">
        <v>6.3</v>
      </c>
    </row>
    <row r="3009" spans="1:4">
      <c r="A3009" s="16">
        <v>41404</v>
      </c>
      <c r="B3009">
        <v>7.1</v>
      </c>
      <c r="C3009">
        <v>7.3</v>
      </c>
      <c r="D3009">
        <v>6.3</v>
      </c>
    </row>
    <row r="3010" spans="1:4">
      <c r="A3010" s="16">
        <v>41407</v>
      </c>
      <c r="B3010">
        <v>7.3</v>
      </c>
      <c r="C3010">
        <v>7.3</v>
      </c>
      <c r="D3010">
        <v>6.3</v>
      </c>
    </row>
    <row r="3011" spans="1:4">
      <c r="A3011" s="16">
        <v>41408</v>
      </c>
      <c r="B3011">
        <v>7.3</v>
      </c>
      <c r="C3011">
        <v>7.3</v>
      </c>
      <c r="D3011">
        <v>6.3</v>
      </c>
    </row>
    <row r="3012" spans="1:4">
      <c r="A3012" s="16">
        <v>41409</v>
      </c>
      <c r="B3012">
        <v>7.3</v>
      </c>
      <c r="C3012">
        <v>7.3</v>
      </c>
      <c r="D3012">
        <v>6.3</v>
      </c>
    </row>
    <row r="3013" spans="1:4">
      <c r="A3013" s="16">
        <v>41410</v>
      </c>
      <c r="B3013">
        <v>7.3</v>
      </c>
      <c r="C3013">
        <v>7.3</v>
      </c>
      <c r="D3013">
        <v>6.3</v>
      </c>
    </row>
    <row r="3014" spans="1:4">
      <c r="A3014" s="16">
        <v>41411</v>
      </c>
      <c r="B3014">
        <v>7.2</v>
      </c>
      <c r="C3014">
        <v>7.3</v>
      </c>
      <c r="D3014">
        <v>6.3</v>
      </c>
    </row>
    <row r="3015" spans="1:4">
      <c r="A3015" s="16">
        <v>41414</v>
      </c>
      <c r="B3015">
        <v>7.3</v>
      </c>
      <c r="C3015">
        <v>7.3</v>
      </c>
      <c r="D3015">
        <v>6.3</v>
      </c>
    </row>
    <row r="3016" spans="1:4">
      <c r="A3016" s="16">
        <v>41415</v>
      </c>
      <c r="B3016">
        <v>7.3</v>
      </c>
      <c r="C3016">
        <v>7.3</v>
      </c>
      <c r="D3016">
        <v>6.3</v>
      </c>
    </row>
    <row r="3017" spans="1:4">
      <c r="A3017" s="16">
        <v>41416</v>
      </c>
      <c r="B3017">
        <v>7.3</v>
      </c>
      <c r="C3017">
        <v>7.3</v>
      </c>
      <c r="D3017">
        <v>6.3</v>
      </c>
    </row>
    <row r="3018" spans="1:4">
      <c r="A3018" s="16">
        <v>41417</v>
      </c>
      <c r="B3018">
        <v>7.3</v>
      </c>
      <c r="C3018">
        <v>7.3</v>
      </c>
      <c r="D3018">
        <v>6.3</v>
      </c>
    </row>
    <row r="3019" spans="1:4">
      <c r="A3019" s="16">
        <v>41418</v>
      </c>
      <c r="B3019">
        <v>7.3</v>
      </c>
      <c r="C3019">
        <v>7.3</v>
      </c>
      <c r="D3019">
        <v>6.3</v>
      </c>
    </row>
    <row r="3020" spans="1:4">
      <c r="A3020" s="16">
        <v>41421</v>
      </c>
      <c r="B3020">
        <v>7.3</v>
      </c>
      <c r="C3020">
        <v>7.3</v>
      </c>
      <c r="D3020">
        <v>6.3</v>
      </c>
    </row>
    <row r="3021" spans="1:4">
      <c r="A3021" s="16">
        <v>41422</v>
      </c>
      <c r="B3021">
        <v>7.3</v>
      </c>
      <c r="C3021">
        <v>7.3</v>
      </c>
      <c r="D3021">
        <v>6.3</v>
      </c>
    </row>
    <row r="3022" spans="1:4">
      <c r="A3022" s="16">
        <v>41423</v>
      </c>
      <c r="B3022">
        <v>7.3</v>
      </c>
      <c r="C3022">
        <v>7.3</v>
      </c>
      <c r="D3022">
        <v>6.3</v>
      </c>
    </row>
    <row r="3023" spans="1:4">
      <c r="A3023" s="16">
        <v>41424</v>
      </c>
      <c r="B3023">
        <v>7.2</v>
      </c>
      <c r="C3023">
        <v>7.3</v>
      </c>
      <c r="D3023">
        <v>6.3</v>
      </c>
    </row>
    <row r="3024" spans="1:4">
      <c r="A3024" s="16">
        <v>41425</v>
      </c>
      <c r="B3024">
        <v>6.9</v>
      </c>
      <c r="C3024">
        <v>7.3</v>
      </c>
      <c r="D3024">
        <v>6.3</v>
      </c>
    </row>
    <row r="3025" spans="1:4">
      <c r="A3025" s="16">
        <v>41428</v>
      </c>
      <c r="B3025">
        <v>7.3</v>
      </c>
      <c r="C3025">
        <v>7.3</v>
      </c>
      <c r="D3025">
        <v>6.3</v>
      </c>
    </row>
    <row r="3026" spans="1:4">
      <c r="A3026" s="16">
        <v>41429</v>
      </c>
      <c r="B3026">
        <v>7.3</v>
      </c>
      <c r="C3026">
        <v>7.3</v>
      </c>
      <c r="D3026">
        <v>6.3</v>
      </c>
    </row>
    <row r="3027" spans="1:4">
      <c r="A3027" s="16">
        <v>41430</v>
      </c>
      <c r="B3027">
        <v>7.3</v>
      </c>
      <c r="C3027">
        <v>7.3</v>
      </c>
      <c r="D3027">
        <v>6.3</v>
      </c>
    </row>
    <row r="3028" spans="1:4">
      <c r="A3028" s="16">
        <v>41431</v>
      </c>
      <c r="B3028">
        <v>7.3</v>
      </c>
      <c r="C3028">
        <v>7.3</v>
      </c>
      <c r="D3028">
        <v>6.3</v>
      </c>
    </row>
    <row r="3029" spans="1:4">
      <c r="A3029" s="16">
        <v>41432</v>
      </c>
      <c r="B3029">
        <v>7</v>
      </c>
      <c r="C3029">
        <v>7.3</v>
      </c>
      <c r="D3029">
        <v>6.3</v>
      </c>
    </row>
    <row r="3030" spans="1:4">
      <c r="A3030" s="16">
        <v>41435</v>
      </c>
      <c r="B3030">
        <v>7.3</v>
      </c>
      <c r="C3030">
        <v>7.3</v>
      </c>
      <c r="D3030">
        <v>6.3</v>
      </c>
    </row>
    <row r="3031" spans="1:4">
      <c r="A3031" s="16">
        <v>41436</v>
      </c>
      <c r="B3031">
        <v>7.3</v>
      </c>
      <c r="C3031">
        <v>7.3</v>
      </c>
      <c r="D3031">
        <v>6.3</v>
      </c>
    </row>
    <row r="3032" spans="1:4">
      <c r="A3032" s="16">
        <v>41437</v>
      </c>
      <c r="B3032">
        <v>7.3</v>
      </c>
      <c r="C3032">
        <v>7.3</v>
      </c>
      <c r="D3032">
        <v>6.3</v>
      </c>
    </row>
    <row r="3033" spans="1:4">
      <c r="A3033" s="16">
        <v>41438</v>
      </c>
      <c r="B3033">
        <v>7.2</v>
      </c>
      <c r="C3033">
        <v>7.3</v>
      </c>
      <c r="D3033">
        <v>6.3</v>
      </c>
    </row>
    <row r="3034" spans="1:4">
      <c r="A3034" s="16">
        <v>41439</v>
      </c>
      <c r="B3034">
        <v>6.9</v>
      </c>
      <c r="C3034">
        <v>7.3</v>
      </c>
      <c r="D3034">
        <v>6.3</v>
      </c>
    </row>
    <row r="3035" spans="1:4">
      <c r="A3035" s="16">
        <v>41442</v>
      </c>
      <c r="B3035">
        <v>7.3</v>
      </c>
      <c r="C3035">
        <v>7.3</v>
      </c>
      <c r="D3035">
        <v>6.3</v>
      </c>
    </row>
    <row r="3036" spans="1:4">
      <c r="A3036" s="16">
        <v>41443</v>
      </c>
      <c r="B3036">
        <v>7.3</v>
      </c>
      <c r="C3036">
        <v>7.3</v>
      </c>
      <c r="D3036">
        <v>6.3</v>
      </c>
    </row>
    <row r="3037" spans="1:4">
      <c r="A3037" s="16">
        <v>41444</v>
      </c>
      <c r="B3037">
        <v>7.2</v>
      </c>
      <c r="C3037">
        <v>7.3</v>
      </c>
      <c r="D3037">
        <v>6.3</v>
      </c>
    </row>
    <row r="3038" spans="1:4">
      <c r="A3038" s="16">
        <v>41445</v>
      </c>
      <c r="B3038">
        <v>7.3</v>
      </c>
      <c r="C3038">
        <v>7.3</v>
      </c>
      <c r="D3038">
        <v>6.3</v>
      </c>
    </row>
    <row r="3039" spans="1:4">
      <c r="A3039" s="16">
        <v>41446</v>
      </c>
      <c r="B3039">
        <v>7</v>
      </c>
      <c r="C3039">
        <v>7.3</v>
      </c>
      <c r="D3039">
        <v>6.3</v>
      </c>
    </row>
    <row r="3040" spans="1:4">
      <c r="A3040" s="16">
        <v>41449</v>
      </c>
      <c r="B3040">
        <v>7.2</v>
      </c>
      <c r="C3040">
        <v>7.3</v>
      </c>
      <c r="D3040">
        <v>6.3</v>
      </c>
    </row>
    <row r="3041" spans="1:4">
      <c r="A3041" s="16">
        <v>41450</v>
      </c>
      <c r="B3041">
        <v>7.2</v>
      </c>
      <c r="C3041">
        <v>7.3</v>
      </c>
      <c r="D3041">
        <v>6.3</v>
      </c>
    </row>
    <row r="3042" spans="1:4">
      <c r="A3042" s="16">
        <v>41451</v>
      </c>
      <c r="B3042">
        <v>7.2</v>
      </c>
      <c r="C3042">
        <v>7.3</v>
      </c>
      <c r="D3042">
        <v>6.3</v>
      </c>
    </row>
    <row r="3043" spans="1:4">
      <c r="A3043" s="16">
        <v>41452</v>
      </c>
      <c r="B3043">
        <v>7.2</v>
      </c>
      <c r="C3043">
        <v>7.3</v>
      </c>
      <c r="D3043">
        <v>6.3</v>
      </c>
    </row>
    <row r="3044" spans="1:4">
      <c r="A3044" s="16">
        <v>41453</v>
      </c>
      <c r="B3044">
        <v>7.1</v>
      </c>
      <c r="C3044">
        <v>7.3</v>
      </c>
      <c r="D3044">
        <v>6.3</v>
      </c>
    </row>
    <row r="3045" spans="1:4">
      <c r="A3045" s="16">
        <v>41457</v>
      </c>
      <c r="B3045">
        <v>7.2</v>
      </c>
      <c r="C3045">
        <v>7.3</v>
      </c>
      <c r="D3045">
        <v>6.3</v>
      </c>
    </row>
    <row r="3046" spans="1:4">
      <c r="A3046" s="16">
        <v>41458</v>
      </c>
      <c r="B3046">
        <v>7.1</v>
      </c>
      <c r="C3046">
        <v>7.3</v>
      </c>
      <c r="D3046">
        <v>6.3</v>
      </c>
    </row>
    <row r="3047" spans="1:4">
      <c r="A3047" s="16">
        <v>41459</v>
      </c>
      <c r="B3047">
        <v>6.8</v>
      </c>
      <c r="C3047">
        <v>7.3</v>
      </c>
      <c r="D3047">
        <v>6.3</v>
      </c>
    </row>
    <row r="3048" spans="1:4">
      <c r="A3048" s="16">
        <v>41460</v>
      </c>
      <c r="B3048">
        <v>6.2</v>
      </c>
      <c r="C3048">
        <v>7.3</v>
      </c>
      <c r="D3048">
        <v>6.3</v>
      </c>
    </row>
    <row r="3049" spans="1:4">
      <c r="A3049" s="16">
        <v>41463</v>
      </c>
      <c r="B3049">
        <v>6.9</v>
      </c>
      <c r="C3049">
        <v>7.3</v>
      </c>
      <c r="D3049">
        <v>6.3</v>
      </c>
    </row>
    <row r="3050" spans="1:4">
      <c r="A3050" s="16">
        <v>41464</v>
      </c>
      <c r="B3050">
        <v>7.2</v>
      </c>
      <c r="C3050">
        <v>7.3</v>
      </c>
      <c r="D3050">
        <v>6.3</v>
      </c>
    </row>
    <row r="3051" spans="1:4">
      <c r="A3051" s="16">
        <v>41465</v>
      </c>
      <c r="B3051">
        <v>7.2</v>
      </c>
      <c r="C3051">
        <v>7.3</v>
      </c>
      <c r="D3051">
        <v>6.3</v>
      </c>
    </row>
    <row r="3052" spans="1:4">
      <c r="A3052" s="16">
        <v>41466</v>
      </c>
      <c r="B3052">
        <v>7.2</v>
      </c>
      <c r="C3052">
        <v>7.3</v>
      </c>
      <c r="D3052">
        <v>6.3</v>
      </c>
    </row>
    <row r="3053" spans="1:4">
      <c r="A3053" s="16">
        <v>41467</v>
      </c>
      <c r="B3053">
        <v>7</v>
      </c>
      <c r="C3053">
        <v>7.3</v>
      </c>
      <c r="D3053">
        <v>6.3</v>
      </c>
    </row>
    <row r="3054" spans="1:4">
      <c r="A3054" s="16">
        <v>41470</v>
      </c>
      <c r="B3054">
        <v>7.2</v>
      </c>
      <c r="C3054">
        <v>7.3</v>
      </c>
      <c r="D3054">
        <v>6.3</v>
      </c>
    </row>
    <row r="3055" spans="1:4">
      <c r="A3055" s="16">
        <v>41471</v>
      </c>
      <c r="B3055">
        <v>8.5</v>
      </c>
      <c r="C3055">
        <v>7.3</v>
      </c>
      <c r="D3055">
        <v>6.3</v>
      </c>
    </row>
    <row r="3056" spans="1:4">
      <c r="A3056" s="16">
        <v>41472</v>
      </c>
      <c r="B3056">
        <v>8</v>
      </c>
      <c r="C3056">
        <v>7.3</v>
      </c>
      <c r="D3056">
        <v>6.3</v>
      </c>
    </row>
    <row r="3057" spans="1:4">
      <c r="A3057" s="16">
        <v>41473</v>
      </c>
      <c r="B3057">
        <v>7.4</v>
      </c>
      <c r="C3057">
        <v>7.3</v>
      </c>
      <c r="D3057">
        <v>6.3</v>
      </c>
    </row>
    <row r="3058" spans="1:4">
      <c r="A3058" s="16">
        <v>41474</v>
      </c>
      <c r="B3058">
        <v>7</v>
      </c>
      <c r="C3058">
        <v>7.3</v>
      </c>
      <c r="D3058">
        <v>6.3</v>
      </c>
    </row>
    <row r="3059" spans="1:4">
      <c r="A3059" s="16">
        <v>41477</v>
      </c>
      <c r="B3059">
        <v>7.2</v>
      </c>
      <c r="C3059">
        <v>7.3</v>
      </c>
      <c r="D3059">
        <v>6.3</v>
      </c>
    </row>
    <row r="3060" spans="1:4">
      <c r="A3060" s="16">
        <v>41478</v>
      </c>
      <c r="B3060">
        <v>7.1</v>
      </c>
      <c r="C3060">
        <v>7.3</v>
      </c>
      <c r="D3060">
        <v>6.3</v>
      </c>
    </row>
    <row r="3061" spans="1:4">
      <c r="A3061" s="16">
        <v>41479</v>
      </c>
      <c r="B3061">
        <v>9.1</v>
      </c>
      <c r="C3061">
        <v>7.3</v>
      </c>
      <c r="D3061">
        <v>6.3</v>
      </c>
    </row>
    <row r="3062" spans="1:4">
      <c r="A3062" s="16">
        <v>41480</v>
      </c>
      <c r="B3062">
        <v>8.3000000000000007</v>
      </c>
      <c r="C3062">
        <v>7.3</v>
      </c>
      <c r="D3062">
        <v>6.3</v>
      </c>
    </row>
    <row r="3063" spans="1:4">
      <c r="A3063" s="16">
        <v>41481</v>
      </c>
      <c r="B3063">
        <v>7.6</v>
      </c>
      <c r="C3063">
        <v>7.3</v>
      </c>
      <c r="D3063">
        <v>6.3</v>
      </c>
    </row>
    <row r="3064" spans="1:4">
      <c r="A3064" s="16">
        <v>41484</v>
      </c>
      <c r="B3064">
        <v>10</v>
      </c>
      <c r="C3064">
        <v>7.3</v>
      </c>
      <c r="D3064">
        <v>6.3</v>
      </c>
    </row>
    <row r="3065" spans="1:4">
      <c r="A3065" s="16">
        <v>41485</v>
      </c>
      <c r="B3065">
        <v>10</v>
      </c>
      <c r="C3065">
        <v>7.3</v>
      </c>
      <c r="D3065">
        <v>6.3</v>
      </c>
    </row>
    <row r="3066" spans="1:4">
      <c r="A3066" s="16">
        <v>41486</v>
      </c>
      <c r="B3066">
        <v>9.6999999999999993</v>
      </c>
      <c r="C3066">
        <v>7.3</v>
      </c>
      <c r="D3066">
        <v>6.3</v>
      </c>
    </row>
    <row r="3067" spans="1:4">
      <c r="A3067" s="16">
        <v>41487</v>
      </c>
      <c r="B3067">
        <v>9.1</v>
      </c>
      <c r="C3067">
        <v>7.3</v>
      </c>
      <c r="D3067">
        <v>6.3</v>
      </c>
    </row>
    <row r="3068" spans="1:4">
      <c r="A3068" s="16">
        <v>41488</v>
      </c>
      <c r="B3068">
        <v>7.1</v>
      </c>
      <c r="C3068">
        <v>7.3</v>
      </c>
      <c r="D3068">
        <v>6.3</v>
      </c>
    </row>
    <row r="3069" spans="1:4">
      <c r="A3069" s="16">
        <v>41491</v>
      </c>
      <c r="B3069">
        <v>8.9</v>
      </c>
      <c r="C3069">
        <v>7.3</v>
      </c>
      <c r="D3069">
        <v>6.3</v>
      </c>
    </row>
    <row r="3070" spans="1:4">
      <c r="A3070" s="16">
        <v>41492</v>
      </c>
      <c r="B3070">
        <v>8.8000000000000007</v>
      </c>
      <c r="C3070">
        <v>7.3</v>
      </c>
      <c r="D3070">
        <v>6.3</v>
      </c>
    </row>
    <row r="3071" spans="1:4">
      <c r="A3071" s="16">
        <v>41493</v>
      </c>
      <c r="B3071">
        <v>9.8000000000000007</v>
      </c>
      <c r="C3071">
        <v>7.3</v>
      </c>
      <c r="D3071">
        <v>6.3</v>
      </c>
    </row>
    <row r="3072" spans="1:4">
      <c r="A3072" s="16">
        <v>41494</v>
      </c>
      <c r="B3072">
        <v>8.6</v>
      </c>
      <c r="C3072">
        <v>7.3</v>
      </c>
      <c r="D3072">
        <v>6.3</v>
      </c>
    </row>
    <row r="3073" spans="1:4">
      <c r="A3073" s="16">
        <v>41498</v>
      </c>
      <c r="B3073">
        <v>10.199999999999999</v>
      </c>
      <c r="C3073">
        <v>7.3</v>
      </c>
      <c r="D3073">
        <v>6.3</v>
      </c>
    </row>
    <row r="3074" spans="1:4">
      <c r="A3074" s="16">
        <v>41499</v>
      </c>
      <c r="B3074">
        <v>10.199999999999999</v>
      </c>
      <c r="C3074">
        <v>7.3</v>
      </c>
      <c r="D3074">
        <v>6.3</v>
      </c>
    </row>
    <row r="3075" spans="1:4">
      <c r="A3075" s="16">
        <v>41500</v>
      </c>
      <c r="B3075">
        <v>10.199999999999999</v>
      </c>
      <c r="C3075">
        <v>7.3</v>
      </c>
      <c r="D3075">
        <v>6.3</v>
      </c>
    </row>
    <row r="3076" spans="1:4">
      <c r="A3076" s="16">
        <v>41502</v>
      </c>
      <c r="B3076">
        <v>10</v>
      </c>
      <c r="C3076">
        <v>7.3</v>
      </c>
      <c r="D3076">
        <v>6.3</v>
      </c>
    </row>
    <row r="3077" spans="1:4">
      <c r="A3077" s="16">
        <v>41505</v>
      </c>
      <c r="B3077">
        <v>10.3</v>
      </c>
      <c r="C3077">
        <v>7.3</v>
      </c>
      <c r="D3077">
        <v>6.3</v>
      </c>
    </row>
    <row r="3078" spans="1:4">
      <c r="A3078" s="16">
        <v>41506</v>
      </c>
      <c r="B3078">
        <v>10.3</v>
      </c>
      <c r="C3078">
        <v>7.3</v>
      </c>
      <c r="D3078">
        <v>6.3</v>
      </c>
    </row>
    <row r="3079" spans="1:4">
      <c r="A3079" s="16">
        <v>41507</v>
      </c>
      <c r="B3079">
        <v>10.199999999999999</v>
      </c>
      <c r="C3079">
        <v>7.3</v>
      </c>
      <c r="D3079">
        <v>6.3</v>
      </c>
    </row>
    <row r="3080" spans="1:4">
      <c r="A3080" s="16">
        <v>41508</v>
      </c>
      <c r="B3080">
        <v>10.3</v>
      </c>
      <c r="C3080">
        <v>7.3</v>
      </c>
      <c r="D3080">
        <v>6.3</v>
      </c>
    </row>
    <row r="3081" spans="1:4">
      <c r="A3081" s="16">
        <v>41509</v>
      </c>
      <c r="B3081">
        <v>9.1</v>
      </c>
      <c r="C3081">
        <v>7.3</v>
      </c>
      <c r="D3081">
        <v>6.3</v>
      </c>
    </row>
    <row r="3082" spans="1:4">
      <c r="A3082" s="16">
        <v>41512</v>
      </c>
      <c r="B3082">
        <v>10.3</v>
      </c>
      <c r="C3082">
        <v>7.3</v>
      </c>
      <c r="D3082">
        <v>6.3</v>
      </c>
    </row>
    <row r="3083" spans="1:4">
      <c r="A3083" s="16">
        <v>41513</v>
      </c>
      <c r="B3083">
        <v>10.199999999999999</v>
      </c>
      <c r="C3083">
        <v>7.3</v>
      </c>
      <c r="D3083">
        <v>6.3</v>
      </c>
    </row>
    <row r="3084" spans="1:4">
      <c r="A3084" s="16">
        <v>41514</v>
      </c>
      <c r="B3084">
        <v>10.199999999999999</v>
      </c>
      <c r="C3084">
        <v>7.3</v>
      </c>
      <c r="D3084">
        <v>6.3</v>
      </c>
    </row>
    <row r="3085" spans="1:4">
      <c r="A3085" s="16">
        <v>41515</v>
      </c>
      <c r="B3085">
        <v>10.3</v>
      </c>
      <c r="C3085">
        <v>7.3</v>
      </c>
      <c r="D3085">
        <v>6.3</v>
      </c>
    </row>
    <row r="3086" spans="1:4">
      <c r="A3086" s="16">
        <v>41516</v>
      </c>
      <c r="B3086">
        <v>10.1</v>
      </c>
      <c r="C3086">
        <v>7.3</v>
      </c>
      <c r="D3086">
        <v>6.3</v>
      </c>
    </row>
    <row r="3087" spans="1:4">
      <c r="A3087" s="16">
        <v>41519</v>
      </c>
      <c r="B3087">
        <v>10.199999999999999</v>
      </c>
      <c r="C3087">
        <v>7.3</v>
      </c>
      <c r="D3087">
        <v>6.3</v>
      </c>
    </row>
    <row r="3088" spans="1:4">
      <c r="A3088" s="16">
        <v>41520</v>
      </c>
      <c r="B3088">
        <v>10.199999999999999</v>
      </c>
      <c r="C3088">
        <v>7.3</v>
      </c>
      <c r="D3088">
        <v>6.3</v>
      </c>
    </row>
    <row r="3089" spans="1:4">
      <c r="A3089" s="16">
        <v>41521</v>
      </c>
      <c r="B3089">
        <v>10</v>
      </c>
      <c r="C3089">
        <v>7.3</v>
      </c>
      <c r="D3089">
        <v>6.3</v>
      </c>
    </row>
    <row r="3090" spans="1:4">
      <c r="A3090" s="16">
        <v>41522</v>
      </c>
      <c r="B3090">
        <v>10.1</v>
      </c>
      <c r="C3090">
        <v>7.3</v>
      </c>
      <c r="D3090">
        <v>6.3</v>
      </c>
    </row>
    <row r="3091" spans="1:4">
      <c r="A3091" s="16">
        <v>41523</v>
      </c>
      <c r="B3091">
        <v>9.1999999999999993</v>
      </c>
      <c r="C3091">
        <v>7.3</v>
      </c>
      <c r="D3091">
        <v>6.3</v>
      </c>
    </row>
    <row r="3092" spans="1:4">
      <c r="A3092" s="16">
        <v>41527</v>
      </c>
      <c r="B3092">
        <v>10.199999999999999</v>
      </c>
      <c r="C3092">
        <v>7.3</v>
      </c>
      <c r="D3092">
        <v>6.3</v>
      </c>
    </row>
    <row r="3093" spans="1:4">
      <c r="A3093" s="16">
        <v>41528</v>
      </c>
      <c r="B3093">
        <v>10.199999999999999</v>
      </c>
      <c r="C3093">
        <v>7.3</v>
      </c>
      <c r="D3093">
        <v>6.3</v>
      </c>
    </row>
    <row r="3094" spans="1:4">
      <c r="A3094" s="16">
        <v>41529</v>
      </c>
      <c r="B3094">
        <v>10.3</v>
      </c>
      <c r="C3094">
        <v>7.3</v>
      </c>
      <c r="D3094">
        <v>6.3</v>
      </c>
    </row>
    <row r="3095" spans="1:4">
      <c r="A3095" s="16">
        <v>41530</v>
      </c>
      <c r="B3095">
        <v>7.4</v>
      </c>
      <c r="C3095">
        <v>7.3</v>
      </c>
      <c r="D3095">
        <v>6.3</v>
      </c>
    </row>
    <row r="3096" spans="1:4">
      <c r="A3096" s="16">
        <v>41533</v>
      </c>
      <c r="B3096">
        <v>10.5</v>
      </c>
      <c r="C3096">
        <v>7.3</v>
      </c>
      <c r="D3096">
        <v>6.3</v>
      </c>
    </row>
    <row r="3097" spans="1:4">
      <c r="A3097" s="16">
        <v>41534</v>
      </c>
      <c r="B3097">
        <v>10.4</v>
      </c>
      <c r="C3097">
        <v>7.3</v>
      </c>
      <c r="D3097">
        <v>6.3</v>
      </c>
    </row>
    <row r="3098" spans="1:4">
      <c r="A3098" s="16">
        <v>41535</v>
      </c>
      <c r="B3098">
        <v>10.4</v>
      </c>
      <c r="C3098">
        <v>7.3</v>
      </c>
      <c r="D3098">
        <v>6.3</v>
      </c>
    </row>
    <row r="3099" spans="1:4">
      <c r="A3099" s="16">
        <v>41536</v>
      </c>
      <c r="B3099">
        <v>10.3</v>
      </c>
      <c r="C3099">
        <v>7.3</v>
      </c>
      <c r="D3099">
        <v>6.3</v>
      </c>
    </row>
    <row r="3100" spans="1:4">
      <c r="A3100" s="16">
        <v>41537</v>
      </c>
      <c r="B3100">
        <v>9.1</v>
      </c>
      <c r="C3100">
        <v>7.5</v>
      </c>
      <c r="D3100">
        <v>6.5</v>
      </c>
    </row>
    <row r="3101" spans="1:4">
      <c r="A3101" s="16">
        <v>41540</v>
      </c>
      <c r="B3101">
        <v>9.5</v>
      </c>
      <c r="C3101">
        <v>7.5</v>
      </c>
      <c r="D3101">
        <v>6.5</v>
      </c>
    </row>
    <row r="3102" spans="1:4">
      <c r="A3102" s="16">
        <v>41541</v>
      </c>
      <c r="B3102">
        <v>9.5</v>
      </c>
      <c r="C3102">
        <v>7.5</v>
      </c>
      <c r="D3102">
        <v>6.5</v>
      </c>
    </row>
    <row r="3103" spans="1:4">
      <c r="A3103" s="16">
        <v>41542</v>
      </c>
      <c r="B3103">
        <v>9.5</v>
      </c>
      <c r="C3103">
        <v>7.5</v>
      </c>
      <c r="D3103">
        <v>6.5</v>
      </c>
    </row>
    <row r="3104" spans="1:4">
      <c r="A3104" s="16">
        <v>41543</v>
      </c>
      <c r="B3104">
        <v>9.5</v>
      </c>
      <c r="C3104">
        <v>7.5</v>
      </c>
      <c r="D3104">
        <v>6.5</v>
      </c>
    </row>
    <row r="3105" spans="1:4">
      <c r="A3105" s="16">
        <v>41544</v>
      </c>
      <c r="B3105">
        <v>8.8000000000000007</v>
      </c>
      <c r="C3105">
        <v>7.5</v>
      </c>
      <c r="D3105">
        <v>6.5</v>
      </c>
    </row>
    <row r="3106" spans="1:4">
      <c r="A3106" s="16">
        <v>41547</v>
      </c>
      <c r="B3106">
        <v>9.6999999999999993</v>
      </c>
      <c r="C3106">
        <v>7.5</v>
      </c>
      <c r="D3106">
        <v>6.5</v>
      </c>
    </row>
    <row r="3107" spans="1:4">
      <c r="A3107" s="16">
        <v>41548</v>
      </c>
      <c r="B3107">
        <v>9.5</v>
      </c>
      <c r="C3107">
        <v>7.5</v>
      </c>
      <c r="D3107">
        <v>6.5</v>
      </c>
    </row>
    <row r="3108" spans="1:4">
      <c r="A3108" s="16">
        <v>41550</v>
      </c>
      <c r="B3108">
        <v>9.6</v>
      </c>
      <c r="C3108">
        <v>7.5</v>
      </c>
      <c r="D3108">
        <v>6.5</v>
      </c>
    </row>
    <row r="3109" spans="1:4">
      <c r="A3109" s="16">
        <v>41551</v>
      </c>
      <c r="B3109">
        <v>7.4</v>
      </c>
      <c r="C3109">
        <v>7.5</v>
      </c>
      <c r="D3109">
        <v>6.5</v>
      </c>
    </row>
    <row r="3110" spans="1:4">
      <c r="A3110" s="16">
        <v>41554</v>
      </c>
      <c r="B3110">
        <v>9.5</v>
      </c>
      <c r="C3110">
        <v>7.5</v>
      </c>
      <c r="D3110">
        <v>6.5</v>
      </c>
    </row>
    <row r="3111" spans="1:4">
      <c r="A3111" s="16">
        <v>41555</v>
      </c>
      <c r="B3111">
        <v>9</v>
      </c>
      <c r="C3111">
        <v>7.5</v>
      </c>
      <c r="D3111">
        <v>6.5</v>
      </c>
    </row>
    <row r="3112" spans="1:4">
      <c r="A3112" s="16">
        <v>41556</v>
      </c>
      <c r="B3112">
        <v>9</v>
      </c>
      <c r="C3112">
        <v>7.5</v>
      </c>
      <c r="D3112">
        <v>6.5</v>
      </c>
    </row>
    <row r="3113" spans="1:4">
      <c r="A3113" s="16">
        <v>41557</v>
      </c>
      <c r="B3113">
        <v>9</v>
      </c>
      <c r="C3113">
        <v>7.5</v>
      </c>
      <c r="D3113">
        <v>6.5</v>
      </c>
    </row>
    <row r="3114" spans="1:4">
      <c r="A3114" s="16">
        <v>41558</v>
      </c>
      <c r="B3114">
        <v>8.4</v>
      </c>
      <c r="C3114">
        <v>7.5</v>
      </c>
      <c r="D3114">
        <v>6.5</v>
      </c>
    </row>
    <row r="3115" spans="1:4">
      <c r="A3115" s="16">
        <v>41561</v>
      </c>
      <c r="B3115">
        <v>9</v>
      </c>
      <c r="C3115">
        <v>7.5</v>
      </c>
      <c r="D3115">
        <v>6.5</v>
      </c>
    </row>
    <row r="3116" spans="1:4">
      <c r="A3116" s="16">
        <v>41562</v>
      </c>
      <c r="B3116">
        <v>9</v>
      </c>
      <c r="C3116">
        <v>7.5</v>
      </c>
      <c r="D3116">
        <v>6.5</v>
      </c>
    </row>
    <row r="3117" spans="1:4">
      <c r="A3117" s="16">
        <v>41564</v>
      </c>
      <c r="B3117">
        <v>9</v>
      </c>
      <c r="C3117">
        <v>7.5</v>
      </c>
      <c r="D3117">
        <v>6.5</v>
      </c>
    </row>
    <row r="3118" spans="1:4">
      <c r="A3118" s="16">
        <v>41565</v>
      </c>
      <c r="B3118">
        <v>7.7</v>
      </c>
      <c r="C3118">
        <v>7.5</v>
      </c>
      <c r="D3118">
        <v>6.5</v>
      </c>
    </row>
    <row r="3119" spans="1:4">
      <c r="A3119" s="16">
        <v>41568</v>
      </c>
      <c r="B3119">
        <v>9</v>
      </c>
      <c r="C3119">
        <v>7.5</v>
      </c>
      <c r="D3119">
        <v>6.5</v>
      </c>
    </row>
    <row r="3120" spans="1:4">
      <c r="A3120" s="16">
        <v>41569</v>
      </c>
      <c r="B3120">
        <v>9</v>
      </c>
      <c r="C3120">
        <v>7.5</v>
      </c>
      <c r="D3120">
        <v>6.5</v>
      </c>
    </row>
    <row r="3121" spans="1:4">
      <c r="A3121" s="16">
        <v>41570</v>
      </c>
      <c r="B3121">
        <v>9</v>
      </c>
      <c r="C3121">
        <v>7.5</v>
      </c>
      <c r="D3121">
        <v>6.5</v>
      </c>
    </row>
    <row r="3122" spans="1:4">
      <c r="A3122" s="16">
        <v>41571</v>
      </c>
      <c r="B3122">
        <v>9</v>
      </c>
      <c r="C3122">
        <v>7.5</v>
      </c>
      <c r="D3122">
        <v>6.5</v>
      </c>
    </row>
    <row r="3123" spans="1:4">
      <c r="A3123" s="16">
        <v>41572</v>
      </c>
      <c r="B3123">
        <v>7.8</v>
      </c>
      <c r="C3123">
        <v>7.5</v>
      </c>
      <c r="D3123">
        <v>6.5</v>
      </c>
    </row>
    <row r="3124" spans="1:4">
      <c r="A3124" s="16">
        <v>41575</v>
      </c>
      <c r="B3124">
        <v>8.9</v>
      </c>
      <c r="C3124">
        <v>7.5</v>
      </c>
      <c r="D3124">
        <v>6.5</v>
      </c>
    </row>
    <row r="3125" spans="1:4">
      <c r="A3125" s="16">
        <v>41576</v>
      </c>
      <c r="B3125">
        <v>8.6999999999999993</v>
      </c>
      <c r="C3125">
        <v>7.5</v>
      </c>
      <c r="D3125">
        <v>6.8</v>
      </c>
    </row>
    <row r="3126" spans="1:4">
      <c r="A3126" s="16">
        <v>41577</v>
      </c>
      <c r="B3126">
        <v>8.6999999999999993</v>
      </c>
      <c r="C3126">
        <v>7.8</v>
      </c>
      <c r="D3126">
        <v>6.8</v>
      </c>
    </row>
    <row r="3127" spans="1:4">
      <c r="A3127" s="16">
        <v>41578</v>
      </c>
      <c r="B3127">
        <v>8.6999999999999993</v>
      </c>
      <c r="C3127">
        <v>7.8</v>
      </c>
      <c r="D3127">
        <v>6.8</v>
      </c>
    </row>
    <row r="3128" spans="1:4">
      <c r="A3128" s="16">
        <v>41579</v>
      </c>
      <c r="B3128">
        <v>7.3</v>
      </c>
      <c r="C3128">
        <v>7.8</v>
      </c>
      <c r="D3128">
        <v>6.8</v>
      </c>
    </row>
    <row r="3129" spans="1:4">
      <c r="A3129" s="16">
        <v>41583</v>
      </c>
      <c r="B3129">
        <v>8.1</v>
      </c>
      <c r="C3129">
        <v>7.8</v>
      </c>
      <c r="D3129">
        <v>6.8</v>
      </c>
    </row>
    <row r="3130" spans="1:4">
      <c r="A3130" s="16">
        <v>41584</v>
      </c>
      <c r="B3130">
        <v>8</v>
      </c>
      <c r="C3130">
        <v>7.8</v>
      </c>
      <c r="D3130">
        <v>6.8</v>
      </c>
    </row>
    <row r="3131" spans="1:4">
      <c r="A3131" s="16">
        <v>41585</v>
      </c>
      <c r="B3131">
        <v>8.1999999999999993</v>
      </c>
      <c r="C3131">
        <v>7.8</v>
      </c>
      <c r="D3131">
        <v>6.8</v>
      </c>
    </row>
    <row r="3132" spans="1:4">
      <c r="A3132" s="16">
        <v>41586</v>
      </c>
      <c r="B3132">
        <v>8.3000000000000007</v>
      </c>
      <c r="C3132">
        <v>7.8</v>
      </c>
      <c r="D3132">
        <v>6.8</v>
      </c>
    </row>
    <row r="3133" spans="1:4">
      <c r="A3133" s="16">
        <v>41589</v>
      </c>
      <c r="B3133">
        <v>8.6999999999999993</v>
      </c>
      <c r="C3133">
        <v>7.8</v>
      </c>
      <c r="D3133">
        <v>6.8</v>
      </c>
    </row>
    <row r="3134" spans="1:4">
      <c r="A3134" s="16">
        <v>41590</v>
      </c>
      <c r="B3134">
        <v>8.6999999999999993</v>
      </c>
      <c r="C3134">
        <v>7.8</v>
      </c>
      <c r="D3134">
        <v>6.8</v>
      </c>
    </row>
    <row r="3135" spans="1:4">
      <c r="A3135" s="16">
        <v>41591</v>
      </c>
      <c r="B3135">
        <v>8.8000000000000007</v>
      </c>
      <c r="C3135">
        <v>7.8</v>
      </c>
      <c r="D3135">
        <v>6.8</v>
      </c>
    </row>
    <row r="3136" spans="1:4">
      <c r="A3136" s="16">
        <v>41592</v>
      </c>
      <c r="B3136">
        <v>8.1999999999999993</v>
      </c>
      <c r="C3136">
        <v>7.8</v>
      </c>
      <c r="D3136">
        <v>6.8</v>
      </c>
    </row>
    <row r="3137" spans="1:4">
      <c r="A3137" s="16">
        <v>41596</v>
      </c>
      <c r="B3137">
        <v>8.6999999999999993</v>
      </c>
      <c r="C3137">
        <v>7.8</v>
      </c>
      <c r="D3137">
        <v>6.8</v>
      </c>
    </row>
    <row r="3138" spans="1:4">
      <c r="A3138" s="16">
        <v>41597</v>
      </c>
      <c r="B3138">
        <v>8.6999999999999993</v>
      </c>
      <c r="C3138">
        <v>7.8</v>
      </c>
      <c r="D3138">
        <v>6.8</v>
      </c>
    </row>
    <row r="3139" spans="1:4">
      <c r="A3139" s="16">
        <v>41598</v>
      </c>
      <c r="B3139">
        <v>8.6999999999999993</v>
      </c>
      <c r="C3139">
        <v>7.8</v>
      </c>
      <c r="D3139">
        <v>6.8</v>
      </c>
    </row>
    <row r="3140" spans="1:4">
      <c r="A3140" s="16">
        <v>41599</v>
      </c>
      <c r="B3140">
        <v>8.6999999999999993</v>
      </c>
      <c r="C3140">
        <v>7.8</v>
      </c>
      <c r="D3140">
        <v>6.8</v>
      </c>
    </row>
    <row r="3141" spans="1:4">
      <c r="A3141" s="16">
        <v>41600</v>
      </c>
      <c r="B3141">
        <v>8.4</v>
      </c>
      <c r="C3141">
        <v>7.8</v>
      </c>
      <c r="D3141">
        <v>6.8</v>
      </c>
    </row>
    <row r="3142" spans="1:4">
      <c r="A3142" s="16">
        <v>41603</v>
      </c>
      <c r="B3142">
        <v>8.6999999999999993</v>
      </c>
      <c r="C3142">
        <v>7.8</v>
      </c>
      <c r="D3142">
        <v>6.8</v>
      </c>
    </row>
    <row r="3143" spans="1:4">
      <c r="A3143" s="16">
        <v>41604</v>
      </c>
      <c r="B3143">
        <v>8.6999999999999993</v>
      </c>
      <c r="C3143">
        <v>7.8</v>
      </c>
      <c r="D3143">
        <v>6.8</v>
      </c>
    </row>
    <row r="3144" spans="1:4">
      <c r="A3144" s="16">
        <v>41605</v>
      </c>
      <c r="B3144">
        <v>8.6</v>
      </c>
      <c r="C3144">
        <v>7.8</v>
      </c>
      <c r="D3144">
        <v>6.8</v>
      </c>
    </row>
    <row r="3145" spans="1:4">
      <c r="A3145" s="16">
        <v>41606</v>
      </c>
      <c r="B3145">
        <v>8</v>
      </c>
      <c r="C3145">
        <v>7.8</v>
      </c>
      <c r="D3145">
        <v>6.8</v>
      </c>
    </row>
    <row r="3146" spans="1:4">
      <c r="A3146" s="16">
        <v>41607</v>
      </c>
      <c r="B3146">
        <v>7.4</v>
      </c>
      <c r="C3146">
        <v>7.8</v>
      </c>
      <c r="D3146">
        <v>6.8</v>
      </c>
    </row>
    <row r="3147" spans="1:4">
      <c r="A3147" s="16">
        <v>41610</v>
      </c>
      <c r="B3147">
        <v>7.6</v>
      </c>
      <c r="C3147">
        <v>7.8</v>
      </c>
      <c r="D3147">
        <v>6.8</v>
      </c>
    </row>
    <row r="3148" spans="1:4">
      <c r="A3148" s="16">
        <v>41611</v>
      </c>
      <c r="B3148">
        <v>7.2</v>
      </c>
      <c r="C3148">
        <v>7.8</v>
      </c>
      <c r="D3148">
        <v>6.8</v>
      </c>
    </row>
    <row r="3149" spans="1:4">
      <c r="A3149" s="16">
        <v>41612</v>
      </c>
      <c r="B3149">
        <v>7</v>
      </c>
      <c r="C3149">
        <v>7.8</v>
      </c>
      <c r="D3149">
        <v>6.8</v>
      </c>
    </row>
    <row r="3150" spans="1:4">
      <c r="A3150" s="16">
        <v>41613</v>
      </c>
      <c r="B3150">
        <v>7</v>
      </c>
      <c r="C3150">
        <v>7.8</v>
      </c>
      <c r="D3150">
        <v>6.8</v>
      </c>
    </row>
    <row r="3151" spans="1:4">
      <c r="A3151" s="16">
        <v>41614</v>
      </c>
      <c r="B3151">
        <v>7.3</v>
      </c>
      <c r="C3151">
        <v>7.8</v>
      </c>
      <c r="D3151">
        <v>6.8</v>
      </c>
    </row>
    <row r="3152" spans="1:4">
      <c r="A3152" s="16">
        <v>41617</v>
      </c>
      <c r="B3152">
        <v>7.7</v>
      </c>
      <c r="C3152">
        <v>7.8</v>
      </c>
      <c r="D3152">
        <v>6.8</v>
      </c>
    </row>
    <row r="3153" spans="1:4">
      <c r="A3153" s="16">
        <v>41618</v>
      </c>
      <c r="B3153">
        <v>7.6</v>
      </c>
      <c r="C3153">
        <v>7.8</v>
      </c>
      <c r="D3153">
        <v>6.8</v>
      </c>
    </row>
    <row r="3154" spans="1:4">
      <c r="A3154" s="16">
        <v>41619</v>
      </c>
      <c r="B3154">
        <v>7.5</v>
      </c>
      <c r="C3154">
        <v>7.8</v>
      </c>
      <c r="D3154">
        <v>6.8</v>
      </c>
    </row>
    <row r="3155" spans="1:4">
      <c r="A3155" s="16">
        <v>41620</v>
      </c>
      <c r="B3155">
        <v>7.5</v>
      </c>
      <c r="C3155">
        <v>7.8</v>
      </c>
      <c r="D3155">
        <v>6.8</v>
      </c>
    </row>
    <row r="3156" spans="1:4">
      <c r="A3156" s="16">
        <v>41621</v>
      </c>
      <c r="B3156">
        <v>6.3</v>
      </c>
      <c r="C3156">
        <v>7.8</v>
      </c>
      <c r="D3156">
        <v>6.8</v>
      </c>
    </row>
    <row r="3157" spans="1:4">
      <c r="A3157" s="16">
        <v>41624</v>
      </c>
      <c r="B3157">
        <v>8.1999999999999993</v>
      </c>
      <c r="C3157">
        <v>7.8</v>
      </c>
      <c r="D3157">
        <v>6.8</v>
      </c>
    </row>
    <row r="3158" spans="1:4">
      <c r="A3158" s="16">
        <v>41625</v>
      </c>
      <c r="B3158">
        <v>8.6</v>
      </c>
      <c r="C3158">
        <v>7.8</v>
      </c>
      <c r="D3158">
        <v>6.8</v>
      </c>
    </row>
    <row r="3159" spans="1:4">
      <c r="A3159" s="16">
        <v>41626</v>
      </c>
      <c r="B3159">
        <v>8.8000000000000007</v>
      </c>
      <c r="C3159">
        <v>7.8</v>
      </c>
      <c r="D3159">
        <v>6.8</v>
      </c>
    </row>
    <row r="3160" spans="1:4">
      <c r="A3160" s="16">
        <v>41627</v>
      </c>
      <c r="B3160">
        <v>8.8000000000000007</v>
      </c>
      <c r="C3160">
        <v>7.8</v>
      </c>
      <c r="D3160">
        <v>6.8</v>
      </c>
    </row>
    <row r="3161" spans="1:4">
      <c r="A3161" s="16">
        <v>41628</v>
      </c>
      <c r="B3161">
        <v>8.6</v>
      </c>
      <c r="C3161">
        <v>7.8</v>
      </c>
      <c r="D3161">
        <v>6.8</v>
      </c>
    </row>
    <row r="3162" spans="1:4">
      <c r="A3162" s="16">
        <v>41631</v>
      </c>
      <c r="B3162">
        <v>8.8000000000000007</v>
      </c>
      <c r="C3162">
        <v>7.8</v>
      </c>
      <c r="D3162">
        <v>6.8</v>
      </c>
    </row>
    <row r="3163" spans="1:4">
      <c r="A3163" s="16">
        <v>41632</v>
      </c>
      <c r="B3163">
        <v>8.8000000000000007</v>
      </c>
      <c r="C3163">
        <v>7.8</v>
      </c>
      <c r="D3163">
        <v>6.8</v>
      </c>
    </row>
    <row r="3164" spans="1:4">
      <c r="A3164" s="16">
        <v>41634</v>
      </c>
      <c r="B3164">
        <v>8.8000000000000007</v>
      </c>
      <c r="C3164">
        <v>7.8</v>
      </c>
      <c r="D3164">
        <v>6.8</v>
      </c>
    </row>
    <row r="3165" spans="1:4">
      <c r="A3165" s="16">
        <v>41635</v>
      </c>
      <c r="B3165">
        <v>8.1999999999999993</v>
      </c>
      <c r="C3165">
        <v>7.8</v>
      </c>
      <c r="D3165">
        <v>6.8</v>
      </c>
    </row>
    <row r="3166" spans="1:4">
      <c r="A3166" s="16">
        <v>41638</v>
      </c>
      <c r="B3166">
        <v>8.6999999999999993</v>
      </c>
      <c r="C3166">
        <v>7.8</v>
      </c>
      <c r="D3166">
        <v>6.8</v>
      </c>
    </row>
    <row r="3167" spans="1:4">
      <c r="A3167" s="16">
        <v>41639</v>
      </c>
      <c r="B3167">
        <v>8.8000000000000007</v>
      </c>
      <c r="C3167">
        <v>7.8</v>
      </c>
      <c r="D3167">
        <v>6.8</v>
      </c>
    </row>
    <row r="3168" spans="1:4">
      <c r="A3168" s="16">
        <v>41640</v>
      </c>
      <c r="B3168">
        <v>8.1999999999999993</v>
      </c>
      <c r="C3168">
        <v>7.8</v>
      </c>
      <c r="D3168">
        <v>6.8</v>
      </c>
    </row>
    <row r="3169" spans="1:4">
      <c r="A3169" s="16">
        <v>41641</v>
      </c>
      <c r="B3169">
        <v>7.6</v>
      </c>
      <c r="C3169">
        <v>7.8</v>
      </c>
      <c r="D3169">
        <v>6.8</v>
      </c>
    </row>
    <row r="3170" spans="1:4">
      <c r="A3170" s="16">
        <v>41642</v>
      </c>
      <c r="B3170">
        <v>7.5</v>
      </c>
      <c r="C3170">
        <v>7.8</v>
      </c>
      <c r="D3170">
        <v>6.8</v>
      </c>
    </row>
    <row r="3171" spans="1:4">
      <c r="A3171" s="16">
        <v>41645</v>
      </c>
      <c r="B3171">
        <v>7.9</v>
      </c>
      <c r="C3171">
        <v>7.8</v>
      </c>
      <c r="D3171">
        <v>6.8</v>
      </c>
    </row>
    <row r="3172" spans="1:4">
      <c r="A3172" s="16">
        <v>41646</v>
      </c>
      <c r="B3172">
        <v>8.1</v>
      </c>
      <c r="C3172">
        <v>7.8</v>
      </c>
      <c r="D3172">
        <v>6.8</v>
      </c>
    </row>
    <row r="3173" spans="1:4">
      <c r="A3173" s="16">
        <v>41647</v>
      </c>
      <c r="B3173">
        <v>8.6999999999999993</v>
      </c>
      <c r="C3173">
        <v>7.8</v>
      </c>
      <c r="D3173">
        <v>6.8</v>
      </c>
    </row>
    <row r="3174" spans="1:4">
      <c r="A3174" s="16">
        <v>41648</v>
      </c>
      <c r="B3174">
        <v>8.6</v>
      </c>
      <c r="C3174">
        <v>7.8</v>
      </c>
      <c r="D3174">
        <v>6.8</v>
      </c>
    </row>
    <row r="3175" spans="1:4">
      <c r="A3175" s="16">
        <v>41649</v>
      </c>
      <c r="B3175">
        <v>7.7</v>
      </c>
      <c r="C3175">
        <v>7.8</v>
      </c>
      <c r="D3175">
        <v>6.8</v>
      </c>
    </row>
    <row r="3176" spans="1:4">
      <c r="A3176" s="16">
        <v>41652</v>
      </c>
      <c r="B3176">
        <v>8.4</v>
      </c>
      <c r="C3176">
        <v>7.8</v>
      </c>
      <c r="D3176">
        <v>6.8</v>
      </c>
    </row>
    <row r="3177" spans="1:4">
      <c r="A3177" s="16">
        <v>41654</v>
      </c>
      <c r="B3177">
        <v>8.6</v>
      </c>
      <c r="C3177">
        <v>7.8</v>
      </c>
      <c r="D3177">
        <v>6.8</v>
      </c>
    </row>
    <row r="3178" spans="1:4">
      <c r="A3178" s="16">
        <v>41655</v>
      </c>
      <c r="B3178">
        <v>8.6999999999999993</v>
      </c>
      <c r="C3178">
        <v>7.8</v>
      </c>
      <c r="D3178">
        <v>6.8</v>
      </c>
    </row>
    <row r="3179" spans="1:4">
      <c r="A3179" s="16">
        <v>41656</v>
      </c>
      <c r="B3179">
        <v>8</v>
      </c>
      <c r="C3179">
        <v>7.8</v>
      </c>
      <c r="D3179">
        <v>6.8</v>
      </c>
    </row>
    <row r="3180" spans="1:4">
      <c r="A3180" s="16">
        <v>41659</v>
      </c>
      <c r="B3180">
        <v>8.6999999999999993</v>
      </c>
      <c r="C3180">
        <v>7.8</v>
      </c>
      <c r="D3180">
        <v>6.8</v>
      </c>
    </row>
    <row r="3181" spans="1:4">
      <c r="A3181" s="16">
        <v>41660</v>
      </c>
      <c r="B3181">
        <v>8.1999999999999993</v>
      </c>
      <c r="C3181">
        <v>7.8</v>
      </c>
      <c r="D3181">
        <v>6.8</v>
      </c>
    </row>
    <row r="3182" spans="1:4">
      <c r="A3182" s="16">
        <v>41661</v>
      </c>
      <c r="B3182">
        <v>7.9</v>
      </c>
      <c r="C3182">
        <v>7.8</v>
      </c>
      <c r="D3182">
        <v>6.8</v>
      </c>
    </row>
    <row r="3183" spans="1:4">
      <c r="A3183" s="16">
        <v>41662</v>
      </c>
      <c r="B3183">
        <v>7.9</v>
      </c>
      <c r="C3183">
        <v>7.8</v>
      </c>
      <c r="D3183">
        <v>6.8</v>
      </c>
    </row>
    <row r="3184" spans="1:4">
      <c r="A3184" s="16">
        <v>41663</v>
      </c>
      <c r="B3184">
        <v>7.7</v>
      </c>
      <c r="C3184">
        <v>7.8</v>
      </c>
      <c r="D3184">
        <v>6.8</v>
      </c>
    </row>
    <row r="3185" spans="1:4">
      <c r="A3185" s="16">
        <v>41666</v>
      </c>
      <c r="B3185">
        <v>8.1</v>
      </c>
      <c r="C3185">
        <v>7.8</v>
      </c>
      <c r="D3185">
        <v>6.8</v>
      </c>
    </row>
    <row r="3186" spans="1:4">
      <c r="A3186" s="16">
        <v>41667</v>
      </c>
      <c r="B3186">
        <v>8.1</v>
      </c>
      <c r="C3186">
        <v>7.8</v>
      </c>
      <c r="D3186">
        <v>7</v>
      </c>
    </row>
    <row r="3187" spans="1:4">
      <c r="A3187" s="16">
        <v>41668</v>
      </c>
      <c r="B3187">
        <v>8.1</v>
      </c>
      <c r="C3187">
        <v>8</v>
      </c>
      <c r="D3187">
        <v>7</v>
      </c>
    </row>
    <row r="3188" spans="1:4">
      <c r="A3188" s="16">
        <v>41669</v>
      </c>
      <c r="B3188">
        <v>8.1</v>
      </c>
      <c r="C3188">
        <v>8</v>
      </c>
      <c r="D3188">
        <v>7</v>
      </c>
    </row>
    <row r="3189" spans="1:4">
      <c r="A3189" s="16">
        <v>41670</v>
      </c>
      <c r="B3189">
        <v>8.1</v>
      </c>
      <c r="C3189">
        <v>8</v>
      </c>
      <c r="D3189">
        <v>7</v>
      </c>
    </row>
    <row r="3190" spans="1:4">
      <c r="A3190" s="16">
        <v>41673</v>
      </c>
      <c r="B3190">
        <v>7.9</v>
      </c>
      <c r="C3190">
        <v>8</v>
      </c>
      <c r="D3190">
        <v>7</v>
      </c>
    </row>
    <row r="3191" spans="1:4">
      <c r="A3191" s="16">
        <v>41674</v>
      </c>
      <c r="B3191">
        <v>7.8</v>
      </c>
      <c r="C3191">
        <v>8</v>
      </c>
      <c r="D3191">
        <v>7</v>
      </c>
    </row>
    <row r="3192" spans="1:4">
      <c r="A3192" s="16">
        <v>41675</v>
      </c>
      <c r="B3192">
        <v>8</v>
      </c>
      <c r="C3192">
        <v>8</v>
      </c>
      <c r="D3192">
        <v>7</v>
      </c>
    </row>
    <row r="3193" spans="1:4">
      <c r="A3193" s="16">
        <v>41676</v>
      </c>
      <c r="B3193">
        <v>8</v>
      </c>
      <c r="C3193">
        <v>8</v>
      </c>
      <c r="D3193">
        <v>7</v>
      </c>
    </row>
    <row r="3194" spans="1:4">
      <c r="A3194" s="16">
        <v>41677</v>
      </c>
      <c r="B3194">
        <v>7.8</v>
      </c>
      <c r="C3194">
        <v>8</v>
      </c>
      <c r="D3194">
        <v>7</v>
      </c>
    </row>
    <row r="3195" spans="1:4">
      <c r="A3195" s="16">
        <v>41680</v>
      </c>
      <c r="B3195">
        <v>9</v>
      </c>
      <c r="C3195">
        <v>8</v>
      </c>
      <c r="D3195">
        <v>7</v>
      </c>
    </row>
    <row r="3196" spans="1:4">
      <c r="A3196" s="16">
        <v>41681</v>
      </c>
      <c r="B3196">
        <v>9</v>
      </c>
      <c r="C3196">
        <v>8</v>
      </c>
      <c r="D3196">
        <v>7</v>
      </c>
    </row>
    <row r="3197" spans="1:4">
      <c r="A3197" s="16">
        <v>41682</v>
      </c>
      <c r="B3197">
        <v>8.8000000000000007</v>
      </c>
      <c r="C3197">
        <v>8</v>
      </c>
      <c r="D3197">
        <v>7</v>
      </c>
    </row>
    <row r="3198" spans="1:4">
      <c r="A3198" s="16">
        <v>41683</v>
      </c>
      <c r="B3198">
        <v>9</v>
      </c>
      <c r="C3198">
        <v>8</v>
      </c>
      <c r="D3198">
        <v>7</v>
      </c>
    </row>
    <row r="3199" spans="1:4">
      <c r="A3199" s="16">
        <v>41684</v>
      </c>
      <c r="B3199">
        <v>8.6999999999999993</v>
      </c>
      <c r="C3199">
        <v>8</v>
      </c>
      <c r="D3199">
        <v>7</v>
      </c>
    </row>
    <row r="3200" spans="1:4">
      <c r="A3200" s="16">
        <v>41687</v>
      </c>
      <c r="B3200">
        <v>8.3000000000000007</v>
      </c>
      <c r="C3200">
        <v>8</v>
      </c>
      <c r="D3200">
        <v>7</v>
      </c>
    </row>
    <row r="3201" spans="1:4">
      <c r="A3201" s="16">
        <v>41688</v>
      </c>
      <c r="B3201">
        <v>8.3000000000000007</v>
      </c>
      <c r="C3201">
        <v>8</v>
      </c>
      <c r="D3201">
        <v>7</v>
      </c>
    </row>
    <row r="3202" spans="1:4">
      <c r="A3202" s="16">
        <v>41690</v>
      </c>
      <c r="B3202">
        <v>7.9</v>
      </c>
      <c r="C3202">
        <v>8</v>
      </c>
      <c r="D3202">
        <v>7</v>
      </c>
    </row>
    <row r="3203" spans="1:4">
      <c r="A3203" s="16">
        <v>41691</v>
      </c>
      <c r="B3203">
        <v>7.5</v>
      </c>
      <c r="C3203">
        <v>8</v>
      </c>
      <c r="D3203">
        <v>7</v>
      </c>
    </row>
    <row r="3204" spans="1:4">
      <c r="A3204" s="16">
        <v>41694</v>
      </c>
      <c r="B3204">
        <v>7.9</v>
      </c>
      <c r="C3204">
        <v>8</v>
      </c>
      <c r="D3204">
        <v>7</v>
      </c>
    </row>
    <row r="3205" spans="1:4">
      <c r="A3205" s="16">
        <v>41695</v>
      </c>
      <c r="B3205">
        <v>7.9</v>
      </c>
      <c r="C3205">
        <v>8</v>
      </c>
      <c r="D3205">
        <v>7</v>
      </c>
    </row>
    <row r="3206" spans="1:4">
      <c r="A3206" s="16">
        <v>41696</v>
      </c>
      <c r="B3206">
        <v>8</v>
      </c>
      <c r="C3206">
        <v>8</v>
      </c>
      <c r="D3206">
        <v>7</v>
      </c>
    </row>
    <row r="3207" spans="1:4">
      <c r="A3207" s="16">
        <v>41698</v>
      </c>
      <c r="B3207">
        <v>7.8</v>
      </c>
      <c r="C3207">
        <v>8</v>
      </c>
      <c r="D3207">
        <v>7</v>
      </c>
    </row>
    <row r="3208" spans="1:4">
      <c r="A3208" s="16">
        <v>41701</v>
      </c>
      <c r="B3208">
        <v>7.8</v>
      </c>
      <c r="C3208">
        <v>8</v>
      </c>
      <c r="D3208">
        <v>7</v>
      </c>
    </row>
    <row r="3209" spans="1:4">
      <c r="A3209" s="16">
        <v>41702</v>
      </c>
      <c r="B3209">
        <v>7.7</v>
      </c>
      <c r="C3209">
        <v>8</v>
      </c>
      <c r="D3209">
        <v>7</v>
      </c>
    </row>
    <row r="3210" spans="1:4">
      <c r="A3210" s="16">
        <v>41703</v>
      </c>
      <c r="B3210">
        <v>8</v>
      </c>
      <c r="C3210">
        <v>8</v>
      </c>
      <c r="D3210">
        <v>7</v>
      </c>
    </row>
    <row r="3211" spans="1:4">
      <c r="A3211" s="16">
        <v>41704</v>
      </c>
      <c r="B3211">
        <v>7.8</v>
      </c>
      <c r="C3211">
        <v>8</v>
      </c>
      <c r="D3211">
        <v>7</v>
      </c>
    </row>
    <row r="3212" spans="1:4">
      <c r="A3212" s="16">
        <v>41705</v>
      </c>
      <c r="B3212">
        <v>7.7</v>
      </c>
      <c r="C3212">
        <v>8</v>
      </c>
      <c r="D3212">
        <v>7</v>
      </c>
    </row>
    <row r="3213" spans="1:4">
      <c r="A3213" s="16">
        <v>41708</v>
      </c>
      <c r="B3213">
        <v>8</v>
      </c>
      <c r="C3213">
        <v>8</v>
      </c>
      <c r="D3213">
        <v>7</v>
      </c>
    </row>
    <row r="3214" spans="1:4">
      <c r="A3214" s="16">
        <v>41709</v>
      </c>
      <c r="B3214">
        <v>8.1</v>
      </c>
      <c r="C3214">
        <v>8</v>
      </c>
      <c r="D3214">
        <v>7</v>
      </c>
    </row>
    <row r="3215" spans="1:4">
      <c r="A3215" s="16">
        <v>41710</v>
      </c>
      <c r="B3215">
        <v>8.1</v>
      </c>
      <c r="C3215">
        <v>8</v>
      </c>
      <c r="D3215">
        <v>7</v>
      </c>
    </row>
    <row r="3216" spans="1:4">
      <c r="A3216" s="16">
        <v>41711</v>
      </c>
      <c r="B3216">
        <v>8.1</v>
      </c>
      <c r="C3216">
        <v>8</v>
      </c>
      <c r="D3216">
        <v>7</v>
      </c>
    </row>
    <row r="3217" spans="1:4">
      <c r="A3217" s="16">
        <v>41712</v>
      </c>
      <c r="B3217">
        <v>6.7</v>
      </c>
      <c r="C3217">
        <v>8</v>
      </c>
      <c r="D3217">
        <v>7</v>
      </c>
    </row>
    <row r="3218" spans="1:4">
      <c r="A3218" s="16">
        <v>41716</v>
      </c>
      <c r="B3218">
        <v>9</v>
      </c>
      <c r="C3218">
        <v>8</v>
      </c>
      <c r="D3218">
        <v>7</v>
      </c>
    </row>
    <row r="3219" spans="1:4">
      <c r="A3219" s="16">
        <v>41717</v>
      </c>
      <c r="B3219">
        <v>8.9</v>
      </c>
      <c r="C3219">
        <v>8</v>
      </c>
      <c r="D3219">
        <v>7</v>
      </c>
    </row>
    <row r="3220" spans="1:4">
      <c r="A3220" s="16">
        <v>41718</v>
      </c>
      <c r="B3220">
        <v>8.9</v>
      </c>
      <c r="C3220">
        <v>8</v>
      </c>
      <c r="D3220">
        <v>7</v>
      </c>
    </row>
    <row r="3221" spans="1:4">
      <c r="A3221" s="16">
        <v>41719</v>
      </c>
      <c r="B3221">
        <v>8.1999999999999993</v>
      </c>
      <c r="C3221">
        <v>8</v>
      </c>
      <c r="D3221">
        <v>7</v>
      </c>
    </row>
    <row r="3222" spans="1:4">
      <c r="A3222" s="16">
        <v>41722</v>
      </c>
      <c r="B3222">
        <v>8.9</v>
      </c>
      <c r="C3222">
        <v>8</v>
      </c>
      <c r="D3222">
        <v>7</v>
      </c>
    </row>
    <row r="3223" spans="1:4">
      <c r="A3223" s="16">
        <v>41723</v>
      </c>
      <c r="B3223">
        <v>8.6999999999999993</v>
      </c>
      <c r="C3223">
        <v>8</v>
      </c>
      <c r="D3223">
        <v>7</v>
      </c>
    </row>
    <row r="3224" spans="1:4">
      <c r="A3224" s="16">
        <v>41724</v>
      </c>
      <c r="B3224">
        <v>8.1999999999999993</v>
      </c>
      <c r="C3224">
        <v>8</v>
      </c>
      <c r="D3224">
        <v>7</v>
      </c>
    </row>
    <row r="3225" spans="1:4">
      <c r="A3225" s="16">
        <v>41725</v>
      </c>
      <c r="B3225">
        <v>8</v>
      </c>
      <c r="C3225">
        <v>8</v>
      </c>
      <c r="D3225">
        <v>7</v>
      </c>
    </row>
    <row r="3226" spans="1:4">
      <c r="A3226" s="16">
        <v>41726</v>
      </c>
      <c r="B3226">
        <v>7.6</v>
      </c>
      <c r="C3226">
        <v>8</v>
      </c>
      <c r="D3226">
        <v>7</v>
      </c>
    </row>
    <row r="3227" spans="1:4">
      <c r="A3227" s="16">
        <v>41731</v>
      </c>
      <c r="B3227">
        <v>8.8000000000000007</v>
      </c>
      <c r="C3227">
        <v>8</v>
      </c>
      <c r="D3227">
        <v>7</v>
      </c>
    </row>
    <row r="3228" spans="1:4">
      <c r="A3228" s="16">
        <v>41732</v>
      </c>
      <c r="B3228">
        <v>8.3000000000000007</v>
      </c>
      <c r="C3228">
        <v>8</v>
      </c>
      <c r="D3228">
        <v>7</v>
      </c>
    </row>
    <row r="3229" spans="1:4">
      <c r="A3229" s="16">
        <v>41733</v>
      </c>
      <c r="B3229">
        <v>6.6</v>
      </c>
      <c r="C3229">
        <v>8</v>
      </c>
      <c r="D3229">
        <v>7</v>
      </c>
    </row>
    <row r="3230" spans="1:4">
      <c r="A3230" s="16">
        <v>41736</v>
      </c>
      <c r="B3230">
        <v>8.4</v>
      </c>
      <c r="C3230">
        <v>8</v>
      </c>
      <c r="D3230">
        <v>7</v>
      </c>
    </row>
    <row r="3231" spans="1:4">
      <c r="A3231" s="16">
        <v>41738</v>
      </c>
      <c r="B3231">
        <v>8.1</v>
      </c>
      <c r="C3231">
        <v>8</v>
      </c>
      <c r="D3231">
        <v>7</v>
      </c>
    </row>
    <row r="3232" spans="1:4">
      <c r="A3232" s="16">
        <v>41739</v>
      </c>
      <c r="B3232">
        <v>8</v>
      </c>
      <c r="C3232">
        <v>8</v>
      </c>
      <c r="D3232">
        <v>7</v>
      </c>
    </row>
    <row r="3233" spans="1:4">
      <c r="A3233" s="16">
        <v>41740</v>
      </c>
      <c r="B3233">
        <v>7.5</v>
      </c>
      <c r="C3233">
        <v>8</v>
      </c>
      <c r="D3233">
        <v>7</v>
      </c>
    </row>
    <row r="3234" spans="1:4">
      <c r="A3234" s="16">
        <v>41744</v>
      </c>
      <c r="B3234">
        <v>8.4</v>
      </c>
      <c r="C3234">
        <v>8</v>
      </c>
      <c r="D3234">
        <v>7</v>
      </c>
    </row>
    <row r="3235" spans="1:4">
      <c r="A3235" s="16">
        <v>41745</v>
      </c>
      <c r="B3235">
        <v>7.8</v>
      </c>
      <c r="C3235">
        <v>8</v>
      </c>
      <c r="D3235">
        <v>7</v>
      </c>
    </row>
    <row r="3236" spans="1:4">
      <c r="A3236" s="16">
        <v>41746</v>
      </c>
      <c r="B3236">
        <v>7.7</v>
      </c>
      <c r="C3236">
        <v>8</v>
      </c>
      <c r="D3236">
        <v>7</v>
      </c>
    </row>
    <row r="3237" spans="1:4">
      <c r="A3237" s="16">
        <v>41750</v>
      </c>
      <c r="B3237">
        <v>8.3000000000000007</v>
      </c>
      <c r="C3237">
        <v>8</v>
      </c>
      <c r="D3237">
        <v>7</v>
      </c>
    </row>
    <row r="3238" spans="1:4">
      <c r="A3238" s="16">
        <v>41751</v>
      </c>
      <c r="B3238">
        <v>8.6</v>
      </c>
      <c r="C3238">
        <v>8</v>
      </c>
      <c r="D3238">
        <v>7</v>
      </c>
    </row>
    <row r="3239" spans="1:4">
      <c r="A3239" s="16">
        <v>41752</v>
      </c>
      <c r="B3239">
        <v>8.4</v>
      </c>
      <c r="C3239">
        <v>8</v>
      </c>
      <c r="D3239">
        <v>7</v>
      </c>
    </row>
    <row r="3240" spans="1:4">
      <c r="A3240" s="16">
        <v>41754</v>
      </c>
      <c r="B3240">
        <v>7.9</v>
      </c>
      <c r="C3240">
        <v>8</v>
      </c>
      <c r="D3240">
        <v>7</v>
      </c>
    </row>
    <row r="3241" spans="1:4">
      <c r="A3241" s="16">
        <v>41757</v>
      </c>
      <c r="B3241">
        <v>8.6999999999999993</v>
      </c>
      <c r="C3241">
        <v>8</v>
      </c>
      <c r="D3241">
        <v>7</v>
      </c>
    </row>
    <row r="3242" spans="1:4">
      <c r="A3242" s="16">
        <v>41758</v>
      </c>
      <c r="B3242">
        <v>8.6999999999999993</v>
      </c>
      <c r="C3242">
        <v>8</v>
      </c>
      <c r="D3242">
        <v>7</v>
      </c>
    </row>
    <row r="3243" spans="1:4">
      <c r="A3243" s="16">
        <v>41759</v>
      </c>
      <c r="B3243">
        <v>8.8000000000000007</v>
      </c>
      <c r="C3243">
        <v>8</v>
      </c>
      <c r="D3243">
        <v>7</v>
      </c>
    </row>
    <row r="3244" spans="1:4">
      <c r="A3244" s="16">
        <v>41761</v>
      </c>
      <c r="B3244">
        <v>7.1</v>
      </c>
      <c r="C3244">
        <v>8</v>
      </c>
      <c r="D3244">
        <v>7</v>
      </c>
    </row>
    <row r="3245" spans="1:4">
      <c r="A3245" s="16">
        <v>41764</v>
      </c>
      <c r="B3245">
        <v>8.1</v>
      </c>
      <c r="C3245">
        <v>8</v>
      </c>
      <c r="D3245">
        <v>7</v>
      </c>
    </row>
    <row r="3246" spans="1:4">
      <c r="A3246" s="16">
        <v>41765</v>
      </c>
      <c r="B3246">
        <v>7.9</v>
      </c>
      <c r="C3246">
        <v>8</v>
      </c>
      <c r="D3246">
        <v>7</v>
      </c>
    </row>
    <row r="3247" spans="1:4">
      <c r="A3247" s="16">
        <v>41766</v>
      </c>
      <c r="B3247">
        <v>8.1</v>
      </c>
      <c r="C3247">
        <v>8</v>
      </c>
      <c r="D3247">
        <v>7</v>
      </c>
    </row>
    <row r="3248" spans="1:4">
      <c r="A3248" s="16">
        <v>41767</v>
      </c>
      <c r="B3248">
        <v>8</v>
      </c>
      <c r="C3248">
        <v>8</v>
      </c>
      <c r="D3248">
        <v>7</v>
      </c>
    </row>
    <row r="3249" spans="1:4">
      <c r="A3249" s="16">
        <v>41768</v>
      </c>
      <c r="B3249">
        <v>7.3</v>
      </c>
      <c r="C3249">
        <v>8</v>
      </c>
      <c r="D3249">
        <v>7</v>
      </c>
    </row>
    <row r="3250" spans="1:4">
      <c r="A3250" s="16">
        <v>41771</v>
      </c>
      <c r="B3250">
        <v>8.5</v>
      </c>
      <c r="C3250">
        <v>8</v>
      </c>
      <c r="D3250">
        <v>7</v>
      </c>
    </row>
    <row r="3251" spans="1:4">
      <c r="A3251" s="16">
        <v>41772</v>
      </c>
      <c r="B3251">
        <v>8.8000000000000007</v>
      </c>
      <c r="C3251">
        <v>8</v>
      </c>
      <c r="D3251">
        <v>7</v>
      </c>
    </row>
    <row r="3252" spans="1:4">
      <c r="A3252" s="16">
        <v>41774</v>
      </c>
      <c r="B3252">
        <v>8</v>
      </c>
      <c r="C3252">
        <v>8</v>
      </c>
      <c r="D3252">
        <v>7</v>
      </c>
    </row>
    <row r="3253" spans="1:4">
      <c r="A3253" s="16">
        <v>41775</v>
      </c>
      <c r="B3253">
        <v>7.2</v>
      </c>
      <c r="C3253">
        <v>8</v>
      </c>
      <c r="D3253">
        <v>7</v>
      </c>
    </row>
    <row r="3254" spans="1:4">
      <c r="A3254" s="16">
        <v>41778</v>
      </c>
      <c r="B3254">
        <v>8</v>
      </c>
      <c r="C3254">
        <v>8</v>
      </c>
      <c r="D3254">
        <v>7</v>
      </c>
    </row>
    <row r="3255" spans="1:4">
      <c r="A3255" s="16">
        <v>41779</v>
      </c>
      <c r="B3255">
        <v>7.9</v>
      </c>
      <c r="C3255">
        <v>8</v>
      </c>
      <c r="D3255">
        <v>7</v>
      </c>
    </row>
    <row r="3256" spans="1:4">
      <c r="A3256" s="16">
        <v>41780</v>
      </c>
      <c r="B3256">
        <v>7.8</v>
      </c>
      <c r="C3256">
        <v>8</v>
      </c>
      <c r="D3256">
        <v>7</v>
      </c>
    </row>
    <row r="3257" spans="1:4">
      <c r="A3257" s="16">
        <v>41781</v>
      </c>
      <c r="B3257">
        <v>7.7</v>
      </c>
      <c r="C3257">
        <v>8</v>
      </c>
      <c r="D3257">
        <v>7</v>
      </c>
    </row>
    <row r="3258" spans="1:4">
      <c r="A3258" s="16">
        <v>41782</v>
      </c>
      <c r="B3258">
        <v>7.9</v>
      </c>
      <c r="C3258">
        <v>8</v>
      </c>
      <c r="D3258">
        <v>7</v>
      </c>
    </row>
    <row r="3259" spans="1:4">
      <c r="A3259" s="16">
        <v>41785</v>
      </c>
      <c r="B3259">
        <v>7.9</v>
      </c>
      <c r="C3259">
        <v>8</v>
      </c>
      <c r="D3259">
        <v>7</v>
      </c>
    </row>
    <row r="3260" spans="1:4">
      <c r="A3260" s="16">
        <v>41786</v>
      </c>
      <c r="B3260">
        <v>7.9</v>
      </c>
      <c r="C3260">
        <v>8</v>
      </c>
      <c r="D3260">
        <v>7</v>
      </c>
    </row>
    <row r="3261" spans="1:4">
      <c r="A3261" s="16">
        <v>41787</v>
      </c>
      <c r="B3261">
        <v>7.7</v>
      </c>
      <c r="C3261">
        <v>8</v>
      </c>
      <c r="D3261">
        <v>7</v>
      </c>
    </row>
    <row r="3262" spans="1:4">
      <c r="A3262" s="16">
        <v>41788</v>
      </c>
      <c r="B3262">
        <v>8</v>
      </c>
      <c r="C3262">
        <v>8</v>
      </c>
      <c r="D3262">
        <v>7</v>
      </c>
    </row>
    <row r="3263" spans="1:4">
      <c r="A3263" s="16">
        <v>41789</v>
      </c>
      <c r="B3263">
        <v>7.1</v>
      </c>
      <c r="C3263">
        <v>8</v>
      </c>
      <c r="D3263">
        <v>7</v>
      </c>
    </row>
    <row r="3264" spans="1:4">
      <c r="A3264" s="16">
        <v>41792</v>
      </c>
      <c r="B3264">
        <v>7.9</v>
      </c>
      <c r="C3264">
        <v>8</v>
      </c>
      <c r="D3264">
        <v>7</v>
      </c>
    </row>
    <row r="3265" spans="1:4">
      <c r="A3265" s="16">
        <v>41793</v>
      </c>
      <c r="B3265">
        <v>7.9</v>
      </c>
      <c r="C3265">
        <v>8</v>
      </c>
      <c r="D3265">
        <v>7</v>
      </c>
    </row>
    <row r="3266" spans="1:4">
      <c r="A3266" s="16">
        <v>41794</v>
      </c>
      <c r="B3266">
        <v>8</v>
      </c>
      <c r="C3266">
        <v>8</v>
      </c>
      <c r="D3266">
        <v>7</v>
      </c>
    </row>
    <row r="3267" spans="1:4">
      <c r="A3267" s="16">
        <v>41795</v>
      </c>
      <c r="B3267">
        <v>7.8</v>
      </c>
      <c r="C3267">
        <v>8</v>
      </c>
      <c r="D3267">
        <v>7</v>
      </c>
    </row>
    <row r="3268" spans="1:4">
      <c r="A3268" s="16">
        <v>41796</v>
      </c>
      <c r="B3268">
        <v>7.9</v>
      </c>
      <c r="C3268">
        <v>8</v>
      </c>
      <c r="D3268">
        <v>7</v>
      </c>
    </row>
    <row r="3269" spans="1:4">
      <c r="A3269" s="16">
        <v>41799</v>
      </c>
      <c r="B3269">
        <v>8.1</v>
      </c>
      <c r="C3269">
        <v>8</v>
      </c>
      <c r="D3269">
        <v>7</v>
      </c>
    </row>
    <row r="3270" spans="1:4">
      <c r="A3270" s="16">
        <v>41800</v>
      </c>
      <c r="B3270">
        <v>8</v>
      </c>
      <c r="C3270">
        <v>8</v>
      </c>
      <c r="D3270">
        <v>7</v>
      </c>
    </row>
    <row r="3271" spans="1:4">
      <c r="A3271" s="16">
        <v>41801</v>
      </c>
      <c r="B3271">
        <v>7.9</v>
      </c>
      <c r="C3271">
        <v>8</v>
      </c>
      <c r="D3271">
        <v>7</v>
      </c>
    </row>
    <row r="3272" spans="1:4">
      <c r="A3272" s="16">
        <v>41802</v>
      </c>
      <c r="B3272">
        <v>7.9</v>
      </c>
      <c r="C3272">
        <v>8</v>
      </c>
      <c r="D3272">
        <v>7</v>
      </c>
    </row>
    <row r="3273" spans="1:4">
      <c r="A3273" s="16">
        <v>41803</v>
      </c>
      <c r="B3273">
        <v>7.1</v>
      </c>
      <c r="C3273">
        <v>8</v>
      </c>
      <c r="D3273">
        <v>7</v>
      </c>
    </row>
    <row r="3274" spans="1:4">
      <c r="A3274" s="16">
        <v>41806</v>
      </c>
      <c r="B3274">
        <v>8.6999999999999993</v>
      </c>
      <c r="C3274">
        <v>8</v>
      </c>
      <c r="D3274">
        <v>7</v>
      </c>
    </row>
    <row r="3275" spans="1:4">
      <c r="A3275" s="16">
        <v>41807</v>
      </c>
      <c r="B3275">
        <v>8.5</v>
      </c>
      <c r="C3275">
        <v>8</v>
      </c>
      <c r="D3275">
        <v>7</v>
      </c>
    </row>
    <row r="3276" spans="1:4">
      <c r="A3276" s="16">
        <v>41808</v>
      </c>
      <c r="B3276">
        <v>7.9</v>
      </c>
      <c r="C3276">
        <v>8</v>
      </c>
      <c r="D3276">
        <v>7</v>
      </c>
    </row>
    <row r="3277" spans="1:4">
      <c r="A3277" s="16">
        <v>41809</v>
      </c>
      <c r="B3277">
        <v>8</v>
      </c>
      <c r="C3277">
        <v>8</v>
      </c>
      <c r="D3277">
        <v>7</v>
      </c>
    </row>
    <row r="3278" spans="1:4">
      <c r="A3278" s="16">
        <v>41810</v>
      </c>
      <c r="B3278">
        <v>7.1</v>
      </c>
      <c r="C3278">
        <v>8</v>
      </c>
      <c r="D3278">
        <v>7</v>
      </c>
    </row>
    <row r="3279" spans="1:4">
      <c r="A3279" s="16">
        <v>41813</v>
      </c>
      <c r="B3279">
        <v>8.1</v>
      </c>
      <c r="C3279">
        <v>8</v>
      </c>
      <c r="D3279">
        <v>7</v>
      </c>
    </row>
    <row r="3280" spans="1:4">
      <c r="A3280" s="16">
        <v>41814</v>
      </c>
      <c r="B3280">
        <v>8.1</v>
      </c>
      <c r="C3280">
        <v>8</v>
      </c>
      <c r="D3280">
        <v>7</v>
      </c>
    </row>
    <row r="3281" spans="1:4">
      <c r="A3281" s="16">
        <v>41815</v>
      </c>
      <c r="B3281">
        <v>8</v>
      </c>
      <c r="C3281">
        <v>8</v>
      </c>
      <c r="D3281">
        <v>7</v>
      </c>
    </row>
    <row r="3282" spans="1:4">
      <c r="A3282" s="16">
        <v>41816</v>
      </c>
      <c r="B3282">
        <v>7.9</v>
      </c>
      <c r="C3282">
        <v>8</v>
      </c>
      <c r="D3282">
        <v>7</v>
      </c>
    </row>
    <row r="3283" spans="1:4">
      <c r="A3283" s="16">
        <v>41817</v>
      </c>
      <c r="B3283">
        <v>8.1</v>
      </c>
      <c r="C3283">
        <v>8</v>
      </c>
      <c r="D3283">
        <v>7</v>
      </c>
    </row>
    <row r="3284" spans="1:4">
      <c r="A3284" s="16">
        <v>41820</v>
      </c>
      <c r="B3284">
        <v>8.8000000000000007</v>
      </c>
      <c r="C3284">
        <v>8</v>
      </c>
      <c r="D3284">
        <v>7</v>
      </c>
    </row>
    <row r="3285" spans="1:4">
      <c r="A3285" s="16">
        <v>41821</v>
      </c>
      <c r="B3285">
        <v>8.1</v>
      </c>
      <c r="C3285">
        <v>8</v>
      </c>
      <c r="D3285">
        <v>7</v>
      </c>
    </row>
    <row r="3286" spans="1:4">
      <c r="A3286" s="16">
        <v>41822</v>
      </c>
      <c r="B3286">
        <v>8.1</v>
      </c>
      <c r="C3286">
        <v>8</v>
      </c>
      <c r="D3286">
        <v>7</v>
      </c>
    </row>
    <row r="3287" spans="1:4">
      <c r="A3287" s="16">
        <v>41823</v>
      </c>
      <c r="B3287">
        <v>7.7</v>
      </c>
      <c r="C3287">
        <v>8</v>
      </c>
      <c r="D3287">
        <v>7</v>
      </c>
    </row>
    <row r="3288" spans="1:4">
      <c r="A3288" s="16">
        <v>41824</v>
      </c>
      <c r="B3288">
        <v>7.8</v>
      </c>
      <c r="C3288">
        <v>8</v>
      </c>
      <c r="D3288">
        <v>7</v>
      </c>
    </row>
    <row r="3289" spans="1:4">
      <c r="A3289" s="16">
        <v>41827</v>
      </c>
      <c r="B3289">
        <v>8.3000000000000007</v>
      </c>
      <c r="C3289">
        <v>8</v>
      </c>
      <c r="D3289">
        <v>7</v>
      </c>
    </row>
    <row r="3290" spans="1:4">
      <c r="A3290" s="16">
        <v>41828</v>
      </c>
      <c r="B3290">
        <v>8.3000000000000007</v>
      </c>
      <c r="C3290">
        <v>8</v>
      </c>
      <c r="D3290">
        <v>7</v>
      </c>
    </row>
    <row r="3291" spans="1:4">
      <c r="A3291" s="16">
        <v>41829</v>
      </c>
      <c r="B3291">
        <v>8.6999999999999993</v>
      </c>
      <c r="C3291">
        <v>8</v>
      </c>
      <c r="D3291">
        <v>7</v>
      </c>
    </row>
    <row r="3292" spans="1:4">
      <c r="A3292" s="16">
        <v>41830</v>
      </c>
      <c r="B3292">
        <v>8.6</v>
      </c>
      <c r="C3292">
        <v>8</v>
      </c>
      <c r="D3292">
        <v>7</v>
      </c>
    </row>
    <row r="3293" spans="1:4">
      <c r="A3293" s="16">
        <v>41831</v>
      </c>
      <c r="B3293">
        <v>7.6</v>
      </c>
      <c r="C3293">
        <v>8</v>
      </c>
      <c r="D3293">
        <v>7</v>
      </c>
    </row>
    <row r="3294" spans="1:4">
      <c r="A3294" s="16">
        <v>41834</v>
      </c>
      <c r="B3294">
        <v>8.5</v>
      </c>
      <c r="C3294">
        <v>8</v>
      </c>
      <c r="D3294">
        <v>7</v>
      </c>
    </row>
    <row r="3295" spans="1:4">
      <c r="A3295" s="16">
        <v>41835</v>
      </c>
      <c r="B3295">
        <v>8.1999999999999993</v>
      </c>
      <c r="C3295">
        <v>8</v>
      </c>
      <c r="D3295">
        <v>7</v>
      </c>
    </row>
    <row r="3296" spans="1:4">
      <c r="A3296" s="16">
        <v>41836</v>
      </c>
      <c r="B3296">
        <v>7.8</v>
      </c>
      <c r="C3296">
        <v>8</v>
      </c>
      <c r="D3296">
        <v>7</v>
      </c>
    </row>
    <row r="3297" spans="1:4">
      <c r="A3297" s="16">
        <v>41837</v>
      </c>
      <c r="B3297">
        <v>7.9</v>
      </c>
      <c r="C3297">
        <v>8</v>
      </c>
      <c r="D3297">
        <v>7</v>
      </c>
    </row>
    <row r="3298" spans="1:4">
      <c r="A3298" s="16">
        <v>41838</v>
      </c>
      <c r="B3298">
        <v>7.6</v>
      </c>
      <c r="C3298">
        <v>8</v>
      </c>
      <c r="D3298">
        <v>7</v>
      </c>
    </row>
    <row r="3299" spans="1:4">
      <c r="A3299" s="16">
        <v>41841</v>
      </c>
      <c r="B3299">
        <v>8.4</v>
      </c>
      <c r="C3299">
        <v>8</v>
      </c>
      <c r="D3299">
        <v>7</v>
      </c>
    </row>
    <row r="3300" spans="1:4">
      <c r="A3300" s="16">
        <v>41842</v>
      </c>
      <c r="B3300">
        <v>8.8000000000000007</v>
      </c>
      <c r="C3300">
        <v>8</v>
      </c>
      <c r="D3300">
        <v>7</v>
      </c>
    </row>
    <row r="3301" spans="1:4">
      <c r="A3301" s="16">
        <v>41843</v>
      </c>
      <c r="B3301">
        <v>8.6999999999999993</v>
      </c>
      <c r="C3301">
        <v>8</v>
      </c>
      <c r="D3301">
        <v>7</v>
      </c>
    </row>
    <row r="3302" spans="1:4">
      <c r="A3302" s="16">
        <v>41844</v>
      </c>
      <c r="B3302">
        <v>8.8000000000000007</v>
      </c>
      <c r="C3302">
        <v>8</v>
      </c>
      <c r="D3302">
        <v>7</v>
      </c>
    </row>
    <row r="3303" spans="1:4">
      <c r="A3303" s="16">
        <v>41845</v>
      </c>
      <c r="B3303">
        <v>8</v>
      </c>
      <c r="C3303">
        <v>8</v>
      </c>
      <c r="D3303">
        <v>7</v>
      </c>
    </row>
    <row r="3304" spans="1:4">
      <c r="A3304" s="16">
        <v>41848</v>
      </c>
      <c r="B3304">
        <v>8.8000000000000007</v>
      </c>
      <c r="C3304">
        <v>8</v>
      </c>
      <c r="D3304">
        <v>7</v>
      </c>
    </row>
    <row r="3305" spans="1:4">
      <c r="A3305" s="16">
        <v>41850</v>
      </c>
      <c r="B3305">
        <v>7.9</v>
      </c>
      <c r="C3305">
        <v>8</v>
      </c>
      <c r="D3305">
        <v>7</v>
      </c>
    </row>
    <row r="3306" spans="1:4">
      <c r="A3306" s="16">
        <v>41851</v>
      </c>
      <c r="B3306">
        <v>8</v>
      </c>
      <c r="C3306">
        <v>8</v>
      </c>
      <c r="D3306">
        <v>7</v>
      </c>
    </row>
    <row r="3307" spans="1:4">
      <c r="A3307" s="16">
        <v>41852</v>
      </c>
      <c r="B3307">
        <v>7.1</v>
      </c>
      <c r="C3307">
        <v>8</v>
      </c>
      <c r="D3307">
        <v>7</v>
      </c>
    </row>
    <row r="3308" spans="1:4">
      <c r="A3308" s="16">
        <v>41855</v>
      </c>
      <c r="B3308">
        <v>7.8</v>
      </c>
      <c r="C3308">
        <v>8</v>
      </c>
      <c r="D3308">
        <v>7</v>
      </c>
    </row>
    <row r="3309" spans="1:4">
      <c r="A3309" s="16">
        <v>41856</v>
      </c>
      <c r="B3309">
        <v>7.7</v>
      </c>
      <c r="C3309">
        <v>8</v>
      </c>
      <c r="D3309">
        <v>7</v>
      </c>
    </row>
    <row r="3310" spans="1:4">
      <c r="A3310" s="16">
        <v>41857</v>
      </c>
      <c r="B3310">
        <v>8.3000000000000007</v>
      </c>
      <c r="C3310">
        <v>8</v>
      </c>
      <c r="D3310">
        <v>7</v>
      </c>
    </row>
    <row r="3311" spans="1:4">
      <c r="A3311" s="16">
        <v>41858</v>
      </c>
      <c r="B3311">
        <v>8</v>
      </c>
      <c r="C3311">
        <v>8</v>
      </c>
      <c r="D3311">
        <v>7</v>
      </c>
    </row>
    <row r="3312" spans="1:4">
      <c r="A3312" s="16">
        <v>41859</v>
      </c>
      <c r="B3312">
        <v>7.7</v>
      </c>
      <c r="C3312">
        <v>8</v>
      </c>
      <c r="D3312">
        <v>7</v>
      </c>
    </row>
    <row r="3313" spans="1:4">
      <c r="A3313" s="16">
        <v>41862</v>
      </c>
      <c r="B3313">
        <v>8.6</v>
      </c>
      <c r="C3313">
        <v>8</v>
      </c>
      <c r="D3313">
        <v>7</v>
      </c>
    </row>
    <row r="3314" spans="1:4">
      <c r="A3314" s="16">
        <v>41863</v>
      </c>
      <c r="B3314">
        <v>8.3000000000000007</v>
      </c>
      <c r="C3314">
        <v>8</v>
      </c>
      <c r="D3314">
        <v>7</v>
      </c>
    </row>
    <row r="3315" spans="1:4">
      <c r="A3315" s="16">
        <v>41864</v>
      </c>
      <c r="B3315">
        <v>7.8</v>
      </c>
      <c r="C3315">
        <v>8</v>
      </c>
      <c r="D3315">
        <v>7</v>
      </c>
    </row>
    <row r="3316" spans="1:4">
      <c r="A3316" s="16">
        <v>41865</v>
      </c>
      <c r="B3316">
        <v>6.5</v>
      </c>
      <c r="C3316">
        <v>8</v>
      </c>
      <c r="D3316">
        <v>7</v>
      </c>
    </row>
    <row r="3317" spans="1:4">
      <c r="A3317" s="16">
        <v>41870</v>
      </c>
      <c r="B3317">
        <v>8</v>
      </c>
      <c r="C3317">
        <v>8</v>
      </c>
      <c r="D3317">
        <v>7</v>
      </c>
    </row>
    <row r="3318" spans="1:4">
      <c r="A3318" s="16">
        <v>41871</v>
      </c>
      <c r="B3318">
        <v>7.9</v>
      </c>
      <c r="C3318">
        <v>8</v>
      </c>
      <c r="D3318">
        <v>7</v>
      </c>
    </row>
    <row r="3319" spans="1:4">
      <c r="A3319" s="16">
        <v>41872</v>
      </c>
      <c r="B3319">
        <v>7.7</v>
      </c>
      <c r="C3319">
        <v>8</v>
      </c>
      <c r="D3319">
        <v>7</v>
      </c>
    </row>
    <row r="3320" spans="1:4">
      <c r="A3320" s="16">
        <v>41873</v>
      </c>
      <c r="B3320">
        <v>7.5</v>
      </c>
      <c r="C3320">
        <v>8</v>
      </c>
      <c r="D3320">
        <v>7</v>
      </c>
    </row>
    <row r="3321" spans="1:4">
      <c r="A3321" s="16">
        <v>41876</v>
      </c>
      <c r="B3321">
        <v>8.1999999999999993</v>
      </c>
      <c r="C3321">
        <v>8</v>
      </c>
      <c r="D3321">
        <v>7</v>
      </c>
    </row>
    <row r="3322" spans="1:4">
      <c r="A3322" s="16">
        <v>41877</v>
      </c>
      <c r="B3322">
        <v>7.9</v>
      </c>
      <c r="C3322">
        <v>8</v>
      </c>
      <c r="D3322">
        <v>7</v>
      </c>
    </row>
    <row r="3323" spans="1:4">
      <c r="A3323" s="16">
        <v>41878</v>
      </c>
      <c r="B3323">
        <v>7.7</v>
      </c>
      <c r="C3323">
        <v>8</v>
      </c>
      <c r="D3323">
        <v>7</v>
      </c>
    </row>
    <row r="3324" spans="1:4">
      <c r="A3324" s="16">
        <v>41879</v>
      </c>
      <c r="B3324">
        <v>8</v>
      </c>
      <c r="C3324">
        <v>8</v>
      </c>
      <c r="D3324">
        <v>7</v>
      </c>
    </row>
    <row r="3325" spans="1:4">
      <c r="A3325" s="16">
        <v>41883</v>
      </c>
      <c r="B3325">
        <v>7.6</v>
      </c>
      <c r="C3325">
        <v>8</v>
      </c>
      <c r="D3325">
        <v>7</v>
      </c>
    </row>
    <row r="3326" spans="1:4">
      <c r="A3326" s="16">
        <v>41884</v>
      </c>
      <c r="B3326">
        <v>7.3</v>
      </c>
      <c r="C3326">
        <v>8</v>
      </c>
      <c r="D3326">
        <v>7</v>
      </c>
    </row>
    <row r="3327" spans="1:4">
      <c r="A3327" s="16">
        <v>41885</v>
      </c>
      <c r="B3327">
        <v>7.2</v>
      </c>
      <c r="C3327">
        <v>8</v>
      </c>
      <c r="D3327">
        <v>7</v>
      </c>
    </row>
    <row r="3328" spans="1:4">
      <c r="A3328" s="16">
        <v>41886</v>
      </c>
      <c r="B3328">
        <v>7.4</v>
      </c>
      <c r="C3328">
        <v>8</v>
      </c>
      <c r="D3328">
        <v>7</v>
      </c>
    </row>
    <row r="3329" spans="1:4">
      <c r="A3329" s="16">
        <v>41887</v>
      </c>
      <c r="B3329">
        <v>7</v>
      </c>
      <c r="C3329">
        <v>8</v>
      </c>
      <c r="D3329">
        <v>7</v>
      </c>
    </row>
    <row r="3330" spans="1:4">
      <c r="A3330" s="16">
        <v>41890</v>
      </c>
      <c r="B3330">
        <v>8</v>
      </c>
      <c r="C3330">
        <v>8</v>
      </c>
      <c r="D3330">
        <v>7</v>
      </c>
    </row>
    <row r="3331" spans="1:4">
      <c r="A3331" s="16">
        <v>41891</v>
      </c>
      <c r="B3331">
        <v>7.8</v>
      </c>
      <c r="C3331">
        <v>8</v>
      </c>
      <c r="D3331">
        <v>7</v>
      </c>
    </row>
    <row r="3332" spans="1:4">
      <c r="A3332" s="16">
        <v>41892</v>
      </c>
      <c r="B3332">
        <v>7.8</v>
      </c>
      <c r="C3332">
        <v>8</v>
      </c>
      <c r="D3332">
        <v>7</v>
      </c>
    </row>
    <row r="3333" spans="1:4">
      <c r="A3333" s="16">
        <v>41893</v>
      </c>
      <c r="B3333">
        <v>7.8</v>
      </c>
      <c r="C3333">
        <v>8</v>
      </c>
      <c r="D3333">
        <v>7</v>
      </c>
    </row>
    <row r="3334" spans="1:4">
      <c r="A3334" s="16">
        <v>41894</v>
      </c>
      <c r="B3334">
        <v>7.5</v>
      </c>
      <c r="C3334">
        <v>8</v>
      </c>
      <c r="D3334">
        <v>7</v>
      </c>
    </row>
    <row r="3335" spans="1:4">
      <c r="A3335" s="16">
        <v>41897</v>
      </c>
      <c r="B3335">
        <v>7.8</v>
      </c>
      <c r="C3335">
        <v>8</v>
      </c>
      <c r="D3335">
        <v>7</v>
      </c>
    </row>
    <row r="3336" spans="1:4">
      <c r="A3336" s="16">
        <v>41898</v>
      </c>
      <c r="B3336">
        <v>8.1999999999999993</v>
      </c>
      <c r="C3336">
        <v>8</v>
      </c>
      <c r="D3336">
        <v>7</v>
      </c>
    </row>
    <row r="3337" spans="1:4">
      <c r="A3337" s="16">
        <v>41899</v>
      </c>
      <c r="B3337">
        <v>8</v>
      </c>
      <c r="C3337">
        <v>8</v>
      </c>
      <c r="D3337">
        <v>7</v>
      </c>
    </row>
    <row r="3338" spans="1:4">
      <c r="A3338" s="16">
        <v>41900</v>
      </c>
      <c r="B3338">
        <v>7.9</v>
      </c>
      <c r="C3338">
        <v>8</v>
      </c>
      <c r="D3338">
        <v>7</v>
      </c>
    </row>
    <row r="3339" spans="1:4">
      <c r="A3339" s="16">
        <v>41901</v>
      </c>
      <c r="B3339">
        <v>7.5</v>
      </c>
      <c r="C3339">
        <v>8</v>
      </c>
      <c r="D3339">
        <v>7</v>
      </c>
    </row>
    <row r="3340" spans="1:4">
      <c r="A3340" s="16">
        <v>41904</v>
      </c>
      <c r="B3340">
        <v>7.8</v>
      </c>
      <c r="C3340">
        <v>8</v>
      </c>
      <c r="D3340">
        <v>7</v>
      </c>
    </row>
    <row r="3341" spans="1:4">
      <c r="A3341" s="16">
        <v>41905</v>
      </c>
      <c r="B3341">
        <v>7.9</v>
      </c>
      <c r="C3341">
        <v>8</v>
      </c>
      <c r="D3341">
        <v>7</v>
      </c>
    </row>
    <row r="3342" spans="1:4">
      <c r="A3342" s="16">
        <v>41906</v>
      </c>
      <c r="B3342">
        <v>8</v>
      </c>
      <c r="C3342">
        <v>8</v>
      </c>
      <c r="D3342">
        <v>7</v>
      </c>
    </row>
    <row r="3343" spans="1:4">
      <c r="A3343" s="16">
        <v>41907</v>
      </c>
      <c r="B3343">
        <v>7.9</v>
      </c>
      <c r="C3343">
        <v>8</v>
      </c>
      <c r="D3343">
        <v>7</v>
      </c>
    </row>
    <row r="3344" spans="1:4">
      <c r="A3344" s="16">
        <v>41908</v>
      </c>
      <c r="B3344">
        <v>7.3</v>
      </c>
      <c r="C3344">
        <v>8</v>
      </c>
      <c r="D3344">
        <v>7</v>
      </c>
    </row>
    <row r="3345" spans="1:4">
      <c r="A3345" s="16">
        <v>41911</v>
      </c>
      <c r="B3345">
        <v>7.9</v>
      </c>
      <c r="C3345">
        <v>8</v>
      </c>
      <c r="D3345">
        <v>7</v>
      </c>
    </row>
    <row r="3346" spans="1:4">
      <c r="A3346" s="16">
        <v>41912</v>
      </c>
      <c r="B3346">
        <v>8</v>
      </c>
      <c r="C3346">
        <v>8</v>
      </c>
      <c r="D3346">
        <v>7</v>
      </c>
    </row>
    <row r="3347" spans="1:4">
      <c r="A3347" s="16">
        <v>41913</v>
      </c>
      <c r="B3347">
        <v>6.2</v>
      </c>
      <c r="C3347">
        <v>8</v>
      </c>
      <c r="D3347">
        <v>7</v>
      </c>
    </row>
    <row r="3348" spans="1:4">
      <c r="A3348" s="16">
        <v>41920</v>
      </c>
      <c r="B3348">
        <v>7.9</v>
      </c>
      <c r="C3348">
        <v>8</v>
      </c>
      <c r="D3348">
        <v>7</v>
      </c>
    </row>
    <row r="3349" spans="1:4">
      <c r="A3349" s="16">
        <v>41921</v>
      </c>
      <c r="B3349">
        <v>7.9</v>
      </c>
      <c r="C3349">
        <v>8</v>
      </c>
      <c r="D3349">
        <v>7</v>
      </c>
    </row>
    <row r="3350" spans="1:4">
      <c r="A3350" s="16">
        <v>41922</v>
      </c>
      <c r="B3350">
        <v>7.7</v>
      </c>
      <c r="C3350">
        <v>8</v>
      </c>
      <c r="D3350">
        <v>7</v>
      </c>
    </row>
    <row r="3351" spans="1:4">
      <c r="A3351" s="16">
        <v>41925</v>
      </c>
      <c r="B3351">
        <v>7.9</v>
      </c>
      <c r="C3351">
        <v>8</v>
      </c>
      <c r="D3351">
        <v>7</v>
      </c>
    </row>
    <row r="3352" spans="1:4">
      <c r="A3352" s="16">
        <v>41926</v>
      </c>
      <c r="B3352">
        <v>8</v>
      </c>
      <c r="C3352">
        <v>8</v>
      </c>
      <c r="D3352">
        <v>7</v>
      </c>
    </row>
    <row r="3353" spans="1:4">
      <c r="A3353" s="16">
        <v>41928</v>
      </c>
      <c r="B3353">
        <v>7.9</v>
      </c>
      <c r="C3353">
        <v>8</v>
      </c>
      <c r="D3353">
        <v>7</v>
      </c>
    </row>
    <row r="3354" spans="1:4">
      <c r="A3354" s="16">
        <v>41929</v>
      </c>
      <c r="B3354">
        <v>6.5</v>
      </c>
      <c r="C3354">
        <v>8</v>
      </c>
      <c r="D3354">
        <v>7</v>
      </c>
    </row>
    <row r="3355" spans="1:4">
      <c r="A3355" s="16">
        <v>41932</v>
      </c>
      <c r="B3355">
        <v>8.1999999999999993</v>
      </c>
      <c r="C3355">
        <v>8</v>
      </c>
      <c r="D3355">
        <v>7</v>
      </c>
    </row>
    <row r="3356" spans="1:4">
      <c r="A3356" s="16">
        <v>41933</v>
      </c>
      <c r="B3356">
        <v>8.6</v>
      </c>
      <c r="C3356">
        <v>8</v>
      </c>
      <c r="D3356">
        <v>7</v>
      </c>
    </row>
    <row r="3357" spans="1:4">
      <c r="A3357" s="16">
        <v>41934</v>
      </c>
      <c r="B3357">
        <v>8.8000000000000007</v>
      </c>
      <c r="C3357">
        <v>8</v>
      </c>
      <c r="D3357">
        <v>7</v>
      </c>
    </row>
    <row r="3358" spans="1:4">
      <c r="A3358" s="16">
        <v>41939</v>
      </c>
      <c r="B3358">
        <v>8.1999999999999993</v>
      </c>
      <c r="C3358">
        <v>8</v>
      </c>
      <c r="D3358">
        <v>7</v>
      </c>
    </row>
    <row r="3359" spans="1:4">
      <c r="A3359" s="16">
        <v>41940</v>
      </c>
      <c r="B3359">
        <v>7.9</v>
      </c>
      <c r="C3359">
        <v>8</v>
      </c>
      <c r="D3359">
        <v>7</v>
      </c>
    </row>
    <row r="3360" spans="1:4">
      <c r="A3360" s="16">
        <v>41941</v>
      </c>
      <c r="B3360">
        <v>7.9</v>
      </c>
      <c r="C3360">
        <v>8</v>
      </c>
      <c r="D3360">
        <v>7</v>
      </c>
    </row>
    <row r="3361" spans="1:4">
      <c r="A3361" s="16">
        <v>41942</v>
      </c>
      <c r="B3361">
        <v>8</v>
      </c>
      <c r="C3361">
        <v>8</v>
      </c>
      <c r="D3361">
        <v>7</v>
      </c>
    </row>
    <row r="3362" spans="1:4">
      <c r="A3362" s="16">
        <v>41943</v>
      </c>
      <c r="B3362">
        <v>7.1</v>
      </c>
      <c r="C3362">
        <v>8</v>
      </c>
      <c r="D3362">
        <v>7</v>
      </c>
    </row>
    <row r="3363" spans="1:4">
      <c r="A3363" s="16">
        <v>41946</v>
      </c>
      <c r="B3363">
        <v>7.7</v>
      </c>
      <c r="C3363">
        <v>8</v>
      </c>
      <c r="D3363">
        <v>7</v>
      </c>
    </row>
    <row r="3364" spans="1:4">
      <c r="A3364" s="16">
        <v>41948</v>
      </c>
      <c r="B3364">
        <v>7.7</v>
      </c>
      <c r="C3364">
        <v>8</v>
      </c>
      <c r="D3364">
        <v>7</v>
      </c>
    </row>
    <row r="3365" spans="1:4">
      <c r="A3365" s="16">
        <v>41950</v>
      </c>
      <c r="B3365">
        <v>7.4</v>
      </c>
      <c r="C3365">
        <v>8</v>
      </c>
      <c r="D3365">
        <v>7</v>
      </c>
    </row>
    <row r="3366" spans="1:4">
      <c r="A3366" s="16">
        <v>41953</v>
      </c>
      <c r="B3366">
        <v>7.8</v>
      </c>
      <c r="C3366">
        <v>8</v>
      </c>
      <c r="D3366">
        <v>7</v>
      </c>
    </row>
    <row r="3367" spans="1:4">
      <c r="A3367" s="16">
        <v>41954</v>
      </c>
      <c r="B3367">
        <v>8.1999999999999993</v>
      </c>
      <c r="C3367">
        <v>8</v>
      </c>
      <c r="D3367">
        <v>7</v>
      </c>
    </row>
    <row r="3368" spans="1:4">
      <c r="A3368" s="16">
        <v>41955</v>
      </c>
      <c r="B3368">
        <v>7.9</v>
      </c>
      <c r="C3368">
        <v>8</v>
      </c>
      <c r="D3368">
        <v>7</v>
      </c>
    </row>
    <row r="3369" spans="1:4">
      <c r="A3369" s="16">
        <v>41956</v>
      </c>
      <c r="B3369">
        <v>7.9</v>
      </c>
      <c r="C3369">
        <v>8</v>
      </c>
      <c r="D3369">
        <v>7</v>
      </c>
    </row>
    <row r="3370" spans="1:4">
      <c r="A3370" s="16">
        <v>41957</v>
      </c>
      <c r="B3370">
        <v>7.6</v>
      </c>
      <c r="C3370">
        <v>8</v>
      </c>
      <c r="D3370">
        <v>7</v>
      </c>
    </row>
    <row r="3371" spans="1:4">
      <c r="A3371" s="16">
        <v>41960</v>
      </c>
      <c r="B3371">
        <v>8</v>
      </c>
      <c r="C3371">
        <v>8</v>
      </c>
      <c r="D3371">
        <v>7</v>
      </c>
    </row>
    <row r="3372" spans="1:4">
      <c r="A3372" s="16">
        <v>41961</v>
      </c>
      <c r="B3372">
        <v>7.9</v>
      </c>
      <c r="C3372">
        <v>8</v>
      </c>
      <c r="D3372">
        <v>7</v>
      </c>
    </row>
    <row r="3373" spans="1:4">
      <c r="A3373" s="16">
        <v>41962</v>
      </c>
      <c r="B3373">
        <v>7.8</v>
      </c>
      <c r="C3373">
        <v>8</v>
      </c>
      <c r="D3373">
        <v>7</v>
      </c>
    </row>
    <row r="3374" spans="1:4">
      <c r="A3374" s="16">
        <v>41963</v>
      </c>
      <c r="B3374">
        <v>7.7</v>
      </c>
      <c r="C3374">
        <v>8</v>
      </c>
      <c r="D3374">
        <v>7</v>
      </c>
    </row>
    <row r="3375" spans="1:4">
      <c r="A3375" s="16">
        <v>41964</v>
      </c>
      <c r="B3375">
        <v>7.1</v>
      </c>
      <c r="C3375">
        <v>8</v>
      </c>
      <c r="D3375">
        <v>7</v>
      </c>
    </row>
    <row r="3376" spans="1:4">
      <c r="A3376" s="16">
        <v>41967</v>
      </c>
      <c r="B3376">
        <v>8</v>
      </c>
      <c r="C3376">
        <v>8</v>
      </c>
      <c r="D3376">
        <v>7</v>
      </c>
    </row>
    <row r="3377" spans="1:4">
      <c r="A3377" s="16">
        <v>41968</v>
      </c>
      <c r="B3377">
        <v>7.9</v>
      </c>
      <c r="C3377">
        <v>8</v>
      </c>
      <c r="D3377">
        <v>7</v>
      </c>
    </row>
    <row r="3378" spans="1:4">
      <c r="A3378" s="16">
        <v>41969</v>
      </c>
      <c r="B3378">
        <v>7.9</v>
      </c>
      <c r="C3378">
        <v>8</v>
      </c>
      <c r="D3378">
        <v>7</v>
      </c>
    </row>
    <row r="3379" spans="1:4">
      <c r="A3379" s="16">
        <v>41970</v>
      </c>
      <c r="B3379">
        <v>7.9</v>
      </c>
      <c r="C3379">
        <v>8</v>
      </c>
      <c r="D3379">
        <v>7</v>
      </c>
    </row>
    <row r="3380" spans="1:4">
      <c r="A3380" s="16">
        <v>41971</v>
      </c>
      <c r="B3380">
        <v>7.4</v>
      </c>
      <c r="C3380">
        <v>8</v>
      </c>
      <c r="D3380">
        <v>7</v>
      </c>
    </row>
    <row r="3381" spans="1:4">
      <c r="A3381" s="16">
        <v>41974</v>
      </c>
      <c r="B3381">
        <v>7.9</v>
      </c>
      <c r="C3381">
        <v>8</v>
      </c>
      <c r="D3381">
        <v>7</v>
      </c>
    </row>
    <row r="3382" spans="1:4">
      <c r="A3382" s="16">
        <v>41975</v>
      </c>
      <c r="B3382">
        <v>7.9</v>
      </c>
      <c r="C3382">
        <v>8</v>
      </c>
      <c r="D3382">
        <v>7</v>
      </c>
    </row>
    <row r="3383" spans="1:4">
      <c r="A3383" s="16">
        <v>41976</v>
      </c>
      <c r="B3383">
        <v>7.9</v>
      </c>
      <c r="C3383">
        <v>8</v>
      </c>
      <c r="D3383">
        <v>7</v>
      </c>
    </row>
    <row r="3384" spans="1:4">
      <c r="A3384" s="16">
        <v>41977</v>
      </c>
      <c r="B3384">
        <v>7.8</v>
      </c>
      <c r="C3384">
        <v>8</v>
      </c>
      <c r="D3384">
        <v>7</v>
      </c>
    </row>
    <row r="3385" spans="1:4">
      <c r="A3385" s="16">
        <v>41978</v>
      </c>
      <c r="B3385">
        <v>7</v>
      </c>
      <c r="C3385">
        <v>8</v>
      </c>
      <c r="D3385">
        <v>7</v>
      </c>
    </row>
    <row r="3386" spans="1:4">
      <c r="A3386" s="16">
        <v>41981</v>
      </c>
      <c r="B3386">
        <v>7.9</v>
      </c>
      <c r="C3386">
        <v>8</v>
      </c>
      <c r="D3386">
        <v>7</v>
      </c>
    </row>
    <row r="3387" spans="1:4">
      <c r="A3387" s="16">
        <v>41982</v>
      </c>
      <c r="B3387">
        <v>7.9</v>
      </c>
      <c r="C3387">
        <v>8</v>
      </c>
      <c r="D3387">
        <v>7</v>
      </c>
    </row>
    <row r="3388" spans="1:4">
      <c r="A3388" s="16">
        <v>41983</v>
      </c>
      <c r="B3388">
        <v>8</v>
      </c>
      <c r="C3388">
        <v>8</v>
      </c>
      <c r="D3388">
        <v>7</v>
      </c>
    </row>
    <row r="3389" spans="1:4">
      <c r="A3389" s="16">
        <v>41984</v>
      </c>
      <c r="B3389">
        <v>7.8</v>
      </c>
      <c r="C3389">
        <v>8</v>
      </c>
      <c r="D3389">
        <v>7</v>
      </c>
    </row>
    <row r="3390" spans="1:4">
      <c r="A3390" s="16">
        <v>41985</v>
      </c>
      <c r="B3390">
        <v>7</v>
      </c>
      <c r="C3390">
        <v>8</v>
      </c>
      <c r="D3390">
        <v>7</v>
      </c>
    </row>
    <row r="3391" spans="1:4">
      <c r="A3391" s="16">
        <v>41988</v>
      </c>
      <c r="B3391">
        <v>8.1</v>
      </c>
      <c r="C3391">
        <v>8</v>
      </c>
      <c r="D3391">
        <v>7</v>
      </c>
    </row>
    <row r="3392" spans="1:4">
      <c r="A3392" s="16">
        <v>41989</v>
      </c>
      <c r="B3392">
        <v>8.4</v>
      </c>
      <c r="C3392">
        <v>8</v>
      </c>
      <c r="D3392">
        <v>7</v>
      </c>
    </row>
    <row r="3393" spans="1:4">
      <c r="A3393" s="16">
        <v>41990</v>
      </c>
      <c r="B3393">
        <v>8.6</v>
      </c>
      <c r="C3393">
        <v>8</v>
      </c>
      <c r="D3393">
        <v>7</v>
      </c>
    </row>
    <row r="3394" spans="1:4">
      <c r="A3394" s="16">
        <v>41991</v>
      </c>
      <c r="B3394">
        <v>8.5</v>
      </c>
      <c r="C3394">
        <v>8</v>
      </c>
      <c r="D3394">
        <v>7</v>
      </c>
    </row>
    <row r="3395" spans="1:4">
      <c r="A3395" s="16">
        <v>41992</v>
      </c>
      <c r="B3395">
        <v>6.3</v>
      </c>
      <c r="C3395">
        <v>8</v>
      </c>
      <c r="D3395">
        <v>7</v>
      </c>
    </row>
    <row r="3396" spans="1:4">
      <c r="A3396" s="16">
        <v>41995</v>
      </c>
      <c r="B3396">
        <v>8.1999999999999993</v>
      </c>
      <c r="C3396">
        <v>8</v>
      </c>
      <c r="D3396">
        <v>7</v>
      </c>
    </row>
    <row r="3397" spans="1:4">
      <c r="A3397" s="16">
        <v>41996</v>
      </c>
      <c r="B3397">
        <v>8.1</v>
      </c>
      <c r="C3397">
        <v>8</v>
      </c>
      <c r="D3397">
        <v>7</v>
      </c>
    </row>
    <row r="3398" spans="1:4">
      <c r="A3398" s="16">
        <v>41997</v>
      </c>
      <c r="B3398">
        <v>8</v>
      </c>
      <c r="C3398">
        <v>8</v>
      </c>
      <c r="D3398">
        <v>7</v>
      </c>
    </row>
    <row r="3399" spans="1:4">
      <c r="A3399" s="16">
        <v>41999</v>
      </c>
      <c r="B3399">
        <v>7.6</v>
      </c>
      <c r="C3399">
        <v>8</v>
      </c>
      <c r="D3399">
        <v>7</v>
      </c>
    </row>
    <row r="3400" spans="1:4">
      <c r="A3400" s="16">
        <v>42002</v>
      </c>
      <c r="B3400">
        <v>8.1999999999999993</v>
      </c>
      <c r="C3400">
        <v>8</v>
      </c>
      <c r="D3400">
        <v>7</v>
      </c>
    </row>
    <row r="3401" spans="1:4">
      <c r="A3401" s="16">
        <v>42003</v>
      </c>
      <c r="B3401">
        <v>8.4</v>
      </c>
      <c r="C3401">
        <v>8</v>
      </c>
      <c r="D3401">
        <v>7</v>
      </c>
    </row>
    <row r="3402" spans="1:4">
      <c r="A3402" s="16">
        <v>42004</v>
      </c>
      <c r="B3402">
        <v>8.9</v>
      </c>
      <c r="C3402">
        <v>8</v>
      </c>
      <c r="D3402">
        <v>7</v>
      </c>
    </row>
    <row r="3403" spans="1:4">
      <c r="A3403" s="16">
        <v>42005</v>
      </c>
      <c r="B3403">
        <v>7.9</v>
      </c>
      <c r="C3403">
        <v>8</v>
      </c>
      <c r="D3403">
        <v>7</v>
      </c>
    </row>
    <row r="3404" spans="1:4">
      <c r="A3404" s="16">
        <v>42006</v>
      </c>
      <c r="B3404">
        <v>7.1</v>
      </c>
      <c r="C3404">
        <v>8</v>
      </c>
      <c r="D3404">
        <v>7</v>
      </c>
    </row>
    <row r="3405" spans="1:4">
      <c r="A3405" s="16">
        <v>42009</v>
      </c>
      <c r="B3405">
        <v>8.3000000000000007</v>
      </c>
      <c r="C3405">
        <v>8</v>
      </c>
      <c r="D3405">
        <v>7</v>
      </c>
    </row>
    <row r="3406" spans="1:4">
      <c r="A3406" s="16">
        <v>42010</v>
      </c>
      <c r="B3406">
        <v>8</v>
      </c>
      <c r="C3406">
        <v>8</v>
      </c>
      <c r="D3406">
        <v>7</v>
      </c>
    </row>
    <row r="3407" spans="1:4">
      <c r="A3407" s="16">
        <v>42011</v>
      </c>
      <c r="B3407">
        <v>8</v>
      </c>
      <c r="C3407">
        <v>8</v>
      </c>
      <c r="D3407">
        <v>7</v>
      </c>
    </row>
    <row r="3408" spans="1:4">
      <c r="A3408" s="16">
        <v>42012</v>
      </c>
      <c r="B3408">
        <v>8</v>
      </c>
      <c r="C3408">
        <v>8</v>
      </c>
      <c r="D3408">
        <v>7</v>
      </c>
    </row>
    <row r="3409" spans="1:4">
      <c r="A3409" s="16">
        <v>42013</v>
      </c>
      <c r="B3409">
        <v>7.4</v>
      </c>
      <c r="C3409">
        <v>8</v>
      </c>
      <c r="D3409">
        <v>7</v>
      </c>
    </row>
    <row r="3410" spans="1:4">
      <c r="A3410" s="16">
        <v>42016</v>
      </c>
      <c r="B3410">
        <v>8</v>
      </c>
      <c r="C3410">
        <v>8</v>
      </c>
      <c r="D3410">
        <v>7</v>
      </c>
    </row>
    <row r="3411" spans="1:4">
      <c r="A3411" s="16">
        <v>42017</v>
      </c>
      <c r="B3411">
        <v>8.1</v>
      </c>
      <c r="C3411">
        <v>8</v>
      </c>
      <c r="D3411">
        <v>7</v>
      </c>
    </row>
    <row r="3412" spans="1:4">
      <c r="A3412" s="16">
        <v>42018</v>
      </c>
      <c r="B3412">
        <v>8.1</v>
      </c>
      <c r="C3412">
        <v>8</v>
      </c>
      <c r="D3412">
        <v>7</v>
      </c>
    </row>
    <row r="3413" spans="1:4">
      <c r="A3413" s="16">
        <v>42019</v>
      </c>
      <c r="B3413">
        <v>7.9</v>
      </c>
      <c r="C3413">
        <v>7.8</v>
      </c>
      <c r="D3413">
        <v>6.8</v>
      </c>
    </row>
    <row r="3414" spans="1:4">
      <c r="A3414" s="16">
        <v>42020</v>
      </c>
      <c r="B3414">
        <v>6.8</v>
      </c>
      <c r="C3414">
        <v>7.8</v>
      </c>
      <c r="D3414">
        <v>6.8</v>
      </c>
    </row>
    <row r="3415" spans="1:4">
      <c r="A3415" s="16">
        <v>42023</v>
      </c>
      <c r="B3415">
        <v>7.9</v>
      </c>
      <c r="C3415">
        <v>7.8</v>
      </c>
      <c r="D3415">
        <v>6.8</v>
      </c>
    </row>
    <row r="3416" spans="1:4">
      <c r="A3416" s="16">
        <v>42024</v>
      </c>
      <c r="B3416">
        <v>7.9</v>
      </c>
      <c r="C3416">
        <v>7.8</v>
      </c>
      <c r="D3416">
        <v>6.8</v>
      </c>
    </row>
    <row r="3417" spans="1:4">
      <c r="A3417" s="16">
        <v>42025</v>
      </c>
      <c r="B3417">
        <v>7.9</v>
      </c>
      <c r="C3417">
        <v>7.8</v>
      </c>
      <c r="D3417">
        <v>6.8</v>
      </c>
    </row>
    <row r="3418" spans="1:4">
      <c r="A3418" s="16">
        <v>42026</v>
      </c>
      <c r="B3418">
        <v>7.9</v>
      </c>
      <c r="C3418">
        <v>7.8</v>
      </c>
      <c r="D3418">
        <v>6.8</v>
      </c>
    </row>
    <row r="3419" spans="1:4">
      <c r="A3419" s="16">
        <v>42027</v>
      </c>
      <c r="B3419">
        <v>7.7</v>
      </c>
      <c r="C3419">
        <v>7.8</v>
      </c>
      <c r="D3419">
        <v>6.8</v>
      </c>
    </row>
    <row r="3420" spans="1:4">
      <c r="A3420" s="16">
        <v>42031</v>
      </c>
      <c r="B3420">
        <v>7.9</v>
      </c>
      <c r="C3420">
        <v>7.8</v>
      </c>
      <c r="D3420">
        <v>6.8</v>
      </c>
    </row>
    <row r="3421" spans="1:4">
      <c r="A3421" s="16">
        <v>42032</v>
      </c>
      <c r="B3421">
        <v>7.7</v>
      </c>
      <c r="C3421">
        <v>7.8</v>
      </c>
      <c r="D3421">
        <v>6.8</v>
      </c>
    </row>
    <row r="3422" spans="1:4">
      <c r="A3422" s="16">
        <v>42033</v>
      </c>
      <c r="B3422">
        <v>7.7</v>
      </c>
      <c r="C3422">
        <v>7.8</v>
      </c>
      <c r="D3422">
        <v>6.8</v>
      </c>
    </row>
    <row r="3423" spans="1:4">
      <c r="A3423" s="16">
        <v>42034</v>
      </c>
      <c r="B3423">
        <v>6.4</v>
      </c>
      <c r="C3423">
        <v>7.8</v>
      </c>
      <c r="D3423">
        <v>6.8</v>
      </c>
    </row>
    <row r="3424" spans="1:4">
      <c r="A3424" s="16">
        <v>42037</v>
      </c>
      <c r="B3424">
        <v>7.6</v>
      </c>
      <c r="C3424">
        <v>7.8</v>
      </c>
      <c r="D3424">
        <v>6.8</v>
      </c>
    </row>
    <row r="3425" spans="1:4">
      <c r="A3425" s="16">
        <v>42038</v>
      </c>
      <c r="B3425">
        <v>7.8</v>
      </c>
      <c r="C3425">
        <v>7.8</v>
      </c>
      <c r="D3425">
        <v>6.8</v>
      </c>
    </row>
    <row r="3426" spans="1:4">
      <c r="A3426" s="16">
        <v>42039</v>
      </c>
      <c r="B3426">
        <v>7.6</v>
      </c>
      <c r="C3426">
        <v>7.8</v>
      </c>
      <c r="D3426">
        <v>6.8</v>
      </c>
    </row>
    <row r="3427" spans="1:4">
      <c r="A3427" s="16">
        <v>42040</v>
      </c>
      <c r="B3427">
        <v>7.9</v>
      </c>
      <c r="C3427">
        <v>7.8</v>
      </c>
      <c r="D3427">
        <v>6.8</v>
      </c>
    </row>
    <row r="3428" spans="1:4">
      <c r="A3428" s="16">
        <v>42041</v>
      </c>
      <c r="B3428">
        <v>6.8</v>
      </c>
      <c r="C3428">
        <v>7.8</v>
      </c>
      <c r="D3428">
        <v>6.8</v>
      </c>
    </row>
    <row r="3429" spans="1:4">
      <c r="A3429" s="16">
        <v>42044</v>
      </c>
      <c r="B3429">
        <v>7.8</v>
      </c>
      <c r="C3429">
        <v>7.8</v>
      </c>
      <c r="D3429">
        <v>6.8</v>
      </c>
    </row>
    <row r="3430" spans="1:4">
      <c r="A3430" s="16">
        <v>42045</v>
      </c>
      <c r="B3430">
        <v>7.6</v>
      </c>
      <c r="C3430">
        <v>7.8</v>
      </c>
      <c r="D3430">
        <v>6.8</v>
      </c>
    </row>
    <row r="3431" spans="1:4">
      <c r="A3431" s="16">
        <v>42046</v>
      </c>
      <c r="B3431">
        <v>7.9</v>
      </c>
      <c r="C3431">
        <v>7.8</v>
      </c>
      <c r="D3431">
        <v>6.8</v>
      </c>
    </row>
    <row r="3432" spans="1:4">
      <c r="A3432" s="16">
        <v>42047</v>
      </c>
      <c r="B3432">
        <v>7.8</v>
      </c>
      <c r="C3432">
        <v>7.8</v>
      </c>
      <c r="D3432">
        <v>6.8</v>
      </c>
    </row>
    <row r="3433" spans="1:4">
      <c r="A3433" s="16">
        <v>42048</v>
      </c>
      <c r="B3433">
        <v>6.5</v>
      </c>
      <c r="C3433">
        <v>7.8</v>
      </c>
      <c r="D3433">
        <v>6.8</v>
      </c>
    </row>
    <row r="3434" spans="1:4">
      <c r="A3434" s="16">
        <v>42051</v>
      </c>
      <c r="B3434">
        <v>7.8</v>
      </c>
      <c r="C3434">
        <v>7.8</v>
      </c>
      <c r="D3434">
        <v>6.8</v>
      </c>
    </row>
    <row r="3435" spans="1:4">
      <c r="A3435" s="16">
        <v>42053</v>
      </c>
      <c r="B3435">
        <v>7.7</v>
      </c>
      <c r="C3435">
        <v>7.8</v>
      </c>
      <c r="D3435">
        <v>6.8</v>
      </c>
    </row>
    <row r="3436" spans="1:4">
      <c r="A3436" s="16">
        <v>42055</v>
      </c>
      <c r="B3436">
        <v>7.3</v>
      </c>
      <c r="C3436">
        <v>7.8</v>
      </c>
      <c r="D3436">
        <v>6.8</v>
      </c>
    </row>
    <row r="3437" spans="1:4">
      <c r="A3437" s="16">
        <v>42058</v>
      </c>
      <c r="B3437">
        <v>7.8</v>
      </c>
      <c r="C3437">
        <v>7.8</v>
      </c>
      <c r="D3437">
        <v>6.8</v>
      </c>
    </row>
    <row r="3438" spans="1:4">
      <c r="A3438" s="16">
        <v>42059</v>
      </c>
      <c r="B3438">
        <v>7.7</v>
      </c>
      <c r="C3438">
        <v>7.8</v>
      </c>
      <c r="D3438">
        <v>6.8</v>
      </c>
    </row>
    <row r="3439" spans="1:4">
      <c r="A3439" s="16">
        <v>42060</v>
      </c>
      <c r="B3439">
        <v>7.6</v>
      </c>
      <c r="C3439">
        <v>7.8</v>
      </c>
      <c r="D3439">
        <v>6.8</v>
      </c>
    </row>
    <row r="3440" spans="1:4">
      <c r="A3440" s="16">
        <v>42061</v>
      </c>
      <c r="B3440">
        <v>7.8</v>
      </c>
      <c r="C3440">
        <v>7.8</v>
      </c>
      <c r="D3440">
        <v>6.8</v>
      </c>
    </row>
    <row r="3441" spans="1:4">
      <c r="A3441" s="16">
        <v>42062</v>
      </c>
      <c r="B3441">
        <v>7.3</v>
      </c>
      <c r="C3441">
        <v>7.8</v>
      </c>
      <c r="D3441">
        <v>6.8</v>
      </c>
    </row>
    <row r="3442" spans="1:4">
      <c r="A3442" s="16">
        <v>42065</v>
      </c>
      <c r="B3442">
        <v>7.6</v>
      </c>
      <c r="C3442">
        <v>7.8</v>
      </c>
      <c r="D3442">
        <v>6.8</v>
      </c>
    </row>
    <row r="3443" spans="1:4">
      <c r="A3443" s="16">
        <v>42066</v>
      </c>
      <c r="B3443">
        <v>7.5</v>
      </c>
      <c r="C3443">
        <v>7.8</v>
      </c>
      <c r="D3443">
        <v>6.8</v>
      </c>
    </row>
    <row r="3444" spans="1:4">
      <c r="A3444" s="16">
        <v>42067</v>
      </c>
      <c r="B3444">
        <v>7.3</v>
      </c>
      <c r="C3444">
        <v>7.5</v>
      </c>
      <c r="D3444">
        <v>6.5</v>
      </c>
    </row>
    <row r="3445" spans="1:4">
      <c r="A3445" s="16">
        <v>42068</v>
      </c>
      <c r="B3445">
        <v>6.6</v>
      </c>
      <c r="C3445">
        <v>7.5</v>
      </c>
      <c r="D3445">
        <v>6.5</v>
      </c>
    </row>
    <row r="3446" spans="1:4">
      <c r="A3446" s="16">
        <v>42072</v>
      </c>
      <c r="B3446">
        <v>7.5</v>
      </c>
      <c r="C3446">
        <v>7.5</v>
      </c>
      <c r="D3446">
        <v>6.5</v>
      </c>
    </row>
    <row r="3447" spans="1:4">
      <c r="A3447" s="16">
        <v>42073</v>
      </c>
      <c r="B3447">
        <v>7.3</v>
      </c>
      <c r="C3447">
        <v>7.5</v>
      </c>
      <c r="D3447">
        <v>6.5</v>
      </c>
    </row>
    <row r="3448" spans="1:4">
      <c r="A3448" s="16">
        <v>42074</v>
      </c>
      <c r="B3448">
        <v>7.4</v>
      </c>
      <c r="C3448">
        <v>7.5</v>
      </c>
      <c r="D3448">
        <v>6.5</v>
      </c>
    </row>
    <row r="3449" spans="1:4">
      <c r="A3449" s="16">
        <v>42075</v>
      </c>
      <c r="B3449">
        <v>7.4</v>
      </c>
      <c r="C3449">
        <v>7.5</v>
      </c>
      <c r="D3449">
        <v>6.5</v>
      </c>
    </row>
    <row r="3450" spans="1:4">
      <c r="A3450" s="16">
        <v>42076</v>
      </c>
      <c r="B3450">
        <v>6.5</v>
      </c>
      <c r="C3450">
        <v>7.5</v>
      </c>
      <c r="D3450">
        <v>6.5</v>
      </c>
    </row>
    <row r="3451" spans="1:4">
      <c r="A3451" s="16">
        <v>42079</v>
      </c>
      <c r="B3451">
        <v>7.6</v>
      </c>
      <c r="C3451">
        <v>7.5</v>
      </c>
      <c r="D3451">
        <v>6.5</v>
      </c>
    </row>
    <row r="3452" spans="1:4">
      <c r="A3452" s="16">
        <v>42080</v>
      </c>
      <c r="B3452">
        <v>7.3</v>
      </c>
      <c r="C3452">
        <v>7.5</v>
      </c>
      <c r="D3452">
        <v>6.5</v>
      </c>
    </row>
    <row r="3453" spans="1:4">
      <c r="A3453" s="16">
        <v>42081</v>
      </c>
      <c r="B3453">
        <v>7.2</v>
      </c>
      <c r="C3453">
        <v>7.5</v>
      </c>
      <c r="D3453">
        <v>6.5</v>
      </c>
    </row>
    <row r="3454" spans="1:4">
      <c r="A3454" s="16">
        <v>42082</v>
      </c>
      <c r="B3454">
        <v>7.5</v>
      </c>
      <c r="C3454">
        <v>7.5</v>
      </c>
      <c r="D3454">
        <v>6.5</v>
      </c>
    </row>
    <row r="3455" spans="1:4">
      <c r="A3455" s="16">
        <v>42083</v>
      </c>
      <c r="B3455">
        <v>7.7</v>
      </c>
      <c r="C3455">
        <v>7.5</v>
      </c>
      <c r="D3455">
        <v>6.5</v>
      </c>
    </row>
    <row r="3456" spans="1:4">
      <c r="A3456" s="16">
        <v>42086</v>
      </c>
      <c r="B3456">
        <v>7.4</v>
      </c>
      <c r="C3456">
        <v>7.5</v>
      </c>
      <c r="D3456">
        <v>6.5</v>
      </c>
    </row>
    <row r="3457" spans="1:4">
      <c r="A3457" s="16">
        <v>42087</v>
      </c>
      <c r="B3457">
        <v>7.4</v>
      </c>
      <c r="C3457">
        <v>7.5</v>
      </c>
      <c r="D3457">
        <v>6.5</v>
      </c>
    </row>
    <row r="3458" spans="1:4">
      <c r="A3458" s="16">
        <v>42088</v>
      </c>
      <c r="B3458">
        <v>7.3</v>
      </c>
      <c r="C3458">
        <v>7.5</v>
      </c>
      <c r="D3458">
        <v>6.5</v>
      </c>
    </row>
    <row r="3459" spans="1:4">
      <c r="A3459" s="16">
        <v>42089</v>
      </c>
      <c r="B3459">
        <v>7.3</v>
      </c>
      <c r="C3459">
        <v>7.5</v>
      </c>
      <c r="D3459">
        <v>6.5</v>
      </c>
    </row>
    <row r="3460" spans="1:4">
      <c r="A3460" s="16">
        <v>42090</v>
      </c>
      <c r="B3460">
        <v>7.5</v>
      </c>
      <c r="C3460">
        <v>7.5</v>
      </c>
      <c r="D3460">
        <v>6.5</v>
      </c>
    </row>
    <row r="3461" spans="1:4">
      <c r="A3461" s="16">
        <v>42093</v>
      </c>
      <c r="B3461">
        <v>7.8</v>
      </c>
      <c r="C3461">
        <v>7.5</v>
      </c>
      <c r="D3461">
        <v>6.5</v>
      </c>
    </row>
    <row r="3462" spans="1:4">
      <c r="A3462" s="16">
        <v>42094</v>
      </c>
      <c r="B3462">
        <v>9.1</v>
      </c>
      <c r="C3462">
        <v>7.5</v>
      </c>
      <c r="D3462">
        <v>6.5</v>
      </c>
    </row>
    <row r="3463" spans="1:4">
      <c r="A3463" s="16">
        <v>42100</v>
      </c>
      <c r="B3463">
        <v>7.3</v>
      </c>
      <c r="C3463">
        <v>7.5</v>
      </c>
      <c r="D3463">
        <v>6.5</v>
      </c>
    </row>
    <row r="3464" spans="1:4">
      <c r="A3464" s="16">
        <v>42101</v>
      </c>
      <c r="B3464">
        <v>7.3</v>
      </c>
      <c r="C3464">
        <v>7.5</v>
      </c>
      <c r="D3464">
        <v>6.5</v>
      </c>
    </row>
    <row r="3465" spans="1:4">
      <c r="A3465" s="16">
        <v>42102</v>
      </c>
      <c r="B3465">
        <v>7.4</v>
      </c>
      <c r="C3465">
        <v>7.5</v>
      </c>
      <c r="D3465">
        <v>6.5</v>
      </c>
    </row>
    <row r="3466" spans="1:4">
      <c r="A3466" s="16">
        <v>42103</v>
      </c>
      <c r="B3466">
        <v>7.4</v>
      </c>
      <c r="C3466">
        <v>7.5</v>
      </c>
      <c r="D3466">
        <v>6.5</v>
      </c>
    </row>
    <row r="3467" spans="1:4">
      <c r="A3467" s="16">
        <v>42104</v>
      </c>
      <c r="B3467">
        <v>7.3</v>
      </c>
      <c r="C3467">
        <v>7.5</v>
      </c>
      <c r="D3467">
        <v>6.5</v>
      </c>
    </row>
    <row r="3468" spans="1:4">
      <c r="A3468" s="16">
        <v>42107</v>
      </c>
      <c r="B3468">
        <v>7.4</v>
      </c>
      <c r="C3468">
        <v>7.5</v>
      </c>
      <c r="D3468">
        <v>6.5</v>
      </c>
    </row>
    <row r="3469" spans="1:4">
      <c r="A3469" s="16">
        <v>42109</v>
      </c>
      <c r="B3469">
        <v>7.4</v>
      </c>
      <c r="C3469">
        <v>7.5</v>
      </c>
      <c r="D3469">
        <v>6.5</v>
      </c>
    </row>
    <row r="3470" spans="1:4">
      <c r="A3470" s="16">
        <v>42110</v>
      </c>
      <c r="B3470">
        <v>7.4</v>
      </c>
      <c r="C3470">
        <v>7.5</v>
      </c>
      <c r="D3470">
        <v>6.5</v>
      </c>
    </row>
    <row r="3471" spans="1:4">
      <c r="A3471" s="16">
        <v>42111</v>
      </c>
      <c r="B3471">
        <v>6.8</v>
      </c>
      <c r="C3471">
        <v>7.5</v>
      </c>
      <c r="D3471">
        <v>6.5</v>
      </c>
    </row>
    <row r="3472" spans="1:4">
      <c r="A3472" s="16">
        <v>42114</v>
      </c>
      <c r="B3472">
        <v>7.7</v>
      </c>
      <c r="C3472">
        <v>7.5</v>
      </c>
      <c r="D3472">
        <v>6.5</v>
      </c>
    </row>
    <row r="3473" spans="1:4">
      <c r="A3473" s="16">
        <v>42115</v>
      </c>
      <c r="B3473">
        <v>7.3</v>
      </c>
      <c r="C3473">
        <v>7.5</v>
      </c>
      <c r="D3473">
        <v>6.5</v>
      </c>
    </row>
    <row r="3474" spans="1:4">
      <c r="A3474" s="16">
        <v>42116</v>
      </c>
      <c r="B3474">
        <v>7.4</v>
      </c>
      <c r="C3474">
        <v>7.5</v>
      </c>
      <c r="D3474">
        <v>6.5</v>
      </c>
    </row>
    <row r="3475" spans="1:4">
      <c r="A3475" s="16">
        <v>42117</v>
      </c>
      <c r="B3475">
        <v>7.7</v>
      </c>
      <c r="C3475">
        <v>7.5</v>
      </c>
      <c r="D3475">
        <v>6.5</v>
      </c>
    </row>
    <row r="3476" spans="1:4">
      <c r="A3476" s="16">
        <v>42118</v>
      </c>
      <c r="B3476">
        <v>6.8</v>
      </c>
      <c r="C3476">
        <v>7.5</v>
      </c>
      <c r="D3476">
        <v>6.5</v>
      </c>
    </row>
    <row r="3477" spans="1:4">
      <c r="A3477" s="16">
        <v>42121</v>
      </c>
      <c r="B3477">
        <v>7.5</v>
      </c>
      <c r="C3477">
        <v>7.5</v>
      </c>
      <c r="D3477">
        <v>6.5</v>
      </c>
    </row>
    <row r="3478" spans="1:4">
      <c r="A3478" s="16">
        <v>42123</v>
      </c>
      <c r="B3478">
        <v>7.5</v>
      </c>
      <c r="C3478">
        <v>7.5</v>
      </c>
      <c r="D3478">
        <v>6.5</v>
      </c>
    </row>
    <row r="3479" spans="1:4">
      <c r="A3479" s="16">
        <v>42124</v>
      </c>
      <c r="B3479">
        <v>7.4</v>
      </c>
      <c r="C3479">
        <v>7.5</v>
      </c>
      <c r="D3479">
        <v>6.5</v>
      </c>
    </row>
    <row r="3480" spans="1:4">
      <c r="A3480" s="16">
        <v>42129</v>
      </c>
      <c r="B3480">
        <v>7.3</v>
      </c>
      <c r="C3480">
        <v>7.5</v>
      </c>
      <c r="D3480">
        <v>6.5</v>
      </c>
    </row>
    <row r="3481" spans="1:4">
      <c r="A3481" s="16">
        <v>42130</v>
      </c>
      <c r="B3481">
        <v>7.3</v>
      </c>
      <c r="C3481">
        <v>7.5</v>
      </c>
      <c r="D3481">
        <v>6.5</v>
      </c>
    </row>
    <row r="3482" spans="1:4">
      <c r="A3482" s="16">
        <v>42131</v>
      </c>
      <c r="B3482">
        <v>7.8</v>
      </c>
      <c r="C3482">
        <v>7.5</v>
      </c>
      <c r="D3482">
        <v>6.5</v>
      </c>
    </row>
    <row r="3483" spans="1:4">
      <c r="A3483" s="16">
        <v>42132</v>
      </c>
      <c r="B3483">
        <v>6.8</v>
      </c>
      <c r="C3483">
        <v>7.5</v>
      </c>
      <c r="D3483">
        <v>6.5</v>
      </c>
    </row>
    <row r="3484" spans="1:4">
      <c r="A3484" s="16">
        <v>42135</v>
      </c>
      <c r="B3484">
        <v>7.6</v>
      </c>
      <c r="C3484">
        <v>7.5</v>
      </c>
      <c r="D3484">
        <v>6.5</v>
      </c>
    </row>
    <row r="3485" spans="1:4">
      <c r="A3485" s="16">
        <v>42136</v>
      </c>
      <c r="B3485">
        <v>7.2</v>
      </c>
      <c r="C3485">
        <v>7.5</v>
      </c>
      <c r="D3485">
        <v>6.5</v>
      </c>
    </row>
    <row r="3486" spans="1:4">
      <c r="A3486" s="16">
        <v>42137</v>
      </c>
      <c r="B3486">
        <v>7.4</v>
      </c>
      <c r="C3486">
        <v>7.5</v>
      </c>
      <c r="D3486">
        <v>6.5</v>
      </c>
    </row>
    <row r="3487" spans="1:4">
      <c r="A3487" s="16">
        <v>42138</v>
      </c>
      <c r="B3487">
        <v>7.5</v>
      </c>
      <c r="C3487">
        <v>7.5</v>
      </c>
      <c r="D3487">
        <v>6.5</v>
      </c>
    </row>
    <row r="3488" spans="1:4">
      <c r="A3488" s="16">
        <v>42139</v>
      </c>
      <c r="B3488">
        <v>6.4</v>
      </c>
      <c r="C3488">
        <v>7.5</v>
      </c>
      <c r="D3488">
        <v>6.5</v>
      </c>
    </row>
    <row r="3489" spans="1:4">
      <c r="A3489" s="16">
        <v>42142</v>
      </c>
      <c r="B3489">
        <v>7.6</v>
      </c>
      <c r="C3489">
        <v>7.5</v>
      </c>
      <c r="D3489">
        <v>6.5</v>
      </c>
    </row>
    <row r="3490" spans="1:4">
      <c r="A3490" s="16">
        <v>42143</v>
      </c>
      <c r="B3490">
        <v>7.7</v>
      </c>
      <c r="C3490">
        <v>7.5</v>
      </c>
      <c r="D3490">
        <v>6.5</v>
      </c>
    </row>
    <row r="3491" spans="1:4">
      <c r="A3491" s="16">
        <v>42144</v>
      </c>
      <c r="B3491">
        <v>7.4</v>
      </c>
      <c r="C3491">
        <v>7.5</v>
      </c>
      <c r="D3491">
        <v>6.5</v>
      </c>
    </row>
    <row r="3492" spans="1:4">
      <c r="A3492" s="16">
        <v>42145</v>
      </c>
      <c r="B3492">
        <v>7.6</v>
      </c>
      <c r="C3492">
        <v>7.5</v>
      </c>
      <c r="D3492">
        <v>6.5</v>
      </c>
    </row>
    <row r="3493" spans="1:4">
      <c r="A3493" s="16">
        <v>42146</v>
      </c>
      <c r="B3493">
        <v>7.2</v>
      </c>
      <c r="C3493">
        <v>7.5</v>
      </c>
      <c r="D3493">
        <v>6.5</v>
      </c>
    </row>
    <row r="3494" spans="1:4">
      <c r="A3494" s="16">
        <v>42149</v>
      </c>
      <c r="B3494">
        <v>7.5</v>
      </c>
      <c r="C3494">
        <v>7.5</v>
      </c>
      <c r="D3494">
        <v>6.5</v>
      </c>
    </row>
    <row r="3495" spans="1:4">
      <c r="A3495" s="16">
        <v>42150</v>
      </c>
      <c r="B3495">
        <v>7.5</v>
      </c>
      <c r="C3495">
        <v>7.5</v>
      </c>
      <c r="D3495">
        <v>6.5</v>
      </c>
    </row>
    <row r="3496" spans="1:4">
      <c r="A3496" s="16">
        <v>42151</v>
      </c>
      <c r="B3496">
        <v>7.6</v>
      </c>
      <c r="C3496">
        <v>7.5</v>
      </c>
      <c r="D3496">
        <v>6.5</v>
      </c>
    </row>
    <row r="3497" spans="1:4">
      <c r="A3497" s="16">
        <v>42152</v>
      </c>
      <c r="B3497">
        <v>7.6</v>
      </c>
      <c r="C3497">
        <v>7.5</v>
      </c>
      <c r="D3497">
        <v>6.5</v>
      </c>
    </row>
    <row r="3498" spans="1:4">
      <c r="A3498" s="16">
        <v>42153</v>
      </c>
      <c r="B3498">
        <v>7.1</v>
      </c>
      <c r="C3498">
        <v>7.5</v>
      </c>
      <c r="D3498">
        <v>6.5</v>
      </c>
    </row>
    <row r="3499" spans="1:4">
      <c r="A3499" s="16">
        <v>42156</v>
      </c>
      <c r="B3499">
        <v>7.4</v>
      </c>
      <c r="C3499">
        <v>7.5</v>
      </c>
      <c r="D3499">
        <v>6.5</v>
      </c>
    </row>
    <row r="3500" spans="1:4">
      <c r="A3500" s="16">
        <v>42157</v>
      </c>
      <c r="B3500">
        <v>7.2</v>
      </c>
      <c r="C3500">
        <v>7.5</v>
      </c>
      <c r="D3500">
        <v>6.3</v>
      </c>
    </row>
    <row r="3501" spans="1:4">
      <c r="A3501" s="16">
        <v>42158</v>
      </c>
      <c r="B3501">
        <v>7</v>
      </c>
      <c r="C3501">
        <v>7.3</v>
      </c>
      <c r="D3501">
        <v>6.3</v>
      </c>
    </row>
    <row r="3502" spans="1:4">
      <c r="A3502" s="16">
        <v>42159</v>
      </c>
      <c r="B3502">
        <v>7.1</v>
      </c>
      <c r="C3502">
        <v>7.3</v>
      </c>
      <c r="D3502">
        <v>6.3</v>
      </c>
    </row>
    <row r="3503" spans="1:4">
      <c r="A3503" s="16">
        <v>42160</v>
      </c>
      <c r="B3503">
        <v>7.3</v>
      </c>
      <c r="C3503">
        <v>7.3</v>
      </c>
      <c r="D3503">
        <v>6.3</v>
      </c>
    </row>
    <row r="3504" spans="1:4">
      <c r="A3504" s="16">
        <v>42163</v>
      </c>
      <c r="B3504">
        <v>7.4</v>
      </c>
      <c r="C3504">
        <v>7.3</v>
      </c>
      <c r="D3504">
        <v>6.3</v>
      </c>
    </row>
    <row r="3505" spans="1:4">
      <c r="A3505" s="16">
        <v>42164</v>
      </c>
      <c r="B3505">
        <v>7.1</v>
      </c>
      <c r="C3505">
        <v>7.3</v>
      </c>
      <c r="D3505">
        <v>6.3</v>
      </c>
    </row>
    <row r="3506" spans="1:4">
      <c r="A3506" s="16">
        <v>42165</v>
      </c>
      <c r="B3506">
        <v>7</v>
      </c>
      <c r="C3506">
        <v>7.3</v>
      </c>
      <c r="D3506">
        <v>6.3</v>
      </c>
    </row>
    <row r="3507" spans="1:4">
      <c r="A3507" s="16">
        <v>42166</v>
      </c>
      <c r="B3507">
        <v>7.2</v>
      </c>
      <c r="C3507">
        <v>7.3</v>
      </c>
      <c r="D3507">
        <v>6.3</v>
      </c>
    </row>
    <row r="3508" spans="1:4">
      <c r="A3508" s="16">
        <v>42167</v>
      </c>
      <c r="B3508">
        <v>7</v>
      </c>
      <c r="C3508">
        <v>7.3</v>
      </c>
      <c r="D3508">
        <v>6.3</v>
      </c>
    </row>
    <row r="3509" spans="1:4">
      <c r="A3509" s="16">
        <v>42170</v>
      </c>
      <c r="B3509">
        <v>7.1</v>
      </c>
      <c r="C3509">
        <v>7.3</v>
      </c>
      <c r="D3509">
        <v>6.3</v>
      </c>
    </row>
    <row r="3510" spans="1:4">
      <c r="A3510" s="16">
        <v>42171</v>
      </c>
      <c r="B3510">
        <v>7</v>
      </c>
      <c r="C3510">
        <v>7.3</v>
      </c>
      <c r="D3510">
        <v>6.3</v>
      </c>
    </row>
    <row r="3511" spans="1:4">
      <c r="A3511" s="16">
        <v>42172</v>
      </c>
      <c r="B3511">
        <v>7</v>
      </c>
      <c r="C3511">
        <v>7.3</v>
      </c>
      <c r="D3511">
        <v>6.3</v>
      </c>
    </row>
    <row r="3512" spans="1:4">
      <c r="A3512" s="16">
        <v>42173</v>
      </c>
      <c r="B3512">
        <v>7</v>
      </c>
      <c r="C3512">
        <v>7.3</v>
      </c>
      <c r="D3512">
        <v>6.3</v>
      </c>
    </row>
    <row r="3513" spans="1:4">
      <c r="A3513" s="16">
        <v>42174</v>
      </c>
      <c r="B3513">
        <v>6.6</v>
      </c>
      <c r="C3513">
        <v>7.3</v>
      </c>
      <c r="D3513">
        <v>6.3</v>
      </c>
    </row>
    <row r="3514" spans="1:4">
      <c r="A3514" s="16">
        <v>42177</v>
      </c>
      <c r="B3514">
        <v>7.1</v>
      </c>
      <c r="C3514">
        <v>7.3</v>
      </c>
      <c r="D3514">
        <v>6.3</v>
      </c>
    </row>
    <row r="3515" spans="1:4">
      <c r="A3515" s="16">
        <v>42178</v>
      </c>
      <c r="B3515">
        <v>7.1</v>
      </c>
      <c r="C3515">
        <v>7.3</v>
      </c>
      <c r="D3515">
        <v>6.3</v>
      </c>
    </row>
    <row r="3516" spans="1:4">
      <c r="A3516" s="16">
        <v>42179</v>
      </c>
      <c r="B3516">
        <v>7.1</v>
      </c>
      <c r="C3516">
        <v>7.3</v>
      </c>
      <c r="D3516">
        <v>6.3</v>
      </c>
    </row>
    <row r="3517" spans="1:4">
      <c r="A3517" s="16">
        <v>42180</v>
      </c>
      <c r="B3517">
        <v>7.1</v>
      </c>
      <c r="C3517">
        <v>7.3</v>
      </c>
      <c r="D3517">
        <v>6.3</v>
      </c>
    </row>
    <row r="3518" spans="1:4">
      <c r="A3518" s="16">
        <v>42181</v>
      </c>
      <c r="B3518">
        <v>6.8</v>
      </c>
      <c r="C3518">
        <v>7.3</v>
      </c>
      <c r="D3518">
        <v>6.3</v>
      </c>
    </row>
    <row r="3519" spans="1:4">
      <c r="A3519" s="16">
        <v>42184</v>
      </c>
      <c r="B3519">
        <v>7</v>
      </c>
      <c r="C3519">
        <v>7.3</v>
      </c>
      <c r="D3519">
        <v>6.3</v>
      </c>
    </row>
    <row r="3520" spans="1:4">
      <c r="A3520" s="16">
        <v>42185</v>
      </c>
      <c r="B3520">
        <v>7.1</v>
      </c>
      <c r="C3520">
        <v>7.3</v>
      </c>
      <c r="D3520">
        <v>6.3</v>
      </c>
    </row>
    <row r="3521" spans="1:4">
      <c r="A3521" s="16">
        <v>42186</v>
      </c>
      <c r="B3521">
        <v>7.1</v>
      </c>
      <c r="C3521">
        <v>7.3</v>
      </c>
      <c r="D3521">
        <v>6.3</v>
      </c>
    </row>
    <row r="3522" spans="1:4">
      <c r="A3522" s="16">
        <v>42187</v>
      </c>
      <c r="B3522">
        <v>7.1</v>
      </c>
      <c r="C3522">
        <v>7.3</v>
      </c>
      <c r="D3522">
        <v>6.3</v>
      </c>
    </row>
    <row r="3523" spans="1:4">
      <c r="A3523" s="16">
        <v>42188</v>
      </c>
      <c r="B3523">
        <v>6.1</v>
      </c>
      <c r="C3523">
        <v>7.3</v>
      </c>
      <c r="D3523">
        <v>6.3</v>
      </c>
    </row>
    <row r="3524" spans="1:4">
      <c r="A3524" s="16">
        <v>42191</v>
      </c>
      <c r="B3524">
        <v>7</v>
      </c>
      <c r="C3524">
        <v>7.3</v>
      </c>
      <c r="D3524">
        <v>6.3</v>
      </c>
    </row>
    <row r="3525" spans="1:4">
      <c r="A3525" s="16">
        <v>42192</v>
      </c>
      <c r="B3525">
        <v>7</v>
      </c>
      <c r="C3525">
        <v>7.3</v>
      </c>
      <c r="D3525">
        <v>6.3</v>
      </c>
    </row>
    <row r="3526" spans="1:4">
      <c r="A3526" s="16">
        <v>42193</v>
      </c>
      <c r="B3526">
        <v>7.1</v>
      </c>
      <c r="C3526">
        <v>7.3</v>
      </c>
      <c r="D3526">
        <v>6.3</v>
      </c>
    </row>
    <row r="3527" spans="1:4">
      <c r="A3527" s="16">
        <v>42194</v>
      </c>
      <c r="B3527">
        <v>6.9</v>
      </c>
      <c r="C3527">
        <v>7.3</v>
      </c>
      <c r="D3527">
        <v>6.3</v>
      </c>
    </row>
    <row r="3528" spans="1:4">
      <c r="A3528" s="16">
        <v>42195</v>
      </c>
      <c r="B3528">
        <v>6.9</v>
      </c>
      <c r="C3528">
        <v>7.3</v>
      </c>
      <c r="D3528">
        <v>6.3</v>
      </c>
    </row>
    <row r="3529" spans="1:4">
      <c r="A3529" s="16">
        <v>42198</v>
      </c>
      <c r="B3529">
        <v>7.1</v>
      </c>
      <c r="C3529">
        <v>7.3</v>
      </c>
      <c r="D3529">
        <v>6.3</v>
      </c>
    </row>
    <row r="3530" spans="1:4">
      <c r="A3530" s="16">
        <v>42199</v>
      </c>
      <c r="B3530">
        <v>7.1</v>
      </c>
      <c r="C3530">
        <v>7.3</v>
      </c>
      <c r="D3530">
        <v>6.3</v>
      </c>
    </row>
    <row r="3531" spans="1:4">
      <c r="A3531" s="16">
        <v>42200</v>
      </c>
      <c r="B3531">
        <v>7.1</v>
      </c>
      <c r="C3531">
        <v>7.3</v>
      </c>
      <c r="D3531">
        <v>6.3</v>
      </c>
    </row>
    <row r="3532" spans="1:4">
      <c r="A3532" s="16">
        <v>42201</v>
      </c>
      <c r="B3532">
        <v>7.1</v>
      </c>
      <c r="C3532">
        <v>7.3</v>
      </c>
      <c r="D3532">
        <v>6.3</v>
      </c>
    </row>
    <row r="3533" spans="1:4">
      <c r="A3533" s="16">
        <v>42202</v>
      </c>
      <c r="B3533">
        <v>7.1</v>
      </c>
      <c r="C3533">
        <v>7.3</v>
      </c>
      <c r="D3533">
        <v>6.3</v>
      </c>
    </row>
    <row r="3534" spans="1:4">
      <c r="A3534" s="16">
        <v>42205</v>
      </c>
      <c r="B3534">
        <v>7.1</v>
      </c>
      <c r="C3534">
        <v>7.3</v>
      </c>
      <c r="D3534">
        <v>6.3</v>
      </c>
    </row>
    <row r="3535" spans="1:4">
      <c r="A3535" s="16">
        <v>42206</v>
      </c>
      <c r="B3535">
        <v>6.8</v>
      </c>
      <c r="C3535">
        <v>7.3</v>
      </c>
      <c r="D3535">
        <v>6.3</v>
      </c>
    </row>
    <row r="3536" spans="1:4">
      <c r="A3536" s="16">
        <v>42207</v>
      </c>
      <c r="B3536">
        <v>7.1</v>
      </c>
      <c r="C3536">
        <v>7.3</v>
      </c>
      <c r="D3536">
        <v>6.3</v>
      </c>
    </row>
    <row r="3537" spans="1:4">
      <c r="A3537" s="16">
        <v>42208</v>
      </c>
      <c r="B3537">
        <v>7.1</v>
      </c>
      <c r="C3537">
        <v>7.3</v>
      </c>
      <c r="D3537">
        <v>6.3</v>
      </c>
    </row>
    <row r="3538" spans="1:4">
      <c r="A3538" s="16">
        <v>42209</v>
      </c>
      <c r="B3538">
        <v>6.7</v>
      </c>
      <c r="C3538">
        <v>7.3</v>
      </c>
      <c r="D3538">
        <v>6.3</v>
      </c>
    </row>
    <row r="3539" spans="1:4">
      <c r="A3539" s="16">
        <v>42212</v>
      </c>
      <c r="B3539">
        <v>7.1</v>
      </c>
      <c r="C3539">
        <v>7.3</v>
      </c>
      <c r="D3539">
        <v>6.3</v>
      </c>
    </row>
    <row r="3540" spans="1:4">
      <c r="A3540" s="16">
        <v>42213</v>
      </c>
      <c r="B3540">
        <v>7.1</v>
      </c>
      <c r="C3540">
        <v>7.3</v>
      </c>
      <c r="D3540">
        <v>6.3</v>
      </c>
    </row>
    <row r="3541" spans="1:4">
      <c r="A3541" s="16">
        <v>42214</v>
      </c>
      <c r="B3541">
        <v>7.1</v>
      </c>
      <c r="C3541">
        <v>7.3</v>
      </c>
      <c r="D3541">
        <v>6.3</v>
      </c>
    </row>
    <row r="3542" spans="1:4">
      <c r="A3542" s="16">
        <v>42215</v>
      </c>
      <c r="B3542">
        <v>7</v>
      </c>
      <c r="C3542">
        <v>7.3</v>
      </c>
      <c r="D3542">
        <v>6.3</v>
      </c>
    </row>
    <row r="3543" spans="1:4">
      <c r="A3543" s="16">
        <v>42216</v>
      </c>
      <c r="B3543">
        <v>6.6</v>
      </c>
      <c r="C3543">
        <v>7.3</v>
      </c>
      <c r="D3543">
        <v>6.3</v>
      </c>
    </row>
    <row r="3544" spans="1:4">
      <c r="A3544" s="16">
        <v>42219</v>
      </c>
      <c r="B3544">
        <v>7</v>
      </c>
      <c r="C3544">
        <v>7.3</v>
      </c>
      <c r="D3544">
        <v>6.3</v>
      </c>
    </row>
    <row r="3545" spans="1:4">
      <c r="A3545" s="16">
        <v>42220</v>
      </c>
      <c r="B3545">
        <v>7.1</v>
      </c>
      <c r="C3545">
        <v>7.3</v>
      </c>
      <c r="D3545">
        <v>6.3</v>
      </c>
    </row>
    <row r="3546" spans="1:4">
      <c r="A3546" s="16">
        <v>42221</v>
      </c>
      <c r="B3546">
        <v>7.1</v>
      </c>
      <c r="C3546">
        <v>7.3</v>
      </c>
      <c r="D3546">
        <v>6.3</v>
      </c>
    </row>
    <row r="3547" spans="1:4">
      <c r="A3547" s="16">
        <v>42222</v>
      </c>
      <c r="B3547">
        <v>7.1</v>
      </c>
      <c r="C3547">
        <v>7.3</v>
      </c>
      <c r="D3547">
        <v>6.3</v>
      </c>
    </row>
    <row r="3548" spans="1:4">
      <c r="A3548" s="16">
        <v>42223</v>
      </c>
      <c r="B3548">
        <v>6.8</v>
      </c>
      <c r="C3548">
        <v>7.3</v>
      </c>
      <c r="D3548">
        <v>6.3</v>
      </c>
    </row>
    <row r="3549" spans="1:4">
      <c r="A3549" s="16">
        <v>42226</v>
      </c>
      <c r="B3549">
        <v>7.1</v>
      </c>
      <c r="C3549">
        <v>7.3</v>
      </c>
      <c r="D3549">
        <v>6.3</v>
      </c>
    </row>
    <row r="3550" spans="1:4">
      <c r="A3550" s="16">
        <v>42227</v>
      </c>
      <c r="B3550">
        <v>7.1</v>
      </c>
      <c r="C3550">
        <v>7.3</v>
      </c>
      <c r="D3550">
        <v>6.3</v>
      </c>
    </row>
    <row r="3551" spans="1:4">
      <c r="A3551" s="16">
        <v>42228</v>
      </c>
      <c r="B3551">
        <v>7.1</v>
      </c>
      <c r="C3551">
        <v>7.3</v>
      </c>
      <c r="D3551">
        <v>6.3</v>
      </c>
    </row>
    <row r="3552" spans="1:4">
      <c r="A3552" s="16">
        <v>42229</v>
      </c>
      <c r="B3552">
        <v>7.1</v>
      </c>
      <c r="C3552">
        <v>7.3</v>
      </c>
      <c r="D3552">
        <v>6.3</v>
      </c>
    </row>
    <row r="3553" spans="1:4">
      <c r="A3553" s="16">
        <v>42230</v>
      </c>
      <c r="B3553">
        <v>7.1</v>
      </c>
      <c r="C3553">
        <v>7.3</v>
      </c>
      <c r="D3553">
        <v>6.3</v>
      </c>
    </row>
    <row r="3554" spans="1:4">
      <c r="A3554" s="16">
        <v>42233</v>
      </c>
      <c r="B3554">
        <v>7.2</v>
      </c>
      <c r="C3554">
        <v>7.3</v>
      </c>
      <c r="D3554">
        <v>6.3</v>
      </c>
    </row>
    <row r="3555" spans="1:4">
      <c r="A3555" s="16">
        <v>42235</v>
      </c>
      <c r="B3555">
        <v>7.1</v>
      </c>
      <c r="C3555">
        <v>7.3</v>
      </c>
      <c r="D3555">
        <v>6.3</v>
      </c>
    </row>
    <row r="3556" spans="1:4">
      <c r="A3556" s="16">
        <v>42236</v>
      </c>
      <c r="B3556">
        <v>7</v>
      </c>
      <c r="C3556">
        <v>7.3</v>
      </c>
      <c r="D3556">
        <v>6.3</v>
      </c>
    </row>
    <row r="3557" spans="1:4">
      <c r="A3557" s="16">
        <v>42237</v>
      </c>
      <c r="B3557">
        <v>6.8</v>
      </c>
      <c r="C3557">
        <v>7.3</v>
      </c>
      <c r="D3557">
        <v>6.3</v>
      </c>
    </row>
    <row r="3558" spans="1:4">
      <c r="A3558" s="16">
        <v>42240</v>
      </c>
      <c r="B3558">
        <v>7.1</v>
      </c>
      <c r="C3558">
        <v>7.3</v>
      </c>
      <c r="D3558">
        <v>6.3</v>
      </c>
    </row>
    <row r="3559" spans="1:4">
      <c r="A3559" s="16">
        <v>42241</v>
      </c>
      <c r="B3559">
        <v>6.9</v>
      </c>
      <c r="C3559">
        <v>7.3</v>
      </c>
      <c r="D3559">
        <v>6.3</v>
      </c>
    </row>
    <row r="3560" spans="1:4">
      <c r="A3560" s="16">
        <v>42242</v>
      </c>
      <c r="B3560">
        <v>7.1</v>
      </c>
      <c r="C3560">
        <v>7.3</v>
      </c>
      <c r="D3560">
        <v>6.3</v>
      </c>
    </row>
    <row r="3561" spans="1:4">
      <c r="A3561" s="16">
        <v>42243</v>
      </c>
      <c r="B3561">
        <v>7.03</v>
      </c>
      <c r="C3561">
        <v>7.25</v>
      </c>
      <c r="D3561">
        <v>6.25</v>
      </c>
    </row>
    <row r="3562" spans="1:4">
      <c r="A3562" s="16">
        <v>42244</v>
      </c>
      <c r="B3562">
        <v>6.6</v>
      </c>
      <c r="C3562">
        <v>7.25</v>
      </c>
      <c r="D3562">
        <v>6.25</v>
      </c>
    </row>
    <row r="3563" spans="1:4">
      <c r="A3563" s="16">
        <v>42247</v>
      </c>
      <c r="B3563">
        <v>7.13</v>
      </c>
      <c r="C3563">
        <v>7.25</v>
      </c>
      <c r="D3563">
        <v>6.25</v>
      </c>
    </row>
    <row r="3564" spans="1:4">
      <c r="A3564" s="16">
        <v>42248</v>
      </c>
      <c r="B3564">
        <v>7.1</v>
      </c>
      <c r="C3564">
        <v>7.25</v>
      </c>
      <c r="D3564">
        <v>6.25</v>
      </c>
    </row>
    <row r="3565" spans="1:4">
      <c r="A3565" s="16">
        <v>42249</v>
      </c>
      <c r="B3565">
        <v>7.11</v>
      </c>
      <c r="C3565">
        <v>7.25</v>
      </c>
      <c r="D3565">
        <v>6.25</v>
      </c>
    </row>
    <row r="3566" spans="1:4">
      <c r="A3566" s="16">
        <v>42250</v>
      </c>
      <c r="B3566">
        <v>6.94</v>
      </c>
      <c r="C3566">
        <v>7.25</v>
      </c>
      <c r="D3566">
        <v>6.25</v>
      </c>
    </row>
    <row r="3567" spans="1:4">
      <c r="A3567" s="16">
        <v>42251</v>
      </c>
      <c r="B3567">
        <v>6.96</v>
      </c>
      <c r="C3567">
        <v>7.25</v>
      </c>
      <c r="D3567">
        <v>6.25</v>
      </c>
    </row>
    <row r="3568" spans="1:4">
      <c r="A3568" s="16">
        <v>42254</v>
      </c>
      <c r="B3568">
        <v>7.1</v>
      </c>
      <c r="C3568">
        <v>7.25</v>
      </c>
      <c r="D3568">
        <v>6.25</v>
      </c>
    </row>
    <row r="3569" spans="1:4">
      <c r="A3569" s="16">
        <v>42255</v>
      </c>
      <c r="B3569">
        <v>7.32</v>
      </c>
      <c r="C3569">
        <v>7.25</v>
      </c>
      <c r="D3569">
        <v>6.25</v>
      </c>
    </row>
    <row r="3570" spans="1:4">
      <c r="A3570" s="16">
        <v>42256</v>
      </c>
      <c r="B3570">
        <v>7.11</v>
      </c>
      <c r="C3570">
        <v>7.25</v>
      </c>
      <c r="D3570">
        <v>6.25</v>
      </c>
    </row>
    <row r="3571" spans="1:4">
      <c r="A3571" s="16">
        <v>42257</v>
      </c>
      <c r="B3571">
        <v>7.12</v>
      </c>
      <c r="C3571">
        <v>7.25</v>
      </c>
      <c r="D3571">
        <v>6.25</v>
      </c>
    </row>
    <row r="3572" spans="1:4">
      <c r="A3572" s="16">
        <v>42258</v>
      </c>
      <c r="B3572">
        <v>7.08</v>
      </c>
      <c r="C3572">
        <v>7.25</v>
      </c>
      <c r="D3572">
        <v>6.25</v>
      </c>
    </row>
    <row r="3573" spans="1:4">
      <c r="A3573" s="16">
        <v>42261</v>
      </c>
      <c r="B3573">
        <v>7.18</v>
      </c>
      <c r="C3573">
        <v>7.25</v>
      </c>
      <c r="D3573">
        <v>6.25</v>
      </c>
    </row>
    <row r="3574" spans="1:4">
      <c r="A3574" s="16">
        <v>42262</v>
      </c>
      <c r="B3574">
        <v>7.15</v>
      </c>
      <c r="C3574">
        <v>7.25</v>
      </c>
      <c r="D3574">
        <v>6.25</v>
      </c>
    </row>
    <row r="3575" spans="1:4">
      <c r="A3575" s="16">
        <v>42263</v>
      </c>
      <c r="B3575">
        <v>7.28</v>
      </c>
      <c r="C3575">
        <v>7.25</v>
      </c>
      <c r="D3575">
        <v>6.25</v>
      </c>
    </row>
    <row r="3576" spans="1:4">
      <c r="A3576" s="16">
        <v>42265</v>
      </c>
      <c r="B3576">
        <v>5.93</v>
      </c>
      <c r="C3576">
        <v>7.25</v>
      </c>
      <c r="D3576">
        <v>6.25</v>
      </c>
    </row>
    <row r="3577" spans="1:4">
      <c r="A3577" s="16">
        <v>42268</v>
      </c>
      <c r="B3577">
        <v>7.13</v>
      </c>
      <c r="C3577">
        <v>7.25</v>
      </c>
      <c r="D3577">
        <v>6.25</v>
      </c>
    </row>
    <row r="3578" spans="1:4">
      <c r="A3578" s="16">
        <v>42269</v>
      </c>
      <c r="B3578">
        <v>7.13</v>
      </c>
      <c r="C3578">
        <v>7.25</v>
      </c>
      <c r="D3578">
        <v>6.25</v>
      </c>
    </row>
    <row r="3579" spans="1:4">
      <c r="A3579" s="16">
        <v>42270</v>
      </c>
      <c r="B3579">
        <v>7.21</v>
      </c>
      <c r="C3579">
        <v>7.25</v>
      </c>
      <c r="D3579">
        <v>6.25</v>
      </c>
    </row>
    <row r="3580" spans="1:4">
      <c r="A3580" s="16">
        <v>42271</v>
      </c>
      <c r="B3580">
        <v>6.92</v>
      </c>
      <c r="C3580">
        <v>7.25</v>
      </c>
      <c r="D3580">
        <v>6.25</v>
      </c>
    </row>
    <row r="3581" spans="1:4">
      <c r="A3581" s="16">
        <v>42275</v>
      </c>
      <c r="B3581">
        <v>7.62</v>
      </c>
      <c r="C3581">
        <v>7.25</v>
      </c>
      <c r="D3581">
        <v>6.25</v>
      </c>
    </row>
    <row r="3582" spans="1:4">
      <c r="A3582" s="16">
        <v>42276</v>
      </c>
      <c r="B3582">
        <v>6.78</v>
      </c>
      <c r="C3582">
        <v>6.75</v>
      </c>
      <c r="D3582">
        <v>5.75</v>
      </c>
    </row>
    <row r="3583" spans="1:4">
      <c r="A3583" s="16">
        <v>42277</v>
      </c>
      <c r="B3583">
        <v>6.86</v>
      </c>
      <c r="C3583">
        <v>6.75</v>
      </c>
      <c r="D3583">
        <v>5.75</v>
      </c>
    </row>
    <row r="3584" spans="1:4">
      <c r="A3584" s="16">
        <v>42278</v>
      </c>
      <c r="B3584">
        <v>6.57</v>
      </c>
      <c r="C3584">
        <v>6.75</v>
      </c>
      <c r="D3584">
        <v>5.75</v>
      </c>
    </row>
    <row r="3585" spans="1:4">
      <c r="A3585" s="16">
        <v>42280</v>
      </c>
      <c r="B3585">
        <v>5.55</v>
      </c>
      <c r="C3585">
        <v>6.75</v>
      </c>
      <c r="D3585">
        <v>5.75</v>
      </c>
    </row>
    <row r="3586" spans="1:4">
      <c r="A3586" s="16">
        <v>42282</v>
      </c>
      <c r="B3586">
        <v>6.62</v>
      </c>
      <c r="C3586">
        <v>6.75</v>
      </c>
      <c r="D3586">
        <v>5.75</v>
      </c>
    </row>
    <row r="3587" spans="1:4">
      <c r="A3587" s="16">
        <v>42283</v>
      </c>
      <c r="B3587">
        <v>6.62</v>
      </c>
      <c r="C3587">
        <v>6.75</v>
      </c>
      <c r="D3587">
        <v>5.75</v>
      </c>
    </row>
    <row r="3588" spans="1:4">
      <c r="A3588" s="16">
        <v>42284</v>
      </c>
      <c r="B3588">
        <v>6.64</v>
      </c>
      <c r="C3588">
        <v>6.75</v>
      </c>
      <c r="D3588">
        <v>5.75</v>
      </c>
    </row>
    <row r="3589" spans="1:4">
      <c r="A3589" s="16">
        <v>42285</v>
      </c>
      <c r="B3589">
        <v>6.66</v>
      </c>
      <c r="C3589">
        <v>6.75</v>
      </c>
      <c r="D3589">
        <v>5.75</v>
      </c>
    </row>
    <row r="3590" spans="1:4">
      <c r="A3590" s="16">
        <v>42286</v>
      </c>
      <c r="B3590">
        <v>6.69</v>
      </c>
      <c r="C3590">
        <v>6.75</v>
      </c>
      <c r="D3590">
        <v>5.75</v>
      </c>
    </row>
    <row r="3591" spans="1:4">
      <c r="A3591" s="16">
        <v>42289</v>
      </c>
      <c r="B3591">
        <v>6.74</v>
      </c>
      <c r="C3591">
        <v>6.75</v>
      </c>
      <c r="D3591">
        <v>5.75</v>
      </c>
    </row>
    <row r="3592" spans="1:4">
      <c r="A3592" s="16">
        <v>42290</v>
      </c>
      <c r="B3592">
        <v>6.64</v>
      </c>
      <c r="C3592">
        <v>6.75</v>
      </c>
      <c r="D3592">
        <v>5.75</v>
      </c>
    </row>
    <row r="3593" spans="1:4">
      <c r="A3593" s="16">
        <v>42291</v>
      </c>
      <c r="B3593">
        <v>6.89</v>
      </c>
      <c r="C3593">
        <v>6.75</v>
      </c>
      <c r="D3593">
        <v>5.75</v>
      </c>
    </row>
    <row r="3594" spans="1:4">
      <c r="A3594" s="16">
        <v>42292</v>
      </c>
      <c r="B3594">
        <v>6.65</v>
      </c>
      <c r="C3594">
        <v>6.75</v>
      </c>
      <c r="D3594">
        <v>5.75</v>
      </c>
    </row>
    <row r="3595" spans="1:4">
      <c r="A3595" s="16">
        <v>42293</v>
      </c>
      <c r="B3595">
        <v>6.26</v>
      </c>
      <c r="C3595">
        <v>6.75</v>
      </c>
      <c r="D3595">
        <v>5.75</v>
      </c>
    </row>
    <row r="3596" spans="1:4">
      <c r="A3596" s="16">
        <v>42294</v>
      </c>
      <c r="B3596">
        <v>6.09</v>
      </c>
      <c r="C3596">
        <v>6.75</v>
      </c>
      <c r="D3596">
        <v>5.75</v>
      </c>
    </row>
    <row r="3597" spans="1:4">
      <c r="A3597" s="16">
        <v>42296</v>
      </c>
      <c r="B3597">
        <v>6.71</v>
      </c>
      <c r="C3597">
        <v>6.75</v>
      </c>
      <c r="D3597">
        <v>5.75</v>
      </c>
    </row>
    <row r="3598" spans="1:4">
      <c r="A3598" s="16">
        <v>42297</v>
      </c>
      <c r="B3598">
        <v>6.85</v>
      </c>
      <c r="C3598">
        <v>6.75</v>
      </c>
      <c r="D3598">
        <v>5.75</v>
      </c>
    </row>
    <row r="3599" spans="1:4">
      <c r="A3599" s="16">
        <v>42298</v>
      </c>
      <c r="B3599">
        <v>6.73</v>
      </c>
      <c r="C3599">
        <v>6.75</v>
      </c>
      <c r="D3599">
        <v>5.75</v>
      </c>
    </row>
    <row r="3600" spans="1:4">
      <c r="A3600" s="16">
        <v>42300</v>
      </c>
      <c r="B3600">
        <v>6.98</v>
      </c>
      <c r="C3600">
        <v>6.75</v>
      </c>
      <c r="D3600">
        <v>5.75</v>
      </c>
    </row>
    <row r="3601" spans="1:4">
      <c r="A3601" s="16">
        <v>42303</v>
      </c>
      <c r="B3601">
        <v>7.02</v>
      </c>
      <c r="C3601">
        <v>6.75</v>
      </c>
      <c r="D3601">
        <v>5.75</v>
      </c>
    </row>
    <row r="3602" spans="1:4">
      <c r="A3602" s="16">
        <v>42304</v>
      </c>
      <c r="B3602">
        <v>6.59</v>
      </c>
      <c r="C3602">
        <v>6.75</v>
      </c>
      <c r="D3602">
        <v>5.75</v>
      </c>
    </row>
    <row r="3603" spans="1:4">
      <c r="A3603" s="16">
        <v>42305</v>
      </c>
      <c r="B3603">
        <v>6.58</v>
      </c>
      <c r="C3603">
        <v>6.75</v>
      </c>
      <c r="D3603">
        <v>5.75</v>
      </c>
    </row>
    <row r="3604" spans="1:4">
      <c r="A3604" s="16">
        <v>42306</v>
      </c>
      <c r="B3604">
        <v>6.64</v>
      </c>
      <c r="C3604">
        <v>6.75</v>
      </c>
      <c r="D3604">
        <v>5.75</v>
      </c>
    </row>
    <row r="3605" spans="1:4">
      <c r="A3605" s="16">
        <v>42307</v>
      </c>
      <c r="B3605">
        <v>6.53</v>
      </c>
      <c r="C3605">
        <v>6.75</v>
      </c>
      <c r="D3605">
        <v>5.75</v>
      </c>
    </row>
    <row r="3606" spans="1:4">
      <c r="A3606" s="16">
        <v>42308</v>
      </c>
      <c r="B3606">
        <v>6.05</v>
      </c>
      <c r="C3606">
        <v>6.75</v>
      </c>
      <c r="D3606">
        <v>5.75</v>
      </c>
    </row>
    <row r="3607" spans="1:4">
      <c r="A3607" s="16">
        <v>42310</v>
      </c>
      <c r="B3607">
        <v>6.66</v>
      </c>
      <c r="C3607">
        <v>6.75</v>
      </c>
      <c r="D3607">
        <v>5.75</v>
      </c>
    </row>
    <row r="3608" spans="1:4">
      <c r="A3608" s="16">
        <v>42311</v>
      </c>
      <c r="B3608">
        <v>6.49</v>
      </c>
      <c r="C3608">
        <v>6.75</v>
      </c>
      <c r="D3608">
        <v>5.75</v>
      </c>
    </row>
    <row r="3609" spans="1:4">
      <c r="A3609" s="16">
        <v>42312</v>
      </c>
      <c r="B3609">
        <v>6.68</v>
      </c>
      <c r="C3609">
        <v>6.75</v>
      </c>
      <c r="D3609">
        <v>5.75</v>
      </c>
    </row>
    <row r="3610" spans="1:4">
      <c r="A3610" s="16">
        <v>42314</v>
      </c>
      <c r="B3610">
        <v>5.99</v>
      </c>
      <c r="C3610">
        <v>6.75</v>
      </c>
      <c r="D3610">
        <v>5.75</v>
      </c>
    </row>
    <row r="3611" spans="1:4">
      <c r="A3611" s="16">
        <v>42315</v>
      </c>
      <c r="B3611">
        <v>7.21</v>
      </c>
      <c r="C3611">
        <v>6.75</v>
      </c>
      <c r="D3611">
        <v>5.75</v>
      </c>
    </row>
    <row r="3612" spans="1:4">
      <c r="A3612" s="16">
        <v>42317</v>
      </c>
      <c r="B3612">
        <v>7.18</v>
      </c>
      <c r="C3612">
        <v>6.75</v>
      </c>
      <c r="D3612">
        <v>5.75</v>
      </c>
    </row>
    <row r="3613" spans="1:4">
      <c r="A3613" s="16">
        <v>42318</v>
      </c>
      <c r="B3613">
        <v>6.93</v>
      </c>
      <c r="C3613">
        <v>6.75</v>
      </c>
      <c r="D3613">
        <v>5.75</v>
      </c>
    </row>
    <row r="3614" spans="1:4">
      <c r="A3614" s="16">
        <v>42321</v>
      </c>
      <c r="B3614">
        <v>6.76</v>
      </c>
      <c r="C3614">
        <v>6.75</v>
      </c>
      <c r="D3614">
        <v>5.75</v>
      </c>
    </row>
    <row r="3615" spans="1:4">
      <c r="A3615" s="16">
        <v>42324</v>
      </c>
      <c r="B3615">
        <v>6.85</v>
      </c>
      <c r="C3615">
        <v>6.75</v>
      </c>
      <c r="D3615">
        <v>5.75</v>
      </c>
    </row>
    <row r="3616" spans="1:4">
      <c r="A3616" s="16">
        <v>42325</v>
      </c>
      <c r="B3616">
        <v>6.81</v>
      </c>
      <c r="C3616">
        <v>6.75</v>
      </c>
      <c r="D3616">
        <v>5.75</v>
      </c>
    </row>
    <row r="3617" spans="1:4">
      <c r="A3617" s="16">
        <v>42326</v>
      </c>
      <c r="B3617">
        <v>6.7</v>
      </c>
      <c r="C3617">
        <v>6.75</v>
      </c>
      <c r="D3617">
        <v>5.75</v>
      </c>
    </row>
    <row r="3618" spans="1:4">
      <c r="A3618" s="16">
        <v>42327</v>
      </c>
      <c r="B3618">
        <v>6.55</v>
      </c>
      <c r="C3618">
        <v>6.75</v>
      </c>
      <c r="D3618">
        <v>5.75</v>
      </c>
    </row>
    <row r="3619" spans="1:4">
      <c r="A3619" s="16">
        <v>42328</v>
      </c>
      <c r="B3619">
        <v>6.31</v>
      </c>
      <c r="C3619">
        <v>6.75</v>
      </c>
      <c r="D3619">
        <v>5.75</v>
      </c>
    </row>
    <row r="3620" spans="1:4">
      <c r="A3620" s="16">
        <v>42329</v>
      </c>
      <c r="B3620">
        <v>5.61</v>
      </c>
      <c r="C3620">
        <v>6.75</v>
      </c>
      <c r="D3620">
        <v>5.75</v>
      </c>
    </row>
    <row r="3621" spans="1:4">
      <c r="A3621" s="16">
        <v>42331</v>
      </c>
      <c r="B3621">
        <v>6.87</v>
      </c>
      <c r="C3621">
        <v>6.75</v>
      </c>
      <c r="D3621">
        <v>5.75</v>
      </c>
    </row>
    <row r="3622" spans="1:4">
      <c r="A3622" s="16">
        <v>42332</v>
      </c>
      <c r="B3622">
        <v>6.98</v>
      </c>
      <c r="C3622">
        <v>6.75</v>
      </c>
      <c r="D3622">
        <v>5.75</v>
      </c>
    </row>
    <row r="3623" spans="1:4">
      <c r="A3623" s="16">
        <v>42334</v>
      </c>
      <c r="B3623">
        <v>6.8</v>
      </c>
      <c r="C3623">
        <v>6.75</v>
      </c>
      <c r="D3623">
        <v>5.75</v>
      </c>
    </row>
    <row r="3624" spans="1:4">
      <c r="A3624" s="16">
        <v>42335</v>
      </c>
      <c r="B3624">
        <v>6.75</v>
      </c>
      <c r="C3624">
        <v>6.75</v>
      </c>
      <c r="D3624">
        <v>5.75</v>
      </c>
    </row>
    <row r="3625" spans="1:4">
      <c r="A3625" s="16">
        <v>42338</v>
      </c>
      <c r="B3625">
        <v>6.87</v>
      </c>
      <c r="C3625">
        <v>6.75</v>
      </c>
      <c r="D3625">
        <v>5.75</v>
      </c>
    </row>
    <row r="3626" spans="1:4">
      <c r="A3626" s="16">
        <v>42339</v>
      </c>
      <c r="B3626">
        <v>6.7</v>
      </c>
      <c r="C3626">
        <v>6.75</v>
      </c>
      <c r="D3626">
        <v>5.75</v>
      </c>
    </row>
    <row r="3627" spans="1:4">
      <c r="A3627" s="16">
        <v>42340</v>
      </c>
      <c r="B3627">
        <v>6.65</v>
      </c>
      <c r="C3627">
        <v>6.75</v>
      </c>
      <c r="D3627">
        <v>5.75</v>
      </c>
    </row>
    <row r="3628" spans="1:4">
      <c r="A3628" s="16">
        <v>42341</v>
      </c>
      <c r="B3628">
        <v>6.62</v>
      </c>
      <c r="C3628">
        <v>6.75</v>
      </c>
      <c r="D3628">
        <v>5.75</v>
      </c>
    </row>
    <row r="3629" spans="1:4">
      <c r="A3629" s="16">
        <v>42342</v>
      </c>
      <c r="B3629">
        <v>6.02</v>
      </c>
      <c r="C3629">
        <v>6.75</v>
      </c>
      <c r="D3629">
        <v>5.75</v>
      </c>
    </row>
    <row r="3630" spans="1:4">
      <c r="A3630" s="16">
        <v>42343</v>
      </c>
      <c r="B3630">
        <v>6.2</v>
      </c>
      <c r="C3630">
        <v>6.75</v>
      </c>
      <c r="D3630">
        <v>5.75</v>
      </c>
    </row>
    <row r="3631" spans="1:4">
      <c r="A3631" s="16">
        <v>42345</v>
      </c>
      <c r="B3631">
        <v>6.73</v>
      </c>
      <c r="C3631">
        <v>6.75</v>
      </c>
      <c r="D3631">
        <v>5.75</v>
      </c>
    </row>
    <row r="3632" spans="1:4">
      <c r="A3632" s="16">
        <v>42346</v>
      </c>
      <c r="B3632">
        <v>6.65</v>
      </c>
      <c r="C3632">
        <v>6.75</v>
      </c>
      <c r="D3632">
        <v>5.75</v>
      </c>
    </row>
    <row r="3633" spans="1:4">
      <c r="A3633" s="16">
        <v>42347</v>
      </c>
      <c r="B3633">
        <v>6.51</v>
      </c>
      <c r="C3633">
        <v>6.75</v>
      </c>
      <c r="D3633">
        <v>5.75</v>
      </c>
    </row>
    <row r="3634" spans="1:4">
      <c r="A3634" s="16">
        <v>42348</v>
      </c>
      <c r="B3634">
        <v>6.66</v>
      </c>
      <c r="C3634">
        <v>6.75</v>
      </c>
      <c r="D3634">
        <v>5.75</v>
      </c>
    </row>
    <row r="3635" spans="1:4">
      <c r="A3635" s="16">
        <v>42349</v>
      </c>
      <c r="B3635">
        <v>6.72</v>
      </c>
      <c r="C3635">
        <v>6.75</v>
      </c>
      <c r="D3635">
        <v>5.75</v>
      </c>
    </row>
    <row r="3636" spans="1:4">
      <c r="A3636" s="16">
        <v>42352</v>
      </c>
      <c r="B3636">
        <v>6.71</v>
      </c>
      <c r="C3636">
        <v>6.75</v>
      </c>
      <c r="D3636">
        <v>5.75</v>
      </c>
    </row>
    <row r="3637" spans="1:4">
      <c r="A3637" s="16">
        <v>42353</v>
      </c>
      <c r="B3637">
        <v>6.69</v>
      </c>
      <c r="C3637">
        <v>6.75</v>
      </c>
      <c r="D3637">
        <v>5.75</v>
      </c>
    </row>
    <row r="3638" spans="1:4">
      <c r="A3638" s="16">
        <v>42354</v>
      </c>
      <c r="B3638">
        <v>6.79</v>
      </c>
      <c r="C3638">
        <v>6.75</v>
      </c>
      <c r="D3638">
        <v>5.75</v>
      </c>
    </row>
    <row r="3639" spans="1:4">
      <c r="A3639" s="16">
        <v>42355</v>
      </c>
      <c r="B3639">
        <v>6.74</v>
      </c>
      <c r="C3639">
        <v>6.75</v>
      </c>
      <c r="D3639">
        <v>5.75</v>
      </c>
    </row>
    <row r="3640" spans="1:4">
      <c r="A3640" s="16">
        <v>42356</v>
      </c>
      <c r="B3640">
        <v>6.66</v>
      </c>
      <c r="C3640">
        <v>6.75</v>
      </c>
      <c r="D3640">
        <v>5.75</v>
      </c>
    </row>
    <row r="3641" spans="1:4">
      <c r="A3641" s="16">
        <v>42357</v>
      </c>
      <c r="B3641">
        <v>5.83</v>
      </c>
      <c r="C3641">
        <v>6.75</v>
      </c>
      <c r="D3641">
        <v>5.75</v>
      </c>
    </row>
    <row r="3642" spans="1:4">
      <c r="A3642" s="16">
        <v>42359</v>
      </c>
      <c r="B3642">
        <v>6.93</v>
      </c>
      <c r="C3642">
        <v>6.75</v>
      </c>
      <c r="D3642">
        <v>5.75</v>
      </c>
    </row>
    <row r="3643" spans="1:4">
      <c r="A3643" s="16">
        <v>42360</v>
      </c>
      <c r="B3643">
        <v>6.72</v>
      </c>
      <c r="C3643">
        <v>6.75</v>
      </c>
      <c r="D3643">
        <v>5.75</v>
      </c>
    </row>
    <row r="3644" spans="1:4">
      <c r="A3644" s="16">
        <v>42361</v>
      </c>
      <c r="B3644">
        <v>6.73</v>
      </c>
      <c r="C3644">
        <v>6.75</v>
      </c>
      <c r="D3644">
        <v>5.75</v>
      </c>
    </row>
    <row r="3645" spans="1:4">
      <c r="A3645" s="16">
        <v>42366</v>
      </c>
      <c r="B3645">
        <v>6.8</v>
      </c>
      <c r="C3645">
        <v>6.75</v>
      </c>
      <c r="D3645">
        <v>5.75</v>
      </c>
    </row>
    <row r="3646" spans="1:4">
      <c r="A3646" s="16">
        <v>42367</v>
      </c>
      <c r="B3646">
        <v>6.67</v>
      </c>
      <c r="C3646">
        <v>6.75</v>
      </c>
      <c r="D3646">
        <v>5.75</v>
      </c>
    </row>
    <row r="3647" spans="1:4">
      <c r="A3647" s="16">
        <v>42368</v>
      </c>
      <c r="B3647">
        <v>6.68</v>
      </c>
      <c r="C3647">
        <v>6.75</v>
      </c>
      <c r="D3647">
        <v>5.75</v>
      </c>
    </row>
    <row r="3648" spans="1:4">
      <c r="A3648" s="16">
        <v>42369</v>
      </c>
      <c r="B3648">
        <v>6.99</v>
      </c>
      <c r="C3648">
        <v>6.75</v>
      </c>
      <c r="D3648">
        <v>5.75</v>
      </c>
    </row>
    <row r="3649" spans="1:4">
      <c r="A3649" s="16">
        <v>42370</v>
      </c>
      <c r="B3649">
        <v>6.72</v>
      </c>
      <c r="C3649">
        <v>6.75</v>
      </c>
      <c r="D3649">
        <v>5.75</v>
      </c>
    </row>
    <row r="3650" spans="1:4">
      <c r="A3650" s="16">
        <v>42371</v>
      </c>
      <c r="B3650">
        <v>5.61</v>
      </c>
      <c r="C3650">
        <v>6.75</v>
      </c>
      <c r="D3650">
        <v>5.75</v>
      </c>
    </row>
    <row r="3651" spans="1:4">
      <c r="A3651" s="16">
        <v>42373</v>
      </c>
      <c r="B3651">
        <v>6.65</v>
      </c>
      <c r="C3651">
        <v>6.75</v>
      </c>
      <c r="D3651">
        <v>5.75</v>
      </c>
    </row>
    <row r="3652" spans="1:4">
      <c r="A3652" s="16">
        <v>42374</v>
      </c>
      <c r="B3652">
        <v>6.7</v>
      </c>
      <c r="C3652">
        <v>6.75</v>
      </c>
      <c r="D3652">
        <v>5.75</v>
      </c>
    </row>
    <row r="3653" spans="1:4">
      <c r="A3653" s="16">
        <v>42375</v>
      </c>
      <c r="B3653">
        <v>6.84</v>
      </c>
      <c r="C3653">
        <v>6.75</v>
      </c>
      <c r="D3653">
        <v>5.75</v>
      </c>
    </row>
    <row r="3654" spans="1:4">
      <c r="A3654" s="16">
        <v>42376</v>
      </c>
      <c r="B3654">
        <v>6.79</v>
      </c>
      <c r="C3654">
        <v>6.75</v>
      </c>
      <c r="D3654">
        <v>5.75</v>
      </c>
    </row>
    <row r="3655" spans="1:4">
      <c r="A3655" s="16">
        <v>42377</v>
      </c>
      <c r="B3655">
        <v>6.95</v>
      </c>
      <c r="C3655">
        <v>6.75</v>
      </c>
      <c r="D3655">
        <v>5.75</v>
      </c>
    </row>
    <row r="3656" spans="1:4">
      <c r="A3656" s="16">
        <v>42380</v>
      </c>
      <c r="B3656">
        <v>6.88</v>
      </c>
      <c r="C3656">
        <v>6.75</v>
      </c>
      <c r="D3656">
        <v>5.75</v>
      </c>
    </row>
    <row r="3657" spans="1:4">
      <c r="A3657" s="16">
        <v>42381</v>
      </c>
      <c r="B3657">
        <v>6.79</v>
      </c>
      <c r="C3657">
        <v>6.75</v>
      </c>
      <c r="D3657">
        <v>5.75</v>
      </c>
    </row>
    <row r="3658" spans="1:4">
      <c r="A3658" s="16">
        <v>42382</v>
      </c>
      <c r="B3658">
        <v>6.76</v>
      </c>
      <c r="C3658">
        <v>6.75</v>
      </c>
      <c r="D3658">
        <v>5.75</v>
      </c>
    </row>
    <row r="3659" spans="1:4">
      <c r="A3659" s="16">
        <v>42383</v>
      </c>
      <c r="B3659">
        <v>6.77</v>
      </c>
      <c r="C3659">
        <v>6.75</v>
      </c>
      <c r="D3659">
        <v>5.75</v>
      </c>
    </row>
    <row r="3660" spans="1:4">
      <c r="A3660" s="16">
        <v>42384</v>
      </c>
      <c r="B3660">
        <v>6.64</v>
      </c>
      <c r="C3660">
        <v>6.75</v>
      </c>
      <c r="D3660">
        <v>5.75</v>
      </c>
    </row>
    <row r="3661" spans="1:4">
      <c r="A3661" s="16">
        <v>42385</v>
      </c>
      <c r="B3661">
        <v>6.11</v>
      </c>
      <c r="C3661">
        <v>6.75</v>
      </c>
      <c r="D3661">
        <v>5.75</v>
      </c>
    </row>
    <row r="3662" spans="1:4">
      <c r="A3662" s="16">
        <v>42387</v>
      </c>
      <c r="B3662">
        <v>6.86</v>
      </c>
      <c r="C3662">
        <v>6.75</v>
      </c>
      <c r="D3662">
        <v>5.75</v>
      </c>
    </row>
    <row r="3663" spans="1:4">
      <c r="A3663" s="16">
        <v>42388</v>
      </c>
      <c r="B3663">
        <v>6.91</v>
      </c>
      <c r="C3663">
        <v>6.75</v>
      </c>
      <c r="D3663">
        <v>5.75</v>
      </c>
    </row>
    <row r="3664" spans="1:4">
      <c r="A3664" s="16">
        <v>42389</v>
      </c>
      <c r="B3664">
        <v>6.73</v>
      </c>
      <c r="C3664">
        <v>6.75</v>
      </c>
      <c r="D3664">
        <v>5.75</v>
      </c>
    </row>
    <row r="3665" spans="1:4">
      <c r="A3665" s="16">
        <v>42390</v>
      </c>
      <c r="B3665">
        <v>6.63</v>
      </c>
      <c r="C3665">
        <v>6.75</v>
      </c>
      <c r="D3665">
        <v>5.75</v>
      </c>
    </row>
    <row r="3666" spans="1:4">
      <c r="A3666" s="16">
        <v>42391</v>
      </c>
      <c r="B3666">
        <v>6.92</v>
      </c>
      <c r="C3666">
        <v>6.75</v>
      </c>
      <c r="D3666">
        <v>5.75</v>
      </c>
    </row>
    <row r="3667" spans="1:4">
      <c r="A3667" s="16">
        <v>42394</v>
      </c>
      <c r="B3667">
        <v>7.04</v>
      </c>
      <c r="C3667">
        <v>6.75</v>
      </c>
      <c r="D3667">
        <v>5.75</v>
      </c>
    </row>
    <row r="3668" spans="1:4">
      <c r="A3668" s="16">
        <v>42396</v>
      </c>
      <c r="B3668">
        <v>6.86</v>
      </c>
      <c r="C3668">
        <v>6.75</v>
      </c>
      <c r="D3668">
        <v>5.75</v>
      </c>
    </row>
    <row r="3669" spans="1:4">
      <c r="A3669" s="16">
        <v>42397</v>
      </c>
      <c r="B3669">
        <v>6.66</v>
      </c>
      <c r="C3669">
        <v>6.75</v>
      </c>
      <c r="D3669">
        <v>5.75</v>
      </c>
    </row>
    <row r="3670" spans="1:4">
      <c r="A3670" s="16">
        <v>42398</v>
      </c>
      <c r="B3670">
        <v>6.35</v>
      </c>
      <c r="C3670">
        <v>6.75</v>
      </c>
      <c r="D3670">
        <v>5.75</v>
      </c>
    </row>
    <row r="3671" spans="1:4">
      <c r="A3671" s="16">
        <v>42399</v>
      </c>
      <c r="B3671">
        <v>6.13</v>
      </c>
      <c r="C3671">
        <v>6.75</v>
      </c>
      <c r="D3671">
        <v>5.75</v>
      </c>
    </row>
    <row r="3672" spans="1:4">
      <c r="A3672" s="16">
        <v>42401</v>
      </c>
      <c r="B3672">
        <v>6.68</v>
      </c>
      <c r="C3672">
        <v>6.75</v>
      </c>
      <c r="D3672">
        <v>5.75</v>
      </c>
    </row>
    <row r="3673" spans="1:4">
      <c r="A3673" s="16">
        <v>42402</v>
      </c>
      <c r="B3673">
        <v>6.65</v>
      </c>
      <c r="C3673">
        <v>6.75</v>
      </c>
      <c r="D3673">
        <v>5.75</v>
      </c>
    </row>
    <row r="3674" spans="1:4">
      <c r="A3674" s="16">
        <v>42403</v>
      </c>
      <c r="B3674">
        <v>6.63</v>
      </c>
      <c r="C3674">
        <v>6.75</v>
      </c>
      <c r="D3674">
        <v>5.75</v>
      </c>
    </row>
    <row r="3675" spans="1:4">
      <c r="A3675" s="16">
        <v>42404</v>
      </c>
      <c r="B3675">
        <v>6.68</v>
      </c>
      <c r="C3675">
        <v>6.75</v>
      </c>
      <c r="D3675">
        <v>5.75</v>
      </c>
    </row>
    <row r="3676" spans="1:4">
      <c r="A3676" s="16">
        <v>42405</v>
      </c>
      <c r="B3676">
        <v>6.68</v>
      </c>
      <c r="C3676">
        <v>6.75</v>
      </c>
      <c r="D3676">
        <v>5.75</v>
      </c>
    </row>
    <row r="3677" spans="1:4">
      <c r="A3677" s="16">
        <v>42406</v>
      </c>
      <c r="B3677">
        <v>7.11</v>
      </c>
      <c r="C3677">
        <v>6.75</v>
      </c>
      <c r="D3677">
        <v>5.75</v>
      </c>
    </row>
    <row r="3678" spans="1:4">
      <c r="A3678" s="16">
        <v>42408</v>
      </c>
      <c r="B3678">
        <v>6.9</v>
      </c>
      <c r="C3678">
        <v>6.75</v>
      </c>
      <c r="D3678">
        <v>5.75</v>
      </c>
    </row>
    <row r="3679" spans="1:4">
      <c r="A3679" s="16">
        <v>42409</v>
      </c>
      <c r="B3679">
        <v>6.75</v>
      </c>
      <c r="C3679">
        <v>6.75</v>
      </c>
      <c r="D3679">
        <v>5.75</v>
      </c>
    </row>
    <row r="3680" spans="1:4">
      <c r="A3680" s="16">
        <v>42410</v>
      </c>
      <c r="B3680">
        <v>6.84</v>
      </c>
      <c r="C3680">
        <v>6.75</v>
      </c>
      <c r="D3680">
        <v>5.75</v>
      </c>
    </row>
    <row r="3681" spans="1:4">
      <c r="A3681" s="16">
        <v>42411</v>
      </c>
      <c r="B3681">
        <v>6.97</v>
      </c>
      <c r="C3681">
        <v>6.75</v>
      </c>
      <c r="D3681">
        <v>5.75</v>
      </c>
    </row>
    <row r="3682" spans="1:4">
      <c r="A3682" s="16">
        <v>42412</v>
      </c>
      <c r="B3682">
        <v>6.62</v>
      </c>
      <c r="C3682">
        <v>6.75</v>
      </c>
      <c r="D3682">
        <v>5.75</v>
      </c>
    </row>
    <row r="3683" spans="1:4">
      <c r="A3683" s="16">
        <v>42415</v>
      </c>
      <c r="B3683">
        <v>6.86</v>
      </c>
      <c r="C3683">
        <v>6.75</v>
      </c>
      <c r="D3683">
        <v>5.75</v>
      </c>
    </row>
    <row r="3684" spans="1:4">
      <c r="A3684" s="16">
        <v>42416</v>
      </c>
      <c r="B3684">
        <v>6.75</v>
      </c>
      <c r="C3684">
        <v>6.75</v>
      </c>
      <c r="D3684">
        <v>5.75</v>
      </c>
    </row>
    <row r="3685" spans="1:4">
      <c r="A3685" s="16">
        <v>42417</v>
      </c>
      <c r="B3685">
        <v>6.81</v>
      </c>
      <c r="C3685">
        <v>6.75</v>
      </c>
      <c r="D3685">
        <v>5.75</v>
      </c>
    </row>
    <row r="3686" spans="1:4">
      <c r="A3686" s="16">
        <v>42418</v>
      </c>
      <c r="B3686">
        <v>6.37</v>
      </c>
      <c r="C3686">
        <v>6.75</v>
      </c>
      <c r="D3686">
        <v>5.75</v>
      </c>
    </row>
    <row r="3687" spans="1:4">
      <c r="A3687" s="16">
        <v>42420</v>
      </c>
      <c r="B3687">
        <v>6.49</v>
      </c>
      <c r="C3687">
        <v>6.75</v>
      </c>
      <c r="D3687">
        <v>5.75</v>
      </c>
    </row>
    <row r="3688" spans="1:4">
      <c r="A3688" s="16">
        <v>42422</v>
      </c>
      <c r="B3688">
        <v>6.82</v>
      </c>
      <c r="C3688">
        <v>6.75</v>
      </c>
      <c r="D3688">
        <v>5.75</v>
      </c>
    </row>
    <row r="3689" spans="1:4">
      <c r="A3689" s="16">
        <v>42423</v>
      </c>
      <c r="B3689">
        <v>6.69</v>
      </c>
      <c r="C3689">
        <v>6.75</v>
      </c>
      <c r="D3689">
        <v>5.75</v>
      </c>
    </row>
    <row r="3690" spans="1:4">
      <c r="A3690" s="16">
        <v>42424</v>
      </c>
      <c r="B3690">
        <v>6.89</v>
      </c>
      <c r="C3690">
        <v>6.75</v>
      </c>
      <c r="D3690">
        <v>5.75</v>
      </c>
    </row>
    <row r="3691" spans="1:4">
      <c r="A3691" s="16">
        <v>42425</v>
      </c>
      <c r="B3691">
        <v>6.67</v>
      </c>
      <c r="C3691">
        <v>6.75</v>
      </c>
      <c r="D3691">
        <v>5.75</v>
      </c>
    </row>
    <row r="3692" spans="1:4">
      <c r="A3692" s="16">
        <v>42426</v>
      </c>
      <c r="B3692">
        <v>6.85</v>
      </c>
      <c r="C3692">
        <v>6.75</v>
      </c>
      <c r="D3692">
        <v>5.75</v>
      </c>
    </row>
    <row r="3693" spans="1:4">
      <c r="A3693" s="16">
        <v>42429</v>
      </c>
      <c r="B3693">
        <v>7.04</v>
      </c>
      <c r="C3693">
        <v>6.75</v>
      </c>
      <c r="D3693">
        <v>5.75</v>
      </c>
    </row>
    <row r="3694" spans="1:4">
      <c r="A3694" s="16">
        <v>42430</v>
      </c>
      <c r="B3694">
        <v>6.7</v>
      </c>
      <c r="C3694">
        <v>6.75</v>
      </c>
      <c r="D3694">
        <v>5.75</v>
      </c>
    </row>
    <row r="3695" spans="1:4">
      <c r="A3695" s="16">
        <v>42431</v>
      </c>
      <c r="B3695">
        <v>6.72</v>
      </c>
      <c r="C3695">
        <v>6.75</v>
      </c>
      <c r="D3695">
        <v>5.75</v>
      </c>
    </row>
    <row r="3696" spans="1:4">
      <c r="A3696" s="16">
        <v>42432</v>
      </c>
      <c r="B3696">
        <v>6.72</v>
      </c>
      <c r="C3696">
        <v>6.75</v>
      </c>
      <c r="D3696">
        <v>5.75</v>
      </c>
    </row>
    <row r="3697" spans="1:4">
      <c r="A3697" s="16">
        <v>42433</v>
      </c>
      <c r="B3697">
        <v>6.12</v>
      </c>
      <c r="C3697">
        <v>6.75</v>
      </c>
      <c r="D3697">
        <v>5.75</v>
      </c>
    </row>
    <row r="3698" spans="1:4">
      <c r="A3698" s="16">
        <v>42434</v>
      </c>
      <c r="B3698">
        <v>7.07</v>
      </c>
      <c r="C3698">
        <v>6.75</v>
      </c>
      <c r="D3698">
        <v>5.75</v>
      </c>
    </row>
    <row r="3699" spans="1:4">
      <c r="A3699" s="16">
        <v>42436</v>
      </c>
      <c r="B3699">
        <v>7.07</v>
      </c>
      <c r="C3699">
        <v>6.75</v>
      </c>
      <c r="D3699">
        <v>5.75</v>
      </c>
    </row>
    <row r="3700" spans="1:4">
      <c r="A3700" s="16">
        <v>42437</v>
      </c>
      <c r="B3700">
        <v>6.92</v>
      </c>
      <c r="C3700">
        <v>6.75</v>
      </c>
      <c r="D3700">
        <v>5.75</v>
      </c>
    </row>
    <row r="3701" spans="1:4">
      <c r="A3701" s="16">
        <v>42438</v>
      </c>
      <c r="B3701">
        <v>6.88</v>
      </c>
      <c r="C3701">
        <v>6.75</v>
      </c>
      <c r="D3701">
        <v>5.75</v>
      </c>
    </row>
    <row r="3702" spans="1:4">
      <c r="A3702" s="16">
        <v>42439</v>
      </c>
      <c r="B3702">
        <v>6.71</v>
      </c>
      <c r="C3702">
        <v>6.75</v>
      </c>
      <c r="D3702">
        <v>5.75</v>
      </c>
    </row>
    <row r="3703" spans="1:4">
      <c r="A3703" s="16">
        <v>42440</v>
      </c>
      <c r="B3703">
        <v>6.53</v>
      </c>
      <c r="C3703">
        <v>6.75</v>
      </c>
      <c r="D3703">
        <v>5.75</v>
      </c>
    </row>
    <row r="3704" spans="1:4">
      <c r="A3704" s="16">
        <v>42443</v>
      </c>
      <c r="B3704">
        <v>6.95</v>
      </c>
      <c r="C3704">
        <v>6.75</v>
      </c>
      <c r="D3704">
        <v>5.75</v>
      </c>
    </row>
    <row r="3705" spans="1:4">
      <c r="A3705" s="16">
        <v>42444</v>
      </c>
      <c r="B3705">
        <v>6.75</v>
      </c>
      <c r="C3705">
        <v>6.75</v>
      </c>
      <c r="D3705">
        <v>5.75</v>
      </c>
    </row>
    <row r="3706" spans="1:4">
      <c r="A3706" s="16">
        <v>42445</v>
      </c>
      <c r="B3706">
        <v>7.02</v>
      </c>
      <c r="C3706">
        <v>6.75</v>
      </c>
      <c r="D3706">
        <v>5.75</v>
      </c>
    </row>
    <row r="3707" spans="1:4">
      <c r="A3707" s="16">
        <v>42446</v>
      </c>
      <c r="B3707">
        <v>6.92</v>
      </c>
      <c r="C3707">
        <v>6.75</v>
      </c>
      <c r="D3707">
        <v>5.75</v>
      </c>
    </row>
    <row r="3708" spans="1:4">
      <c r="A3708" s="16">
        <v>42447</v>
      </c>
      <c r="B3708">
        <v>6.1</v>
      </c>
      <c r="C3708">
        <v>6.75</v>
      </c>
      <c r="D3708">
        <v>5.75</v>
      </c>
    </row>
    <row r="3709" spans="1:4">
      <c r="A3709" s="16">
        <v>42448</v>
      </c>
      <c r="B3709">
        <v>5.91</v>
      </c>
      <c r="C3709">
        <v>6.75</v>
      </c>
      <c r="D3709">
        <v>5.75</v>
      </c>
    </row>
    <row r="3710" spans="1:4">
      <c r="A3710" s="16">
        <v>42450</v>
      </c>
      <c r="B3710">
        <v>6.89</v>
      </c>
      <c r="C3710">
        <v>6.75</v>
      </c>
      <c r="D3710">
        <v>5.75</v>
      </c>
    </row>
    <row r="3711" spans="1:4">
      <c r="A3711" s="16">
        <v>42451</v>
      </c>
      <c r="B3711">
        <v>6.96</v>
      </c>
      <c r="C3711">
        <v>6.75</v>
      </c>
      <c r="D3711">
        <v>5.75</v>
      </c>
    </row>
    <row r="3712" spans="1:4">
      <c r="A3712" s="16">
        <v>42452</v>
      </c>
      <c r="B3712">
        <v>6.93</v>
      </c>
      <c r="C3712">
        <v>6.75</v>
      </c>
      <c r="D3712">
        <v>5.75</v>
      </c>
    </row>
    <row r="3713" spans="1:4">
      <c r="A3713" s="16">
        <v>42453</v>
      </c>
      <c r="B3713">
        <v>6.93</v>
      </c>
      <c r="C3713">
        <v>6.75</v>
      </c>
      <c r="D3713">
        <v>5.75</v>
      </c>
    </row>
    <row r="3714" spans="1:4">
      <c r="A3714" s="16">
        <v>42457</v>
      </c>
      <c r="B3714">
        <v>6.91</v>
      </c>
      <c r="C3714">
        <v>6.75</v>
      </c>
      <c r="D3714">
        <v>5.75</v>
      </c>
    </row>
    <row r="3715" spans="1:4">
      <c r="A3715" s="16">
        <v>42458</v>
      </c>
      <c r="B3715">
        <v>6.81</v>
      </c>
      <c r="C3715">
        <v>6.75</v>
      </c>
      <c r="D3715">
        <v>5.75</v>
      </c>
    </row>
    <row r="3716" spans="1:4">
      <c r="A3716" s="16">
        <v>42459</v>
      </c>
      <c r="B3716">
        <v>6.76</v>
      </c>
      <c r="C3716">
        <v>6.75</v>
      </c>
      <c r="D3716">
        <v>5.75</v>
      </c>
    </row>
    <row r="3717" spans="1:4">
      <c r="A3717" s="16">
        <v>42460</v>
      </c>
      <c r="B3717">
        <v>8.9499999999999993</v>
      </c>
      <c r="C3717">
        <v>6.75</v>
      </c>
      <c r="D3717">
        <v>5.75</v>
      </c>
    </row>
    <row r="3718" spans="1:4">
      <c r="A3718" s="16">
        <v>42462</v>
      </c>
      <c r="B3718">
        <v>5.79</v>
      </c>
      <c r="C3718">
        <v>6.75</v>
      </c>
      <c r="D3718">
        <v>5.75</v>
      </c>
    </row>
    <row r="3719" spans="1:4">
      <c r="A3719" s="16">
        <v>42464</v>
      </c>
      <c r="B3719">
        <v>6.79</v>
      </c>
      <c r="C3719">
        <v>6.75</v>
      </c>
      <c r="D3719">
        <v>5.75</v>
      </c>
    </row>
    <row r="3720" spans="1:4">
      <c r="A3720" s="16">
        <v>42465</v>
      </c>
      <c r="B3720">
        <v>6.46</v>
      </c>
      <c r="C3720">
        <v>6.75</v>
      </c>
      <c r="D3720">
        <v>6</v>
      </c>
    </row>
    <row r="3721" spans="1:4">
      <c r="A3721" s="16">
        <v>42466</v>
      </c>
      <c r="B3721">
        <v>6.39</v>
      </c>
      <c r="C3721">
        <v>6.5</v>
      </c>
      <c r="D3721">
        <v>6</v>
      </c>
    </row>
    <row r="3722" spans="1:4">
      <c r="A3722" s="16">
        <v>42467</v>
      </c>
      <c r="B3722">
        <v>6.36</v>
      </c>
      <c r="C3722">
        <v>6.5</v>
      </c>
      <c r="D3722">
        <v>6</v>
      </c>
    </row>
    <row r="3723" spans="1:4">
      <c r="A3723" s="16">
        <v>42468</v>
      </c>
      <c r="B3723">
        <v>6.33</v>
      </c>
      <c r="C3723">
        <v>6.5</v>
      </c>
      <c r="D3723">
        <v>6</v>
      </c>
    </row>
    <row r="3724" spans="1:4">
      <c r="A3724" s="16">
        <v>42471</v>
      </c>
      <c r="B3724">
        <v>6.53</v>
      </c>
      <c r="C3724">
        <v>6.5</v>
      </c>
      <c r="D3724">
        <v>6</v>
      </c>
    </row>
    <row r="3725" spans="1:4">
      <c r="A3725" s="16">
        <v>42472</v>
      </c>
      <c r="B3725">
        <v>6.46</v>
      </c>
      <c r="C3725">
        <v>6.5</v>
      </c>
      <c r="D3725">
        <v>6</v>
      </c>
    </row>
    <row r="3726" spans="1:4">
      <c r="A3726" s="16">
        <v>42473</v>
      </c>
      <c r="B3726">
        <v>6.18</v>
      </c>
      <c r="C3726">
        <v>6.5</v>
      </c>
      <c r="D3726">
        <v>6</v>
      </c>
    </row>
    <row r="3727" spans="1:4">
      <c r="A3727" s="16">
        <v>42475</v>
      </c>
      <c r="B3727">
        <v>6.18</v>
      </c>
      <c r="C3727">
        <v>6.5</v>
      </c>
      <c r="D3727">
        <v>6</v>
      </c>
    </row>
    <row r="3728" spans="1:4">
      <c r="A3728" s="16">
        <v>42476</v>
      </c>
      <c r="B3728">
        <v>6.4</v>
      </c>
      <c r="C3728">
        <v>6.5</v>
      </c>
      <c r="D3728">
        <v>6</v>
      </c>
    </row>
    <row r="3729" spans="1:4">
      <c r="A3729" s="16">
        <v>42478</v>
      </c>
      <c r="B3729">
        <v>6.53</v>
      </c>
      <c r="C3729">
        <v>6.5</v>
      </c>
      <c r="D3729">
        <v>6</v>
      </c>
    </row>
    <row r="3730" spans="1:4">
      <c r="A3730" s="16">
        <v>42479</v>
      </c>
      <c r="B3730">
        <v>6.53</v>
      </c>
      <c r="C3730">
        <v>6.5</v>
      </c>
      <c r="D3730">
        <v>6</v>
      </c>
    </row>
    <row r="3731" spans="1:4">
      <c r="A3731" s="16">
        <v>42480</v>
      </c>
      <c r="B3731">
        <v>6.53</v>
      </c>
      <c r="C3731">
        <v>6.5</v>
      </c>
      <c r="D3731">
        <v>6</v>
      </c>
    </row>
    <row r="3732" spans="1:4">
      <c r="A3732" s="16">
        <v>42481</v>
      </c>
      <c r="B3732">
        <v>6.5</v>
      </c>
      <c r="C3732">
        <v>6.5</v>
      </c>
      <c r="D3732">
        <v>6</v>
      </c>
    </row>
    <row r="3733" spans="1:4">
      <c r="A3733" s="16">
        <v>42482</v>
      </c>
      <c r="B3733">
        <v>6.43</v>
      </c>
      <c r="C3733">
        <v>6.5</v>
      </c>
      <c r="D3733">
        <v>6</v>
      </c>
    </row>
    <row r="3734" spans="1:4">
      <c r="A3734" s="16">
        <v>42485</v>
      </c>
      <c r="B3734">
        <v>6.54</v>
      </c>
      <c r="C3734">
        <v>6.5</v>
      </c>
      <c r="D3734">
        <v>6</v>
      </c>
    </row>
    <row r="3735" spans="1:4">
      <c r="A3735" s="16">
        <v>42486</v>
      </c>
      <c r="B3735">
        <v>6.46</v>
      </c>
      <c r="C3735">
        <v>6.5</v>
      </c>
      <c r="D3735">
        <v>6</v>
      </c>
    </row>
    <row r="3736" spans="1:4">
      <c r="A3736" s="16">
        <v>42487</v>
      </c>
      <c r="B3736">
        <v>6.4</v>
      </c>
      <c r="C3736">
        <v>6.5</v>
      </c>
      <c r="D3736">
        <v>6</v>
      </c>
    </row>
    <row r="3737" spans="1:4">
      <c r="A3737" s="16">
        <v>42488</v>
      </c>
      <c r="B3737">
        <v>6.48</v>
      </c>
      <c r="C3737">
        <v>6.5</v>
      </c>
      <c r="D3737">
        <v>6</v>
      </c>
    </row>
    <row r="3738" spans="1:4">
      <c r="A3738" s="16">
        <v>42489</v>
      </c>
      <c r="B3738">
        <v>6.25</v>
      </c>
      <c r="C3738">
        <v>6.5</v>
      </c>
      <c r="D3738">
        <v>6</v>
      </c>
    </row>
    <row r="3739" spans="1:4">
      <c r="A3739" s="16">
        <v>42490</v>
      </c>
      <c r="B3739">
        <v>6.03</v>
      </c>
      <c r="C3739">
        <v>6.5</v>
      </c>
      <c r="D3739">
        <v>6</v>
      </c>
    </row>
    <row r="3740" spans="1:4">
      <c r="A3740" s="16">
        <v>42492</v>
      </c>
      <c r="B3740">
        <v>6.47</v>
      </c>
      <c r="C3740">
        <v>6.5</v>
      </c>
      <c r="D3740">
        <v>6</v>
      </c>
    </row>
    <row r="3741" spans="1:4">
      <c r="A3741" s="16">
        <v>42493</v>
      </c>
      <c r="B3741">
        <v>6.4</v>
      </c>
      <c r="C3741">
        <v>6.5</v>
      </c>
      <c r="D3741">
        <v>6</v>
      </c>
    </row>
    <row r="3742" spans="1:4">
      <c r="A3742" s="16">
        <v>42494</v>
      </c>
      <c r="B3742">
        <v>6.4</v>
      </c>
      <c r="C3742">
        <v>6.5</v>
      </c>
      <c r="D3742">
        <v>6</v>
      </c>
    </row>
    <row r="3743" spans="1:4">
      <c r="A3743" s="16">
        <v>42495</v>
      </c>
      <c r="B3743">
        <v>6.34</v>
      </c>
      <c r="C3743">
        <v>6.5</v>
      </c>
      <c r="D3743">
        <v>6</v>
      </c>
    </row>
    <row r="3744" spans="1:4">
      <c r="A3744" s="16">
        <v>42496</v>
      </c>
      <c r="B3744">
        <v>5.91</v>
      </c>
      <c r="C3744">
        <v>6.5</v>
      </c>
      <c r="D3744">
        <v>6</v>
      </c>
    </row>
    <row r="3745" spans="1:4">
      <c r="A3745" s="16">
        <v>42497</v>
      </c>
      <c r="B3745">
        <v>6.44</v>
      </c>
      <c r="C3745">
        <v>6.5</v>
      </c>
      <c r="D3745">
        <v>6</v>
      </c>
    </row>
    <row r="3746" spans="1:4">
      <c r="A3746" s="16">
        <v>42499</v>
      </c>
      <c r="B3746">
        <v>6.55</v>
      </c>
      <c r="C3746">
        <v>6.5</v>
      </c>
      <c r="D3746">
        <v>6</v>
      </c>
    </row>
    <row r="3747" spans="1:4">
      <c r="A3747" s="16">
        <v>42500</v>
      </c>
      <c r="B3747">
        <v>6.53</v>
      </c>
      <c r="C3747">
        <v>6.5</v>
      </c>
      <c r="D3747">
        <v>6</v>
      </c>
    </row>
    <row r="3748" spans="1:4">
      <c r="A3748" s="16">
        <v>42501</v>
      </c>
      <c r="B3748">
        <v>6.56</v>
      </c>
      <c r="C3748">
        <v>6.5</v>
      </c>
      <c r="D3748">
        <v>6</v>
      </c>
    </row>
    <row r="3749" spans="1:4">
      <c r="A3749" s="16">
        <v>42502</v>
      </c>
      <c r="B3749">
        <v>6.47</v>
      </c>
      <c r="C3749">
        <v>6.5</v>
      </c>
      <c r="D3749">
        <v>6</v>
      </c>
    </row>
    <row r="3750" spans="1:4">
      <c r="A3750" s="16">
        <v>42503</v>
      </c>
      <c r="B3750">
        <v>6.48</v>
      </c>
      <c r="C3750">
        <v>6.5</v>
      </c>
      <c r="D3750">
        <v>6</v>
      </c>
    </row>
    <row r="3751" spans="1:4">
      <c r="A3751" s="16">
        <v>42506</v>
      </c>
      <c r="B3751">
        <v>6.41</v>
      </c>
      <c r="C3751">
        <v>6.5</v>
      </c>
      <c r="D3751">
        <v>6</v>
      </c>
    </row>
    <row r="3752" spans="1:4">
      <c r="A3752" s="16">
        <v>42507</v>
      </c>
      <c r="B3752">
        <v>6.44</v>
      </c>
      <c r="C3752">
        <v>6.5</v>
      </c>
      <c r="D3752">
        <v>6</v>
      </c>
    </row>
    <row r="3753" spans="1:4">
      <c r="A3753" s="16">
        <v>42508</v>
      </c>
      <c r="B3753">
        <v>6.41</v>
      </c>
      <c r="C3753">
        <v>6.5</v>
      </c>
      <c r="D3753">
        <v>6</v>
      </c>
    </row>
    <row r="3754" spans="1:4">
      <c r="A3754" s="16">
        <v>42509</v>
      </c>
      <c r="B3754">
        <v>6.53</v>
      </c>
      <c r="C3754">
        <v>6.5</v>
      </c>
      <c r="D3754">
        <v>6</v>
      </c>
    </row>
    <row r="3755" spans="1:4">
      <c r="A3755" s="16">
        <v>42510</v>
      </c>
      <c r="B3755">
        <v>6.38</v>
      </c>
      <c r="C3755">
        <v>6.5</v>
      </c>
      <c r="D3755">
        <v>6</v>
      </c>
    </row>
    <row r="3756" spans="1:4">
      <c r="A3756" s="16">
        <v>42510</v>
      </c>
      <c r="B3756">
        <v>6.38</v>
      </c>
      <c r="C3756">
        <v>6.5</v>
      </c>
      <c r="D3756">
        <v>6</v>
      </c>
    </row>
    <row r="3757" spans="1:4">
      <c r="A3757" s="16">
        <v>42513</v>
      </c>
      <c r="B3757">
        <v>6.47</v>
      </c>
      <c r="C3757">
        <v>6.5</v>
      </c>
      <c r="D3757">
        <v>6</v>
      </c>
    </row>
    <row r="3758" spans="1:4">
      <c r="A3758" s="16">
        <v>42514</v>
      </c>
      <c r="B3758">
        <v>6.48</v>
      </c>
      <c r="C3758">
        <v>6.5</v>
      </c>
      <c r="D3758">
        <v>6</v>
      </c>
    </row>
    <row r="3759" spans="1:4">
      <c r="A3759" s="16">
        <v>42515</v>
      </c>
      <c r="B3759">
        <v>6.49</v>
      </c>
      <c r="C3759">
        <v>6.5</v>
      </c>
      <c r="D3759">
        <v>6</v>
      </c>
    </row>
    <row r="3760" spans="1:4">
      <c r="A3760" s="16">
        <v>42516</v>
      </c>
      <c r="B3760">
        <v>6.33</v>
      </c>
      <c r="C3760">
        <v>6.5</v>
      </c>
      <c r="D3760">
        <v>6</v>
      </c>
    </row>
    <row r="3761" spans="1:4">
      <c r="A3761" s="16">
        <v>42517</v>
      </c>
      <c r="B3761">
        <v>6.39</v>
      </c>
      <c r="C3761">
        <v>6.5</v>
      </c>
      <c r="D3761">
        <v>6</v>
      </c>
    </row>
    <row r="3762" spans="1:4">
      <c r="A3762" s="16">
        <v>42520</v>
      </c>
      <c r="B3762">
        <v>6.38</v>
      </c>
      <c r="C3762">
        <v>6.5</v>
      </c>
      <c r="D3762">
        <v>6</v>
      </c>
    </row>
    <row r="3763" spans="1:4">
      <c r="A3763" s="16">
        <v>42521</v>
      </c>
      <c r="B3763">
        <v>6.41</v>
      </c>
      <c r="C3763">
        <v>6.5</v>
      </c>
      <c r="D3763">
        <v>6</v>
      </c>
    </row>
    <row r="3764" spans="1:4">
      <c r="A3764" s="16">
        <v>42522</v>
      </c>
      <c r="B3764">
        <v>6.32</v>
      </c>
      <c r="C3764">
        <v>6.5</v>
      </c>
      <c r="D3764">
        <v>6</v>
      </c>
    </row>
    <row r="3765" spans="1:4">
      <c r="A3765" s="16">
        <v>42523</v>
      </c>
      <c r="B3765">
        <v>6.28</v>
      </c>
      <c r="C3765">
        <v>6.5</v>
      </c>
      <c r="D3765">
        <v>6</v>
      </c>
    </row>
    <row r="3766" spans="1:4">
      <c r="A3766" s="16">
        <v>42524</v>
      </c>
      <c r="B3766">
        <v>5.9</v>
      </c>
      <c r="C3766">
        <v>6.5</v>
      </c>
      <c r="D3766">
        <v>6</v>
      </c>
    </row>
    <row r="3767" spans="1:4">
      <c r="A3767" s="16">
        <v>42525</v>
      </c>
      <c r="B3767">
        <v>5.68</v>
      </c>
      <c r="C3767">
        <v>6.5</v>
      </c>
      <c r="D3767">
        <v>6</v>
      </c>
    </row>
    <row r="3768" spans="1:4">
      <c r="A3768" s="16">
        <v>42527</v>
      </c>
      <c r="B3768">
        <v>6.31</v>
      </c>
      <c r="C3768">
        <v>6.5</v>
      </c>
      <c r="D3768">
        <v>6</v>
      </c>
    </row>
    <row r="3769" spans="1:4">
      <c r="A3769" s="16">
        <v>42528</v>
      </c>
      <c r="B3769">
        <v>6.43</v>
      </c>
      <c r="C3769">
        <v>6.5</v>
      </c>
      <c r="D3769">
        <v>6</v>
      </c>
    </row>
    <row r="3770" spans="1:4">
      <c r="A3770" s="16">
        <v>42529</v>
      </c>
      <c r="B3770">
        <v>6.47</v>
      </c>
      <c r="C3770">
        <v>6.5</v>
      </c>
      <c r="D3770">
        <v>6</v>
      </c>
    </row>
    <row r="3771" spans="1:4">
      <c r="A3771" s="16">
        <v>42530</v>
      </c>
      <c r="B3771">
        <v>6.42</v>
      </c>
      <c r="C3771">
        <v>6.5</v>
      </c>
      <c r="D3771">
        <v>6</v>
      </c>
    </row>
    <row r="3772" spans="1:4">
      <c r="A3772" s="16">
        <v>42531</v>
      </c>
      <c r="B3772">
        <v>6.15</v>
      </c>
      <c r="C3772">
        <v>6.5</v>
      </c>
      <c r="D3772">
        <v>6</v>
      </c>
    </row>
    <row r="3773" spans="1:4">
      <c r="A3773" s="16">
        <v>42534</v>
      </c>
      <c r="B3773">
        <v>6.38</v>
      </c>
      <c r="C3773">
        <v>6.5</v>
      </c>
      <c r="D3773">
        <v>6</v>
      </c>
    </row>
    <row r="3774" spans="1:4">
      <c r="A3774" s="16">
        <v>42535</v>
      </c>
      <c r="B3774">
        <v>6.36</v>
      </c>
      <c r="C3774">
        <v>6.5</v>
      </c>
      <c r="D3774">
        <v>6</v>
      </c>
    </row>
    <row r="3775" spans="1:4">
      <c r="A3775" s="16">
        <v>42536</v>
      </c>
      <c r="B3775">
        <v>6.38</v>
      </c>
      <c r="C3775">
        <v>6.5</v>
      </c>
      <c r="D3775">
        <v>6</v>
      </c>
    </row>
    <row r="3776" spans="1:4">
      <c r="A3776" s="16">
        <v>42537</v>
      </c>
      <c r="B3776">
        <v>6.37</v>
      </c>
      <c r="C3776">
        <v>6.5</v>
      </c>
      <c r="D3776">
        <v>6</v>
      </c>
    </row>
    <row r="3777" spans="1:4">
      <c r="A3777" s="16">
        <v>42538</v>
      </c>
      <c r="B3777">
        <v>5.79</v>
      </c>
      <c r="C3777">
        <v>6.5</v>
      </c>
      <c r="D3777">
        <v>6</v>
      </c>
    </row>
    <row r="3778" spans="1:4">
      <c r="A3778" s="16">
        <v>42539</v>
      </c>
      <c r="B3778">
        <v>5.83</v>
      </c>
      <c r="C3778">
        <v>6.5</v>
      </c>
      <c r="D3778">
        <v>6</v>
      </c>
    </row>
    <row r="3779" spans="1:4">
      <c r="A3779" s="16">
        <v>42541</v>
      </c>
      <c r="B3779">
        <v>6.3</v>
      </c>
      <c r="C3779">
        <v>6.5</v>
      </c>
      <c r="D3779">
        <v>6</v>
      </c>
    </row>
    <row r="3780" spans="1:4">
      <c r="A3780" s="16">
        <v>42542</v>
      </c>
      <c r="B3780">
        <v>6.28</v>
      </c>
      <c r="C3780">
        <v>6.5</v>
      </c>
      <c r="D3780">
        <v>6</v>
      </c>
    </row>
    <row r="3781" spans="1:4">
      <c r="A3781" s="16">
        <v>42543</v>
      </c>
      <c r="B3781">
        <v>6.27</v>
      </c>
      <c r="C3781">
        <v>6.5</v>
      </c>
      <c r="D3781">
        <v>6</v>
      </c>
    </row>
    <row r="3782" spans="1:4">
      <c r="A3782" s="16">
        <v>42544</v>
      </c>
      <c r="B3782">
        <v>6.37</v>
      </c>
      <c r="C3782">
        <v>6.5</v>
      </c>
      <c r="D3782">
        <v>6</v>
      </c>
    </row>
    <row r="3783" spans="1:4">
      <c r="A3783" s="16">
        <v>42545</v>
      </c>
      <c r="B3783">
        <v>6.38</v>
      </c>
      <c r="C3783">
        <v>6.5</v>
      </c>
      <c r="D3783">
        <v>6</v>
      </c>
    </row>
    <row r="3784" spans="1:4">
      <c r="A3784" s="16">
        <v>42548</v>
      </c>
      <c r="B3784">
        <v>6.29</v>
      </c>
      <c r="C3784">
        <v>6.5</v>
      </c>
      <c r="D3784">
        <v>6</v>
      </c>
    </row>
    <row r="3785" spans="1:4">
      <c r="A3785" s="16">
        <v>42555</v>
      </c>
      <c r="B3785">
        <v>6.23</v>
      </c>
      <c r="C3785">
        <v>6.5</v>
      </c>
      <c r="D3785">
        <v>6</v>
      </c>
    </row>
    <row r="3786" spans="1:4">
      <c r="A3786" s="16">
        <v>42556</v>
      </c>
      <c r="B3786">
        <v>6.25</v>
      </c>
      <c r="C3786">
        <v>6.5</v>
      </c>
      <c r="D3786">
        <v>6</v>
      </c>
    </row>
    <row r="3787" spans="1:4">
      <c r="A3787" s="16">
        <v>42558</v>
      </c>
      <c r="B3787">
        <v>6.29</v>
      </c>
      <c r="C3787">
        <v>6.5</v>
      </c>
      <c r="D3787">
        <v>6</v>
      </c>
    </row>
    <row r="3788" spans="1:4">
      <c r="A3788" s="16">
        <v>42559</v>
      </c>
      <c r="B3788">
        <v>6.44</v>
      </c>
      <c r="C3788">
        <v>6.5</v>
      </c>
      <c r="D3788">
        <v>6</v>
      </c>
    </row>
    <row r="3789" spans="1:4">
      <c r="A3789" s="16">
        <v>42562</v>
      </c>
      <c r="B3789">
        <v>6.43</v>
      </c>
      <c r="C3789">
        <v>6.5</v>
      </c>
      <c r="D3789">
        <v>6</v>
      </c>
    </row>
    <row r="3790" spans="1:4">
      <c r="A3790" s="16">
        <v>42563</v>
      </c>
      <c r="B3790">
        <v>6.34</v>
      </c>
      <c r="C3790">
        <v>6.5</v>
      </c>
      <c r="D3790">
        <v>6</v>
      </c>
    </row>
    <row r="3791" spans="1:4">
      <c r="A3791" s="16">
        <v>42564</v>
      </c>
      <c r="B3791">
        <v>6.38</v>
      </c>
      <c r="C3791">
        <v>6.5</v>
      </c>
      <c r="D3791">
        <v>6</v>
      </c>
    </row>
    <row r="3792" spans="1:4">
      <c r="A3792" s="16">
        <v>42565</v>
      </c>
      <c r="B3792">
        <v>6.34</v>
      </c>
      <c r="C3792">
        <v>6.5</v>
      </c>
      <c r="D3792">
        <v>6</v>
      </c>
    </row>
    <row r="3793" spans="1:4">
      <c r="A3793" s="16">
        <v>42566</v>
      </c>
      <c r="B3793">
        <v>6.02</v>
      </c>
      <c r="C3793">
        <v>6.5</v>
      </c>
      <c r="D3793">
        <v>6</v>
      </c>
    </row>
    <row r="3794" spans="1:4">
      <c r="A3794" s="16">
        <v>42567</v>
      </c>
      <c r="B3794">
        <v>5.85</v>
      </c>
      <c r="C3794">
        <v>6.5</v>
      </c>
      <c r="D3794">
        <v>6</v>
      </c>
    </row>
    <row r="3795" spans="1:4">
      <c r="A3795" s="16">
        <v>42569</v>
      </c>
      <c r="B3795">
        <v>6.39</v>
      </c>
      <c r="C3795">
        <v>6.5</v>
      </c>
      <c r="D3795">
        <v>6</v>
      </c>
    </row>
    <row r="3796" spans="1:4">
      <c r="A3796" s="16">
        <v>42570</v>
      </c>
      <c r="B3796">
        <v>6.39</v>
      </c>
      <c r="C3796">
        <v>6.5</v>
      </c>
      <c r="D3796">
        <v>6</v>
      </c>
    </row>
    <row r="3797" spans="1:4">
      <c r="A3797" s="16">
        <v>42571</v>
      </c>
      <c r="B3797">
        <v>6.45</v>
      </c>
      <c r="C3797">
        <v>6.5</v>
      </c>
      <c r="D3797">
        <v>6</v>
      </c>
    </row>
    <row r="3798" spans="1:4">
      <c r="A3798" s="16">
        <v>42572</v>
      </c>
      <c r="B3798">
        <v>6.34</v>
      </c>
      <c r="C3798">
        <v>6.5</v>
      </c>
      <c r="D3798">
        <v>6</v>
      </c>
    </row>
    <row r="3799" spans="1:4">
      <c r="A3799" s="16">
        <v>42573</v>
      </c>
      <c r="B3799">
        <v>6.41</v>
      </c>
      <c r="C3799">
        <v>6.5</v>
      </c>
      <c r="D3799">
        <v>6</v>
      </c>
    </row>
    <row r="3800" spans="1:4">
      <c r="A3800" s="16">
        <v>42576</v>
      </c>
      <c r="B3800">
        <v>6.39</v>
      </c>
      <c r="C3800">
        <v>6.5</v>
      </c>
      <c r="D3800">
        <v>6</v>
      </c>
    </row>
    <row r="3801" spans="1:4">
      <c r="A3801" s="16">
        <v>42577</v>
      </c>
      <c r="B3801">
        <v>6.35</v>
      </c>
      <c r="C3801">
        <v>6.5</v>
      </c>
      <c r="D3801">
        <v>6</v>
      </c>
    </row>
    <row r="3802" spans="1:4">
      <c r="A3802" s="16">
        <v>42578</v>
      </c>
      <c r="B3802">
        <v>6.39</v>
      </c>
      <c r="C3802">
        <v>6.5</v>
      </c>
      <c r="D3802">
        <v>6</v>
      </c>
    </row>
    <row r="3803" spans="1:4">
      <c r="A3803" s="16">
        <v>42579</v>
      </c>
      <c r="B3803">
        <v>6.35</v>
      </c>
      <c r="C3803">
        <v>6.5</v>
      </c>
      <c r="D3803">
        <v>6</v>
      </c>
    </row>
    <row r="3804" spans="1:4">
      <c r="A3804" s="16">
        <v>42580</v>
      </c>
      <c r="B3804">
        <v>6.12</v>
      </c>
      <c r="C3804">
        <v>6.5</v>
      </c>
      <c r="D3804">
        <v>6</v>
      </c>
    </row>
    <row r="3805" spans="1:4">
      <c r="A3805" s="16">
        <v>42581</v>
      </c>
      <c r="B3805">
        <v>5.94</v>
      </c>
      <c r="C3805">
        <v>6.5</v>
      </c>
      <c r="D3805">
        <v>6</v>
      </c>
    </row>
    <row r="3806" spans="1:4">
      <c r="A3806" s="16">
        <v>42583</v>
      </c>
      <c r="B3806">
        <v>6.37</v>
      </c>
      <c r="C3806">
        <v>6.5</v>
      </c>
      <c r="D3806">
        <v>6</v>
      </c>
    </row>
    <row r="3807" spans="1:4">
      <c r="A3807" s="16">
        <v>42584</v>
      </c>
      <c r="B3807">
        <v>6.38</v>
      </c>
      <c r="C3807">
        <v>6.5</v>
      </c>
      <c r="D3807">
        <v>6</v>
      </c>
    </row>
    <row r="3808" spans="1:4">
      <c r="A3808" s="16">
        <v>42585</v>
      </c>
      <c r="B3808">
        <v>6.39</v>
      </c>
      <c r="C3808">
        <v>6.5</v>
      </c>
      <c r="D3808">
        <v>6</v>
      </c>
    </row>
    <row r="3809" spans="1:4">
      <c r="A3809" s="16">
        <v>42586</v>
      </c>
      <c r="B3809">
        <v>6.41</v>
      </c>
      <c r="C3809">
        <v>6.5</v>
      </c>
      <c r="D3809">
        <v>6</v>
      </c>
    </row>
    <row r="3810" spans="1:4">
      <c r="A3810" s="16">
        <v>42587</v>
      </c>
      <c r="B3810">
        <v>6.15</v>
      </c>
      <c r="C3810">
        <v>6.5</v>
      </c>
      <c r="D3810">
        <v>6</v>
      </c>
    </row>
    <row r="3811" spans="1:4">
      <c r="A3811" s="16">
        <v>42588</v>
      </c>
      <c r="B3811">
        <v>6.17</v>
      </c>
      <c r="C3811">
        <v>6.5</v>
      </c>
      <c r="D3811">
        <v>6</v>
      </c>
    </row>
    <row r="3812" spans="1:4">
      <c r="A3812" s="16">
        <v>42590</v>
      </c>
      <c r="B3812">
        <v>6.45</v>
      </c>
      <c r="C3812">
        <v>6.5</v>
      </c>
      <c r="D3812">
        <v>6</v>
      </c>
    </row>
    <row r="3813" spans="1:4">
      <c r="A3813" s="16">
        <v>42591</v>
      </c>
      <c r="B3813">
        <v>6.48</v>
      </c>
      <c r="C3813">
        <v>6.5</v>
      </c>
      <c r="D3813">
        <v>6</v>
      </c>
    </row>
    <row r="3814" spans="1:4">
      <c r="A3814" s="16">
        <v>42592</v>
      </c>
      <c r="B3814">
        <v>6.46</v>
      </c>
      <c r="C3814">
        <v>6.5</v>
      </c>
      <c r="D3814">
        <v>6</v>
      </c>
    </row>
    <row r="3815" spans="1:4">
      <c r="A3815" s="16">
        <v>42593</v>
      </c>
      <c r="B3815">
        <v>6.45</v>
      </c>
      <c r="C3815">
        <v>6.5</v>
      </c>
      <c r="D3815">
        <v>6</v>
      </c>
    </row>
    <row r="3816" spans="1:4">
      <c r="A3816" s="16">
        <v>42594</v>
      </c>
      <c r="B3816">
        <v>6.43</v>
      </c>
      <c r="C3816">
        <v>6.5</v>
      </c>
      <c r="D3816">
        <v>6</v>
      </c>
    </row>
    <row r="3817" spans="1:4">
      <c r="A3817" s="16">
        <v>42598</v>
      </c>
      <c r="B3817">
        <v>6.42</v>
      </c>
      <c r="C3817">
        <v>6.5</v>
      </c>
      <c r="D3817">
        <v>6</v>
      </c>
    </row>
    <row r="3818" spans="1:4">
      <c r="A3818" s="16">
        <v>42600</v>
      </c>
      <c r="B3818">
        <v>6.36</v>
      </c>
      <c r="C3818">
        <v>6.5</v>
      </c>
      <c r="D3818">
        <v>6</v>
      </c>
    </row>
    <row r="3819" spans="1:4">
      <c r="A3819" s="16">
        <v>42601</v>
      </c>
      <c r="B3819">
        <v>6.33</v>
      </c>
      <c r="C3819">
        <v>6.5</v>
      </c>
      <c r="D3819">
        <v>6</v>
      </c>
    </row>
    <row r="3820" spans="1:4">
      <c r="A3820" s="16">
        <v>42602</v>
      </c>
      <c r="B3820">
        <v>6.36</v>
      </c>
      <c r="C3820">
        <v>6.5</v>
      </c>
      <c r="D3820">
        <v>6</v>
      </c>
    </row>
    <row r="3821" spans="1:4">
      <c r="A3821" s="16">
        <v>42604</v>
      </c>
      <c r="B3821">
        <v>6.39</v>
      </c>
      <c r="C3821">
        <v>6.5</v>
      </c>
      <c r="D3821">
        <v>6</v>
      </c>
    </row>
    <row r="3822" spans="1:4">
      <c r="A3822" s="16">
        <v>42605</v>
      </c>
      <c r="B3822">
        <v>6.41</v>
      </c>
      <c r="C3822">
        <v>6.5</v>
      </c>
      <c r="D3822">
        <v>6</v>
      </c>
    </row>
    <row r="3823" spans="1:4">
      <c r="A3823" s="16">
        <v>42606</v>
      </c>
      <c r="B3823">
        <v>6.45</v>
      </c>
      <c r="C3823">
        <v>6.5</v>
      </c>
      <c r="D3823">
        <v>6</v>
      </c>
    </row>
    <row r="3824" spans="1:4">
      <c r="A3824" s="16">
        <v>42607</v>
      </c>
      <c r="B3824">
        <v>6.42</v>
      </c>
      <c r="C3824">
        <v>6.5</v>
      </c>
      <c r="D3824">
        <v>6</v>
      </c>
    </row>
    <row r="3825" spans="1:4">
      <c r="A3825" s="16">
        <v>42608</v>
      </c>
      <c r="B3825">
        <v>6.38</v>
      </c>
      <c r="C3825">
        <v>6.5</v>
      </c>
      <c r="D3825">
        <v>6</v>
      </c>
    </row>
    <row r="3826" spans="1:4">
      <c r="A3826" s="16">
        <v>42611</v>
      </c>
      <c r="B3826">
        <v>6.4</v>
      </c>
      <c r="C3826">
        <v>6.5</v>
      </c>
      <c r="D3826">
        <v>6</v>
      </c>
    </row>
    <row r="3827" spans="1:4">
      <c r="A3827" s="16">
        <v>42612</v>
      </c>
      <c r="B3827">
        <v>6.39</v>
      </c>
      <c r="C3827">
        <v>6.5</v>
      </c>
      <c r="D3827">
        <v>6</v>
      </c>
    </row>
    <row r="3828" spans="1:4">
      <c r="A3828" s="16">
        <v>42613</v>
      </c>
      <c r="B3828">
        <v>6.39</v>
      </c>
      <c r="C3828">
        <v>6.5</v>
      </c>
      <c r="D3828">
        <v>6</v>
      </c>
    </row>
    <row r="3829" spans="1:4">
      <c r="A3829" s="16">
        <v>42614</v>
      </c>
      <c r="B3829">
        <v>6.38</v>
      </c>
      <c r="C3829">
        <v>6.5</v>
      </c>
      <c r="D3829">
        <v>6</v>
      </c>
    </row>
    <row r="3830" spans="1:4">
      <c r="A3830" s="16">
        <v>42615</v>
      </c>
      <c r="B3830">
        <v>6.05</v>
      </c>
      <c r="C3830">
        <v>6.5</v>
      </c>
      <c r="D3830">
        <v>6</v>
      </c>
    </row>
    <row r="3831" spans="1:4">
      <c r="A3831" s="16">
        <v>42616</v>
      </c>
      <c r="B3831">
        <v>6.14</v>
      </c>
      <c r="C3831">
        <v>6.5</v>
      </c>
      <c r="D3831">
        <v>6</v>
      </c>
    </row>
    <row r="3832" spans="1:4">
      <c r="A3832" s="16">
        <v>42618</v>
      </c>
      <c r="B3832">
        <v>6.14</v>
      </c>
      <c r="C3832">
        <v>6.5</v>
      </c>
      <c r="D3832">
        <v>6</v>
      </c>
    </row>
    <row r="3833" spans="1:4">
      <c r="A3833" s="16">
        <v>42619</v>
      </c>
      <c r="B3833">
        <v>6.38</v>
      </c>
      <c r="C3833">
        <v>6.5</v>
      </c>
      <c r="D3833">
        <v>6</v>
      </c>
    </row>
    <row r="3834" spans="1:4">
      <c r="A3834" s="16">
        <v>42620</v>
      </c>
      <c r="B3834">
        <v>6.4</v>
      </c>
      <c r="C3834">
        <v>6.5</v>
      </c>
      <c r="D3834">
        <v>6</v>
      </c>
    </row>
    <row r="3835" spans="1:4">
      <c r="A3835" s="16">
        <v>42621</v>
      </c>
      <c r="B3835">
        <v>6.39</v>
      </c>
      <c r="C3835">
        <v>6.5</v>
      </c>
      <c r="D3835">
        <v>6</v>
      </c>
    </row>
    <row r="3836" spans="1:4">
      <c r="A3836" s="16">
        <v>42622</v>
      </c>
      <c r="B3836">
        <v>6.4</v>
      </c>
      <c r="C3836">
        <v>6.5</v>
      </c>
      <c r="D3836">
        <v>6</v>
      </c>
    </row>
    <row r="3837" spans="1:4">
      <c r="A3837" s="16">
        <v>42625</v>
      </c>
      <c r="B3837">
        <v>6.41</v>
      </c>
      <c r="C3837">
        <v>6.5</v>
      </c>
      <c r="D3837">
        <v>6</v>
      </c>
    </row>
    <row r="3838" spans="1:4">
      <c r="A3838" s="16">
        <v>42627</v>
      </c>
      <c r="B3838">
        <v>6.42</v>
      </c>
      <c r="C3838">
        <v>6.5</v>
      </c>
      <c r="D3838">
        <v>6</v>
      </c>
    </row>
    <row r="3839" spans="1:4">
      <c r="A3839" s="16">
        <v>42628</v>
      </c>
      <c r="B3839">
        <v>6.46</v>
      </c>
      <c r="C3839">
        <v>6.5</v>
      </c>
      <c r="D3839">
        <v>6</v>
      </c>
    </row>
    <row r="3840" spans="1:4">
      <c r="A3840" s="16">
        <v>42629</v>
      </c>
      <c r="B3840">
        <v>6.36</v>
      </c>
      <c r="C3840">
        <v>6.5</v>
      </c>
      <c r="D3840">
        <v>6</v>
      </c>
    </row>
    <row r="3841" spans="1:4">
      <c r="A3841" s="16">
        <v>42630</v>
      </c>
      <c r="B3841">
        <v>6.34</v>
      </c>
      <c r="C3841">
        <v>6.5</v>
      </c>
      <c r="D3841">
        <v>6</v>
      </c>
    </row>
    <row r="3842" spans="1:4">
      <c r="A3842" s="16">
        <v>42632</v>
      </c>
      <c r="B3842">
        <v>6.45</v>
      </c>
      <c r="C3842">
        <v>6.5</v>
      </c>
      <c r="D3842">
        <v>6</v>
      </c>
    </row>
    <row r="3843" spans="1:4">
      <c r="A3843" s="16">
        <v>42633</v>
      </c>
      <c r="B3843">
        <v>6.44</v>
      </c>
      <c r="C3843">
        <v>6.5</v>
      </c>
      <c r="D3843">
        <v>6</v>
      </c>
    </row>
    <row r="3844" spans="1:4">
      <c r="A3844" s="16">
        <v>42634</v>
      </c>
      <c r="B3844">
        <v>6.43</v>
      </c>
      <c r="C3844">
        <v>6.5</v>
      </c>
      <c r="D3844">
        <v>6</v>
      </c>
    </row>
    <row r="3845" spans="1:4">
      <c r="A3845" s="16">
        <v>42635</v>
      </c>
      <c r="B3845">
        <v>6.43</v>
      </c>
      <c r="C3845">
        <v>6.5</v>
      </c>
      <c r="D3845">
        <v>6</v>
      </c>
    </row>
    <row r="3846" spans="1:4">
      <c r="A3846" s="16">
        <v>42636</v>
      </c>
      <c r="B3846">
        <v>6.42</v>
      </c>
      <c r="C3846">
        <v>6.5</v>
      </c>
      <c r="D3846">
        <v>6</v>
      </c>
    </row>
    <row r="3847" spans="1:4">
      <c r="A3847" s="16">
        <v>42639</v>
      </c>
      <c r="B3847">
        <v>6.43</v>
      </c>
      <c r="C3847">
        <v>6.5</v>
      </c>
      <c r="D3847">
        <v>6</v>
      </c>
    </row>
    <row r="3848" spans="1:4">
      <c r="A3848" s="16">
        <v>42640</v>
      </c>
      <c r="B3848">
        <v>6.42</v>
      </c>
      <c r="C3848">
        <v>6.5</v>
      </c>
      <c r="D3848">
        <v>6</v>
      </c>
    </row>
    <row r="3849" spans="1:4">
      <c r="A3849" s="16">
        <v>42641</v>
      </c>
      <c r="B3849">
        <v>6.42</v>
      </c>
      <c r="C3849">
        <v>6.5</v>
      </c>
      <c r="D3849">
        <v>6</v>
      </c>
    </row>
    <row r="3850" spans="1:4">
      <c r="A3850" s="16">
        <v>42642</v>
      </c>
      <c r="B3850">
        <v>6.45</v>
      </c>
      <c r="C3850">
        <v>6.5</v>
      </c>
      <c r="D3850">
        <v>6</v>
      </c>
    </row>
    <row r="3851" spans="1:4">
      <c r="A3851" s="16">
        <v>42643</v>
      </c>
      <c r="B3851">
        <v>6.41</v>
      </c>
      <c r="C3851">
        <v>6.5</v>
      </c>
      <c r="D3851">
        <v>6</v>
      </c>
    </row>
    <row r="3852" spans="1:4">
      <c r="A3852" s="16">
        <v>42644</v>
      </c>
      <c r="B3852">
        <v>6.23</v>
      </c>
      <c r="C3852">
        <v>6.5</v>
      </c>
      <c r="D3852">
        <v>6</v>
      </c>
    </row>
    <row r="3853" spans="1:4">
      <c r="A3853" s="16">
        <v>42646</v>
      </c>
      <c r="B3853">
        <v>6.39</v>
      </c>
      <c r="C3853">
        <v>6.5</v>
      </c>
      <c r="D3853">
        <v>6</v>
      </c>
    </row>
    <row r="3854" spans="1:4">
      <c r="A3854" s="16">
        <v>42647</v>
      </c>
      <c r="B3854">
        <v>6.27</v>
      </c>
      <c r="C3854">
        <v>6.5</v>
      </c>
      <c r="D3854">
        <v>5.75</v>
      </c>
    </row>
    <row r="3855" spans="1:4">
      <c r="A3855" s="16">
        <v>42648</v>
      </c>
      <c r="B3855">
        <v>6.17</v>
      </c>
      <c r="C3855">
        <v>6.25</v>
      </c>
      <c r="D3855">
        <v>5.75</v>
      </c>
    </row>
    <row r="3856" spans="1:4">
      <c r="A3856" s="16">
        <v>42649</v>
      </c>
      <c r="B3856">
        <v>6.17</v>
      </c>
      <c r="C3856">
        <v>6.25</v>
      </c>
      <c r="D3856">
        <v>5.75</v>
      </c>
    </row>
    <row r="3857" spans="1:4">
      <c r="A3857" s="16">
        <v>42650</v>
      </c>
      <c r="B3857">
        <v>6.18</v>
      </c>
      <c r="C3857">
        <v>6.25</v>
      </c>
      <c r="D3857">
        <v>5.75</v>
      </c>
    </row>
    <row r="3858" spans="1:4">
      <c r="A3858" s="16">
        <v>42653</v>
      </c>
      <c r="B3858">
        <v>6.18</v>
      </c>
      <c r="C3858">
        <v>6.25</v>
      </c>
      <c r="D3858">
        <v>5.75</v>
      </c>
    </row>
    <row r="3859" spans="1:4">
      <c r="A3859" s="16">
        <v>42656</v>
      </c>
      <c r="B3859">
        <v>6.22</v>
      </c>
      <c r="C3859">
        <v>6.25</v>
      </c>
      <c r="D3859">
        <v>5.75</v>
      </c>
    </row>
    <row r="3860" spans="1:4">
      <c r="A3860" s="16">
        <v>42657</v>
      </c>
      <c r="B3860">
        <v>6.17</v>
      </c>
      <c r="C3860">
        <v>6.25</v>
      </c>
      <c r="D3860">
        <v>5.75</v>
      </c>
    </row>
    <row r="3861" spans="1:4">
      <c r="A3861" s="16">
        <v>42658</v>
      </c>
      <c r="B3861">
        <v>6.28</v>
      </c>
      <c r="C3861">
        <v>6.25</v>
      </c>
      <c r="D3861">
        <v>5.75</v>
      </c>
    </row>
    <row r="3862" spans="1:4">
      <c r="A3862" s="16">
        <v>42660</v>
      </c>
      <c r="B3862">
        <v>6.25</v>
      </c>
      <c r="C3862">
        <v>6.25</v>
      </c>
      <c r="D3862">
        <v>5.75</v>
      </c>
    </row>
    <row r="3863" spans="1:4">
      <c r="A3863" s="16">
        <v>42661</v>
      </c>
      <c r="B3863">
        <v>6.23</v>
      </c>
      <c r="C3863">
        <v>6.25</v>
      </c>
      <c r="D3863">
        <v>5.75</v>
      </c>
    </row>
    <row r="3864" spans="1:4">
      <c r="A3864" s="16">
        <v>42662</v>
      </c>
      <c r="B3864">
        <v>6.22</v>
      </c>
      <c r="C3864">
        <v>6.25</v>
      </c>
      <c r="D3864">
        <v>5.75</v>
      </c>
    </row>
    <row r="3865" spans="1:4">
      <c r="A3865" s="16">
        <v>42663</v>
      </c>
      <c r="B3865">
        <v>6.22</v>
      </c>
      <c r="C3865">
        <v>6.25</v>
      </c>
      <c r="D3865">
        <v>5.75</v>
      </c>
    </row>
    <row r="3866" spans="1:4">
      <c r="A3866" s="16">
        <v>42664</v>
      </c>
      <c r="B3866">
        <v>6.22</v>
      </c>
      <c r="C3866">
        <v>6.25</v>
      </c>
      <c r="D3866">
        <v>5.75</v>
      </c>
    </row>
    <row r="3867" spans="1:4">
      <c r="A3867" s="16">
        <v>42667</v>
      </c>
      <c r="B3867">
        <v>6.23</v>
      </c>
      <c r="C3867">
        <v>6.25</v>
      </c>
      <c r="D3867">
        <v>5.75</v>
      </c>
    </row>
    <row r="3868" spans="1:4">
      <c r="A3868" s="16">
        <v>42668</v>
      </c>
      <c r="B3868">
        <v>6.17</v>
      </c>
      <c r="C3868">
        <v>6.25</v>
      </c>
      <c r="D3868">
        <v>5.75</v>
      </c>
    </row>
    <row r="3869" spans="1:4">
      <c r="A3869" s="16">
        <v>42669</v>
      </c>
      <c r="B3869">
        <v>6.12</v>
      </c>
      <c r="C3869">
        <v>6.25</v>
      </c>
      <c r="D3869">
        <v>5.75</v>
      </c>
    </row>
    <row r="3870" spans="1:4">
      <c r="A3870" s="16">
        <v>42670</v>
      </c>
      <c r="B3870">
        <v>6.19</v>
      </c>
      <c r="C3870">
        <v>6.25</v>
      </c>
      <c r="D3870">
        <v>5.75</v>
      </c>
    </row>
    <row r="3871" spans="1:4">
      <c r="A3871" s="16">
        <v>42671</v>
      </c>
      <c r="B3871">
        <v>6.07</v>
      </c>
      <c r="C3871">
        <v>6.25</v>
      </c>
      <c r="D3871">
        <v>5.75</v>
      </c>
    </row>
    <row r="3872" spans="1:4">
      <c r="A3872" s="16">
        <v>42672</v>
      </c>
      <c r="B3872">
        <v>6.24</v>
      </c>
      <c r="C3872">
        <v>6.25</v>
      </c>
      <c r="D3872">
        <v>5.75</v>
      </c>
    </row>
    <row r="3873" spans="1:4">
      <c r="A3873" s="16">
        <v>42675</v>
      </c>
      <c r="B3873">
        <v>6.09</v>
      </c>
      <c r="C3873">
        <v>6.25</v>
      </c>
      <c r="D3873">
        <v>5.75</v>
      </c>
    </row>
    <row r="3874" spans="1:4">
      <c r="A3874" s="16">
        <v>42676</v>
      </c>
      <c r="B3874">
        <v>6.13</v>
      </c>
      <c r="C3874">
        <v>6.25</v>
      </c>
      <c r="D3874">
        <v>5.75</v>
      </c>
    </row>
    <row r="3875" spans="1:4">
      <c r="A3875" s="16">
        <v>42677</v>
      </c>
      <c r="B3875">
        <v>6.16</v>
      </c>
      <c r="C3875">
        <v>6.25</v>
      </c>
      <c r="D3875">
        <v>5.75</v>
      </c>
    </row>
    <row r="3876" spans="1:4">
      <c r="A3876" s="16">
        <v>42678</v>
      </c>
      <c r="B3876">
        <v>5.86</v>
      </c>
      <c r="C3876">
        <v>6.25</v>
      </c>
      <c r="D3876">
        <v>5.75</v>
      </c>
    </row>
    <row r="3877" spans="1:4">
      <c r="A3877" s="16">
        <v>42679</v>
      </c>
      <c r="B3877">
        <v>6.2</v>
      </c>
      <c r="C3877">
        <v>6.25</v>
      </c>
      <c r="D3877">
        <v>5.75</v>
      </c>
    </row>
    <row r="3878" spans="1:4">
      <c r="A3878" s="16">
        <v>42681</v>
      </c>
      <c r="B3878">
        <v>6.21</v>
      </c>
      <c r="C3878">
        <v>6.25</v>
      </c>
      <c r="D3878">
        <v>5.75</v>
      </c>
    </row>
    <row r="3879" spans="1:4">
      <c r="A3879" s="16">
        <v>42682</v>
      </c>
      <c r="B3879">
        <v>6.22</v>
      </c>
      <c r="C3879">
        <v>6.25</v>
      </c>
      <c r="D3879">
        <v>5.75</v>
      </c>
    </row>
    <row r="3880" spans="1:4">
      <c r="A3880" s="16">
        <v>42683</v>
      </c>
      <c r="B3880">
        <v>6.2</v>
      </c>
      <c r="C3880">
        <v>6.25</v>
      </c>
      <c r="D3880">
        <v>5.75</v>
      </c>
    </row>
    <row r="3881" spans="1:4">
      <c r="A3881" s="16">
        <v>42684</v>
      </c>
      <c r="B3881">
        <v>6.23</v>
      </c>
      <c r="C3881">
        <v>6.25</v>
      </c>
      <c r="D3881">
        <v>5.75</v>
      </c>
    </row>
    <row r="3882" spans="1:4">
      <c r="A3882" s="16">
        <v>42685</v>
      </c>
      <c r="B3882">
        <v>5.96</v>
      </c>
      <c r="C3882">
        <v>6.25</v>
      </c>
      <c r="D3882">
        <v>5.75</v>
      </c>
    </row>
    <row r="3883" spans="1:4">
      <c r="A3883" s="16">
        <v>42686</v>
      </c>
      <c r="B3883">
        <v>4.4400000000000004</v>
      </c>
      <c r="C3883">
        <v>6.25</v>
      </c>
      <c r="D3883">
        <v>5.75</v>
      </c>
    </row>
    <row r="3884" spans="1:4">
      <c r="A3884" s="16">
        <v>42687</v>
      </c>
      <c r="B3884">
        <v>5.34</v>
      </c>
      <c r="C3884">
        <v>6.25</v>
      </c>
      <c r="D3884">
        <v>5.75</v>
      </c>
    </row>
    <row r="3885" spans="1:4">
      <c r="A3885" s="16">
        <v>42689</v>
      </c>
      <c r="B3885">
        <v>6.05</v>
      </c>
      <c r="C3885">
        <v>6.25</v>
      </c>
      <c r="D3885">
        <v>5.75</v>
      </c>
    </row>
    <row r="3886" spans="1:4">
      <c r="A3886" s="16">
        <v>42690</v>
      </c>
      <c r="B3886">
        <v>6.05</v>
      </c>
      <c r="C3886">
        <v>6.25</v>
      </c>
      <c r="D3886">
        <v>5.75</v>
      </c>
    </row>
    <row r="3887" spans="1:4">
      <c r="A3887" s="16">
        <v>42691</v>
      </c>
      <c r="B3887">
        <v>6.04</v>
      </c>
      <c r="C3887">
        <v>6.25</v>
      </c>
      <c r="D3887">
        <v>5.75</v>
      </c>
    </row>
    <row r="3888" spans="1:4">
      <c r="A3888" s="16">
        <v>42692</v>
      </c>
      <c r="B3888">
        <v>5.7</v>
      </c>
      <c r="C3888">
        <v>6.25</v>
      </c>
      <c r="D3888">
        <v>5.75</v>
      </c>
    </row>
    <row r="3889" spans="1:4">
      <c r="A3889" s="16">
        <v>42693</v>
      </c>
      <c r="B3889">
        <v>5.33</v>
      </c>
      <c r="C3889">
        <v>6.25</v>
      </c>
      <c r="D3889">
        <v>5.75</v>
      </c>
    </row>
    <row r="3890" spans="1:4">
      <c r="A3890" s="16">
        <v>42695</v>
      </c>
      <c r="B3890">
        <v>5.92</v>
      </c>
      <c r="C3890">
        <v>6.25</v>
      </c>
      <c r="D3890">
        <v>5.75</v>
      </c>
    </row>
    <row r="3891" spans="1:4">
      <c r="A3891" s="16">
        <v>42696</v>
      </c>
      <c r="B3891">
        <v>5.95</v>
      </c>
      <c r="C3891">
        <v>6.25</v>
      </c>
      <c r="D3891">
        <v>5.75</v>
      </c>
    </row>
    <row r="3892" spans="1:4">
      <c r="A3892" s="16">
        <v>42697</v>
      </c>
      <c r="B3892">
        <v>5.98</v>
      </c>
      <c r="C3892">
        <v>6.25</v>
      </c>
      <c r="D3892">
        <v>5.75</v>
      </c>
    </row>
    <row r="3893" spans="1:4">
      <c r="A3893" s="16">
        <v>42698</v>
      </c>
      <c r="B3893">
        <v>5.9</v>
      </c>
      <c r="C3893">
        <v>6.25</v>
      </c>
      <c r="D3893">
        <v>5.75</v>
      </c>
    </row>
    <row r="3894" spans="1:4">
      <c r="A3894" s="16">
        <v>42699</v>
      </c>
      <c r="B3894">
        <v>5.98</v>
      </c>
      <c r="C3894">
        <v>6.25</v>
      </c>
      <c r="D3894">
        <v>5.75</v>
      </c>
    </row>
    <row r="3895" spans="1:4">
      <c r="A3895" s="16">
        <v>42702</v>
      </c>
      <c r="B3895">
        <v>6.53</v>
      </c>
      <c r="C3895">
        <v>6.25</v>
      </c>
      <c r="D3895">
        <v>5.75</v>
      </c>
    </row>
    <row r="3896" spans="1:4">
      <c r="A3896" s="16">
        <v>42703</v>
      </c>
      <c r="B3896">
        <v>6.38</v>
      </c>
      <c r="C3896">
        <v>6.25</v>
      </c>
      <c r="D3896">
        <v>5.75</v>
      </c>
    </row>
    <row r="3897" spans="1:4">
      <c r="A3897" s="16">
        <v>42704</v>
      </c>
      <c r="B3897">
        <v>6.27</v>
      </c>
      <c r="C3897">
        <v>6.25</v>
      </c>
      <c r="D3897">
        <v>5.75</v>
      </c>
    </row>
    <row r="3898" spans="1:4">
      <c r="A3898" s="16">
        <v>42705</v>
      </c>
      <c r="B3898">
        <v>6.13</v>
      </c>
      <c r="C3898">
        <v>6.25</v>
      </c>
      <c r="D3898">
        <v>5.75</v>
      </c>
    </row>
    <row r="3899" spans="1:4">
      <c r="A3899" s="16">
        <v>42706</v>
      </c>
      <c r="B3899">
        <v>5.81</v>
      </c>
      <c r="C3899">
        <v>6.25</v>
      </c>
      <c r="D3899">
        <v>5.75</v>
      </c>
    </row>
    <row r="3900" spans="1:4">
      <c r="A3900" s="16">
        <v>42707</v>
      </c>
      <c r="B3900">
        <v>5.64</v>
      </c>
      <c r="C3900">
        <v>6.25</v>
      </c>
      <c r="D3900">
        <v>5.75</v>
      </c>
    </row>
    <row r="3901" spans="1:4">
      <c r="A3901" s="16">
        <v>42709</v>
      </c>
      <c r="B3901">
        <v>6.08</v>
      </c>
      <c r="C3901">
        <v>6.25</v>
      </c>
      <c r="D3901">
        <v>5.75</v>
      </c>
    </row>
    <row r="3902" spans="1:4">
      <c r="A3902" s="16">
        <v>42710</v>
      </c>
      <c r="B3902">
        <v>6.11</v>
      </c>
      <c r="C3902">
        <v>6.25</v>
      </c>
      <c r="D3902">
        <v>5.75</v>
      </c>
    </row>
    <row r="3903" spans="1:4">
      <c r="A3903" s="16">
        <v>42711</v>
      </c>
      <c r="B3903">
        <v>6.14</v>
      </c>
      <c r="C3903">
        <v>6.25</v>
      </c>
      <c r="D3903">
        <v>5.75</v>
      </c>
    </row>
    <row r="3904" spans="1:4">
      <c r="A3904" s="16">
        <v>42712</v>
      </c>
      <c r="B3904">
        <v>6.28</v>
      </c>
      <c r="C3904">
        <v>6.25</v>
      </c>
      <c r="D3904">
        <v>5.75</v>
      </c>
    </row>
    <row r="3905" spans="1:4">
      <c r="A3905" s="16">
        <v>42713</v>
      </c>
      <c r="B3905">
        <v>6.19</v>
      </c>
      <c r="C3905">
        <v>6.25</v>
      </c>
      <c r="D3905">
        <v>5.75</v>
      </c>
    </row>
    <row r="3906" spans="1:4">
      <c r="A3906" s="16">
        <v>42717</v>
      </c>
      <c r="B3906">
        <v>6.05</v>
      </c>
      <c r="C3906">
        <v>6.25</v>
      </c>
      <c r="D3906">
        <v>5.75</v>
      </c>
    </row>
    <row r="3907" spans="1:4">
      <c r="A3907" s="16">
        <v>42718</v>
      </c>
      <c r="B3907">
        <v>6.07</v>
      </c>
      <c r="C3907">
        <v>6.25</v>
      </c>
      <c r="D3907">
        <v>5.75</v>
      </c>
    </row>
    <row r="3908" spans="1:4">
      <c r="A3908" s="16">
        <v>42719</v>
      </c>
      <c r="B3908">
        <v>6.11</v>
      </c>
      <c r="C3908">
        <v>6.25</v>
      </c>
      <c r="D3908">
        <v>5.75</v>
      </c>
    </row>
    <row r="3909" spans="1:4">
      <c r="A3909" s="16">
        <v>42720</v>
      </c>
      <c r="B3909">
        <v>5.73</v>
      </c>
      <c r="C3909">
        <v>6.25</v>
      </c>
      <c r="D3909">
        <v>5.75</v>
      </c>
    </row>
    <row r="3910" spans="1:4">
      <c r="A3910" s="16">
        <v>42721</v>
      </c>
      <c r="B3910">
        <v>5.61</v>
      </c>
      <c r="C3910">
        <v>6.25</v>
      </c>
      <c r="D3910">
        <v>5.75</v>
      </c>
    </row>
    <row r="3911" spans="1:4">
      <c r="A3911" s="16">
        <v>42723</v>
      </c>
      <c r="B3911">
        <v>6.09</v>
      </c>
      <c r="C3911">
        <v>6.25</v>
      </c>
      <c r="D3911">
        <v>5.75</v>
      </c>
    </row>
    <row r="3912" spans="1:4">
      <c r="A3912" s="16">
        <v>42724</v>
      </c>
      <c r="B3912">
        <v>6.12</v>
      </c>
      <c r="C3912">
        <v>6.25</v>
      </c>
      <c r="D3912">
        <v>5.75</v>
      </c>
    </row>
    <row r="3913" spans="1:4">
      <c r="A3913" s="16">
        <v>42725</v>
      </c>
      <c r="B3913">
        <v>6.11</v>
      </c>
      <c r="C3913">
        <v>6.25</v>
      </c>
      <c r="D3913">
        <v>5.75</v>
      </c>
    </row>
    <row r="3914" spans="1:4">
      <c r="A3914" s="16">
        <v>42726</v>
      </c>
      <c r="B3914">
        <v>6.11</v>
      </c>
      <c r="C3914">
        <v>6.25</v>
      </c>
      <c r="D3914">
        <v>5.75</v>
      </c>
    </row>
    <row r="3915" spans="1:4">
      <c r="A3915" s="16">
        <v>42727</v>
      </c>
      <c r="B3915">
        <v>6.13</v>
      </c>
      <c r="C3915">
        <v>6.25</v>
      </c>
      <c r="D3915">
        <v>5.75</v>
      </c>
    </row>
    <row r="3916" spans="1:4">
      <c r="A3916" s="16">
        <v>42730</v>
      </c>
      <c r="B3916">
        <v>6.11</v>
      </c>
      <c r="C3916">
        <v>6.25</v>
      </c>
      <c r="D3916">
        <v>5.75</v>
      </c>
    </row>
    <row r="3917" spans="1:4">
      <c r="A3917" s="16">
        <v>42731</v>
      </c>
      <c r="B3917">
        <v>6.13</v>
      </c>
      <c r="C3917">
        <v>6.25</v>
      </c>
      <c r="D3917">
        <v>5.75</v>
      </c>
    </row>
    <row r="3918" spans="1:4">
      <c r="A3918" s="16">
        <v>42732</v>
      </c>
      <c r="B3918">
        <v>6.13</v>
      </c>
      <c r="C3918">
        <v>6.25</v>
      </c>
      <c r="D3918">
        <v>5.75</v>
      </c>
    </row>
    <row r="3919" spans="1:4">
      <c r="A3919" s="16">
        <v>42733</v>
      </c>
      <c r="B3919">
        <v>6.12</v>
      </c>
      <c r="C3919">
        <v>6.25</v>
      </c>
      <c r="D3919">
        <v>5.75</v>
      </c>
    </row>
    <row r="3920" spans="1:4">
      <c r="A3920" s="16">
        <v>42734</v>
      </c>
      <c r="B3920">
        <v>6.13</v>
      </c>
      <c r="C3920">
        <v>6.25</v>
      </c>
      <c r="D3920">
        <v>5.75</v>
      </c>
    </row>
    <row r="3921" spans="1:4">
      <c r="A3921" s="16">
        <v>42735</v>
      </c>
      <c r="B3921">
        <v>5.77</v>
      </c>
      <c r="C3921">
        <v>6.25</v>
      </c>
      <c r="D3921">
        <v>5.75</v>
      </c>
    </row>
    <row r="3922" spans="1:4">
      <c r="A3922" s="16">
        <v>42737</v>
      </c>
      <c r="B3922">
        <v>6.07</v>
      </c>
      <c r="C3922">
        <v>6.25</v>
      </c>
      <c r="D3922">
        <v>5.75</v>
      </c>
    </row>
    <row r="3923" spans="1:4">
      <c r="A3923" s="16">
        <v>42738</v>
      </c>
      <c r="B3923">
        <v>6</v>
      </c>
      <c r="C3923">
        <v>6.25</v>
      </c>
      <c r="D3923">
        <v>5.75</v>
      </c>
    </row>
    <row r="3924" spans="1:4">
      <c r="A3924" s="16">
        <v>42739</v>
      </c>
      <c r="B3924">
        <v>6.08</v>
      </c>
      <c r="C3924">
        <v>6.25</v>
      </c>
      <c r="D3924">
        <v>5.75</v>
      </c>
    </row>
    <row r="3925" spans="1:4">
      <c r="A3925" s="16">
        <v>42740</v>
      </c>
      <c r="B3925">
        <v>6.11</v>
      </c>
      <c r="C3925">
        <v>6.25</v>
      </c>
      <c r="D3925">
        <v>5.75</v>
      </c>
    </row>
    <row r="3926" spans="1:4">
      <c r="A3926" s="16">
        <v>42741</v>
      </c>
      <c r="B3926">
        <v>6.12</v>
      </c>
      <c r="C3926">
        <v>6.25</v>
      </c>
      <c r="D3926">
        <v>5.75</v>
      </c>
    </row>
    <row r="3927" spans="1:4">
      <c r="A3927" s="16">
        <v>42742</v>
      </c>
      <c r="B3927">
        <v>5.58</v>
      </c>
      <c r="C3927">
        <v>6.25</v>
      </c>
      <c r="D3927">
        <v>5.75</v>
      </c>
    </row>
    <row r="3928" spans="1:4">
      <c r="A3928" s="16">
        <v>42744</v>
      </c>
      <c r="B3928">
        <v>6.15</v>
      </c>
      <c r="C3928">
        <v>6.25</v>
      </c>
      <c r="D3928">
        <v>5.75</v>
      </c>
    </row>
    <row r="3929" spans="1:4">
      <c r="A3929" s="16">
        <v>42745</v>
      </c>
      <c r="B3929">
        <v>6.09</v>
      </c>
      <c r="C3929">
        <v>6.25</v>
      </c>
      <c r="D3929">
        <v>5.75</v>
      </c>
    </row>
    <row r="3930" spans="1:4">
      <c r="A3930" s="16">
        <v>42746</v>
      </c>
      <c r="B3930">
        <v>6.1</v>
      </c>
      <c r="C3930">
        <v>6.25</v>
      </c>
      <c r="D3930">
        <v>5.75</v>
      </c>
    </row>
    <row r="3931" spans="1:4">
      <c r="A3931" s="16">
        <v>42747</v>
      </c>
      <c r="B3931">
        <v>6.08</v>
      </c>
      <c r="C3931">
        <v>6.25</v>
      </c>
      <c r="D3931">
        <v>5.75</v>
      </c>
    </row>
    <row r="3932" spans="1:4">
      <c r="A3932" s="16">
        <v>42748</v>
      </c>
      <c r="B3932">
        <v>6.04</v>
      </c>
      <c r="C3932">
        <v>6.25</v>
      </c>
      <c r="D3932">
        <v>5.75</v>
      </c>
    </row>
    <row r="3933" spans="1:4">
      <c r="A3933" s="16">
        <v>42751</v>
      </c>
      <c r="B3933">
        <v>5.98</v>
      </c>
      <c r="C3933">
        <v>6.25</v>
      </c>
      <c r="D3933">
        <v>5.75</v>
      </c>
    </row>
    <row r="3934" spans="1:4">
      <c r="A3934" s="16">
        <v>42752</v>
      </c>
      <c r="B3934">
        <v>5.92</v>
      </c>
      <c r="C3934">
        <v>6.25</v>
      </c>
      <c r="D3934">
        <v>5.75</v>
      </c>
    </row>
    <row r="3935" spans="1:4">
      <c r="A3935" s="16">
        <v>42753</v>
      </c>
      <c r="B3935">
        <v>6</v>
      </c>
      <c r="C3935">
        <v>6.25</v>
      </c>
      <c r="D3935">
        <v>5.75</v>
      </c>
    </row>
    <row r="3936" spans="1:4">
      <c r="A3936" s="16">
        <v>42754</v>
      </c>
      <c r="B3936">
        <v>5.99</v>
      </c>
      <c r="C3936">
        <v>6.25</v>
      </c>
      <c r="D3936">
        <v>5.75</v>
      </c>
    </row>
    <row r="3937" spans="1:4">
      <c r="A3937" s="16">
        <v>42755</v>
      </c>
      <c r="B3937">
        <v>5.89</v>
      </c>
      <c r="C3937">
        <v>6.25</v>
      </c>
      <c r="D3937">
        <v>5.75</v>
      </c>
    </row>
    <row r="3938" spans="1:4">
      <c r="A3938" s="16">
        <v>42756</v>
      </c>
      <c r="B3938">
        <v>5.89</v>
      </c>
      <c r="C3938">
        <v>6.25</v>
      </c>
      <c r="D3938">
        <v>5.75</v>
      </c>
    </row>
    <row r="3939" spans="1:4">
      <c r="A3939" s="16">
        <v>42758</v>
      </c>
      <c r="B3939">
        <v>5.97</v>
      </c>
      <c r="C3939">
        <v>6.25</v>
      </c>
      <c r="D3939">
        <v>5.75</v>
      </c>
    </row>
    <row r="3940" spans="1:4">
      <c r="A3940" s="16">
        <v>42759</v>
      </c>
      <c r="B3940">
        <v>5.95</v>
      </c>
      <c r="C3940">
        <v>6.25</v>
      </c>
      <c r="D3940">
        <v>5.75</v>
      </c>
    </row>
    <row r="3941" spans="1:4">
      <c r="A3941" s="16">
        <v>42760</v>
      </c>
      <c r="B3941">
        <v>5.98</v>
      </c>
      <c r="C3941">
        <v>6.25</v>
      </c>
      <c r="D3941">
        <v>5.75</v>
      </c>
    </row>
    <row r="3942" spans="1:4">
      <c r="A3942" s="16">
        <v>42762</v>
      </c>
      <c r="B3942">
        <v>6.02</v>
      </c>
      <c r="C3942">
        <v>6.25</v>
      </c>
      <c r="D3942">
        <v>5.75</v>
      </c>
    </row>
    <row r="3943" spans="1:4">
      <c r="A3943" s="16">
        <v>42765</v>
      </c>
      <c r="B3943">
        <v>6</v>
      </c>
      <c r="C3943">
        <v>6.25</v>
      </c>
      <c r="D3943">
        <v>5.75</v>
      </c>
    </row>
    <row r="3944" spans="1:4">
      <c r="A3944" s="16">
        <v>42766</v>
      </c>
      <c r="B3944">
        <v>6.02</v>
      </c>
      <c r="C3944">
        <v>6.25</v>
      </c>
      <c r="D3944">
        <v>5.75</v>
      </c>
    </row>
    <row r="3945" spans="1:4">
      <c r="A3945" s="16">
        <v>42767</v>
      </c>
      <c r="B3945">
        <v>6.05</v>
      </c>
      <c r="C3945">
        <v>6.25</v>
      </c>
      <c r="D3945">
        <v>5.75</v>
      </c>
    </row>
    <row r="3946" spans="1:4">
      <c r="A3946" s="16">
        <v>42768</v>
      </c>
      <c r="B3946">
        <v>5.96</v>
      </c>
      <c r="C3946">
        <v>6.25</v>
      </c>
      <c r="D3946">
        <v>5.75</v>
      </c>
    </row>
    <row r="3947" spans="1:4">
      <c r="A3947" s="16">
        <v>42769</v>
      </c>
      <c r="B3947">
        <v>5.75</v>
      </c>
      <c r="C3947">
        <v>6.25</v>
      </c>
      <c r="D3947">
        <v>5.75</v>
      </c>
    </row>
    <row r="3948" spans="1:4">
      <c r="A3948" s="16">
        <v>42770</v>
      </c>
      <c r="B3948">
        <v>5.97</v>
      </c>
      <c r="C3948">
        <v>6.25</v>
      </c>
      <c r="D3948">
        <v>5.75</v>
      </c>
    </row>
    <row r="3949" spans="1:4">
      <c r="A3949" s="16">
        <v>42772</v>
      </c>
      <c r="B3949">
        <v>5.98</v>
      </c>
      <c r="C3949">
        <v>6.25</v>
      </c>
      <c r="D3949">
        <v>5.75</v>
      </c>
    </row>
    <row r="3950" spans="1:4">
      <c r="A3950" s="16">
        <v>42773</v>
      </c>
      <c r="B3950">
        <v>6.09</v>
      </c>
      <c r="C3950">
        <v>6.25</v>
      </c>
      <c r="D3950">
        <v>5.75</v>
      </c>
    </row>
    <row r="3951" spans="1:4">
      <c r="A3951" s="16">
        <v>42774</v>
      </c>
      <c r="B3951">
        <v>6.03</v>
      </c>
      <c r="C3951">
        <v>6.25</v>
      </c>
      <c r="D3951">
        <v>5.75</v>
      </c>
    </row>
    <row r="3952" spans="1:4">
      <c r="A3952" s="16">
        <v>42775</v>
      </c>
      <c r="B3952">
        <v>6.08</v>
      </c>
      <c r="C3952">
        <v>6.25</v>
      </c>
      <c r="D3952">
        <v>5.75</v>
      </c>
    </row>
    <row r="3953" spans="1:4">
      <c r="A3953" s="16">
        <v>42776</v>
      </c>
      <c r="B3953">
        <v>6.11</v>
      </c>
      <c r="C3953">
        <v>6.25</v>
      </c>
      <c r="D3953">
        <v>5.75</v>
      </c>
    </row>
    <row r="3954" spans="1:4">
      <c r="A3954" s="16">
        <v>42779</v>
      </c>
      <c r="B3954">
        <v>6.09</v>
      </c>
      <c r="C3954">
        <v>6.25</v>
      </c>
      <c r="D3954">
        <v>5.75</v>
      </c>
    </row>
    <row r="3955" spans="1:4">
      <c r="A3955" s="16">
        <v>42780</v>
      </c>
      <c r="B3955">
        <v>6.02</v>
      </c>
      <c r="C3955">
        <v>6.25</v>
      </c>
      <c r="D3955">
        <v>5.75</v>
      </c>
    </row>
    <row r="3956" spans="1:4">
      <c r="A3956" s="16">
        <v>42781</v>
      </c>
      <c r="B3956">
        <v>5.98</v>
      </c>
      <c r="C3956">
        <v>6.25</v>
      </c>
      <c r="D3956">
        <v>5.75</v>
      </c>
    </row>
    <row r="3957" spans="1:4">
      <c r="A3957" s="16">
        <v>42782</v>
      </c>
      <c r="B3957">
        <v>6</v>
      </c>
      <c r="C3957">
        <v>6.25</v>
      </c>
      <c r="D3957">
        <v>5.75</v>
      </c>
    </row>
    <row r="3958" spans="1:4">
      <c r="A3958" s="16">
        <v>42783</v>
      </c>
      <c r="B3958">
        <v>5.77</v>
      </c>
      <c r="C3958">
        <v>6.25</v>
      </c>
      <c r="D3958">
        <v>5.75</v>
      </c>
    </row>
    <row r="3959" spans="1:4">
      <c r="A3959" s="16">
        <v>42784</v>
      </c>
      <c r="B3959">
        <v>6.08</v>
      </c>
      <c r="C3959">
        <v>6.25</v>
      </c>
      <c r="D3959">
        <v>5.75</v>
      </c>
    </row>
    <row r="3960" spans="1:4">
      <c r="A3960" s="16">
        <v>42786</v>
      </c>
      <c r="B3960">
        <v>5.98</v>
      </c>
      <c r="C3960">
        <v>6.25</v>
      </c>
      <c r="D3960">
        <v>5.75</v>
      </c>
    </row>
    <row r="3961" spans="1:4">
      <c r="A3961" s="16">
        <v>42787</v>
      </c>
      <c r="B3961">
        <v>5.9</v>
      </c>
      <c r="C3961">
        <v>6.25</v>
      </c>
      <c r="D3961">
        <v>5.75</v>
      </c>
    </row>
    <row r="3962" spans="1:4">
      <c r="A3962" s="16">
        <v>42788</v>
      </c>
      <c r="B3962">
        <v>5.9</v>
      </c>
      <c r="C3962">
        <v>6.25</v>
      </c>
      <c r="D3962">
        <v>5.75</v>
      </c>
    </row>
    <row r="3963" spans="1:4">
      <c r="A3963" s="16">
        <v>42789</v>
      </c>
      <c r="B3963">
        <v>5.9</v>
      </c>
      <c r="C3963">
        <v>6.25</v>
      </c>
      <c r="D3963">
        <v>5.75</v>
      </c>
    </row>
    <row r="3964" spans="1:4">
      <c r="A3964" s="16">
        <v>42790</v>
      </c>
      <c r="B3964">
        <v>5.9</v>
      </c>
      <c r="C3964">
        <v>6.25</v>
      </c>
      <c r="D3964">
        <v>5.75</v>
      </c>
    </row>
    <row r="3965" spans="1:4">
      <c r="A3965" s="16">
        <v>42793</v>
      </c>
      <c r="B3965">
        <v>5.9</v>
      </c>
      <c r="C3965">
        <v>6.25</v>
      </c>
      <c r="D3965">
        <v>5.75</v>
      </c>
    </row>
    <row r="3966" spans="1:4">
      <c r="A3966" s="16">
        <v>42794</v>
      </c>
      <c r="B3966">
        <v>6</v>
      </c>
      <c r="C3966">
        <v>6.25</v>
      </c>
      <c r="D3966">
        <v>5.75</v>
      </c>
    </row>
    <row r="3967" spans="1:4">
      <c r="A3967" s="16">
        <v>42795</v>
      </c>
      <c r="B3967">
        <v>6</v>
      </c>
      <c r="C3967">
        <v>6.25</v>
      </c>
      <c r="D3967">
        <v>5.75</v>
      </c>
    </row>
    <row r="3968" spans="1:4">
      <c r="A3968" s="16">
        <v>42796</v>
      </c>
      <c r="B3968">
        <v>6</v>
      </c>
      <c r="C3968">
        <v>6.25</v>
      </c>
      <c r="D3968">
        <v>5.75</v>
      </c>
    </row>
    <row r="3969" spans="1:4">
      <c r="A3969" s="16">
        <v>42797</v>
      </c>
      <c r="B3969">
        <v>5.8</v>
      </c>
      <c r="C3969">
        <v>6.25</v>
      </c>
      <c r="D3969">
        <v>5.75</v>
      </c>
    </row>
    <row r="3970" spans="1:4">
      <c r="A3970" s="16">
        <v>42798</v>
      </c>
      <c r="B3970">
        <v>6.1</v>
      </c>
      <c r="C3970">
        <v>6.25</v>
      </c>
      <c r="D3970">
        <v>5.75</v>
      </c>
    </row>
    <row r="3971" spans="1:4">
      <c r="A3971" s="16">
        <v>42800</v>
      </c>
      <c r="B3971">
        <v>5.9</v>
      </c>
      <c r="C3971">
        <v>6.25</v>
      </c>
      <c r="D3971">
        <v>5.75</v>
      </c>
    </row>
    <row r="3972" spans="1:4">
      <c r="A3972" s="16">
        <v>42801</v>
      </c>
      <c r="B3972">
        <v>6</v>
      </c>
      <c r="C3972">
        <v>6.25</v>
      </c>
      <c r="D3972">
        <v>5.75</v>
      </c>
    </row>
    <row r="3973" spans="1:4">
      <c r="A3973" s="16">
        <v>42802</v>
      </c>
      <c r="B3973">
        <v>5.9</v>
      </c>
      <c r="C3973">
        <v>6.25</v>
      </c>
      <c r="D3973">
        <v>5.75</v>
      </c>
    </row>
    <row r="3974" spans="1:4">
      <c r="A3974" s="16">
        <v>42803</v>
      </c>
      <c r="B3974">
        <v>5.9</v>
      </c>
      <c r="C3974">
        <v>6.25</v>
      </c>
      <c r="D3974">
        <v>5.75</v>
      </c>
    </row>
    <row r="3975" spans="1:4">
      <c r="A3975" s="16">
        <v>42804</v>
      </c>
      <c r="B3975">
        <v>6</v>
      </c>
      <c r="C3975">
        <v>6.25</v>
      </c>
      <c r="D3975">
        <v>5.75</v>
      </c>
    </row>
    <row r="3976" spans="1:4">
      <c r="A3976" s="16">
        <v>42807</v>
      </c>
      <c r="B3976">
        <v>6</v>
      </c>
      <c r="C3976">
        <v>6.25</v>
      </c>
      <c r="D3976">
        <v>5.75</v>
      </c>
    </row>
    <row r="3977" spans="1:4">
      <c r="A3977" s="16">
        <v>42808</v>
      </c>
      <c r="B3977">
        <v>5.9</v>
      </c>
      <c r="C3977">
        <v>6.25</v>
      </c>
      <c r="D3977">
        <v>5.75</v>
      </c>
    </row>
    <row r="3978" spans="1:4">
      <c r="A3978" s="16">
        <v>42809</v>
      </c>
      <c r="B3978">
        <v>6</v>
      </c>
      <c r="C3978">
        <v>6.25</v>
      </c>
      <c r="D3978">
        <v>5.75</v>
      </c>
    </row>
    <row r="3979" spans="1:4">
      <c r="A3979" s="16">
        <v>42810</v>
      </c>
      <c r="B3979">
        <v>6</v>
      </c>
      <c r="C3979">
        <v>6.25</v>
      </c>
      <c r="D3979">
        <v>5.75</v>
      </c>
    </row>
    <row r="3980" spans="1:4">
      <c r="A3980" s="16">
        <v>42811</v>
      </c>
      <c r="B3980">
        <v>5.9</v>
      </c>
      <c r="C3980">
        <v>6.25</v>
      </c>
      <c r="D3980">
        <v>5.75</v>
      </c>
    </row>
    <row r="3981" spans="1:4">
      <c r="A3981" s="16">
        <v>42812</v>
      </c>
      <c r="B3981">
        <v>6.1</v>
      </c>
      <c r="C3981">
        <v>6.25</v>
      </c>
      <c r="D3981">
        <v>5.75</v>
      </c>
    </row>
    <row r="3982" spans="1:4">
      <c r="A3982" s="16">
        <v>42814</v>
      </c>
      <c r="B3982">
        <v>6</v>
      </c>
      <c r="C3982">
        <v>6.25</v>
      </c>
      <c r="D3982">
        <v>5.75</v>
      </c>
    </row>
    <row r="3983" spans="1:4">
      <c r="A3983" s="16">
        <v>42815</v>
      </c>
      <c r="B3983">
        <v>5.9</v>
      </c>
      <c r="C3983">
        <v>6.25</v>
      </c>
      <c r="D3983">
        <v>5.75</v>
      </c>
    </row>
    <row r="3984" spans="1:4">
      <c r="A3984" s="16">
        <v>42816</v>
      </c>
      <c r="B3984">
        <v>6</v>
      </c>
      <c r="C3984">
        <v>6.25</v>
      </c>
      <c r="D3984">
        <v>5.75</v>
      </c>
    </row>
    <row r="3985" spans="1:4">
      <c r="A3985" s="16">
        <v>42817</v>
      </c>
      <c r="B3985">
        <v>6</v>
      </c>
      <c r="C3985">
        <v>6.25</v>
      </c>
      <c r="D3985">
        <v>5.75</v>
      </c>
    </row>
    <row r="3986" spans="1:4">
      <c r="A3986" s="16">
        <v>42818</v>
      </c>
      <c r="B3986">
        <v>5.9</v>
      </c>
      <c r="C3986">
        <v>6.25</v>
      </c>
      <c r="D3986">
        <v>5.75</v>
      </c>
    </row>
    <row r="3987" spans="1:4">
      <c r="A3987" s="16">
        <v>42819</v>
      </c>
      <c r="B3987">
        <v>5.9</v>
      </c>
      <c r="C3987">
        <v>6.25</v>
      </c>
      <c r="D3987">
        <v>5.75</v>
      </c>
    </row>
    <row r="3988" spans="1:4">
      <c r="A3988" s="16">
        <v>42820</v>
      </c>
      <c r="B3988">
        <v>5.9</v>
      </c>
      <c r="C3988">
        <v>6.25</v>
      </c>
      <c r="D3988">
        <v>5.75</v>
      </c>
    </row>
    <row r="3989" spans="1:4">
      <c r="A3989" s="16">
        <v>42821</v>
      </c>
      <c r="B3989">
        <v>6</v>
      </c>
      <c r="C3989">
        <v>6.25</v>
      </c>
      <c r="D3989">
        <v>5.75</v>
      </c>
    </row>
    <row r="3990" spans="1:4">
      <c r="A3990" s="16">
        <v>42822</v>
      </c>
      <c r="B3990">
        <v>6</v>
      </c>
      <c r="C3990">
        <v>6.25</v>
      </c>
      <c r="D3990">
        <v>5.75</v>
      </c>
    </row>
    <row r="3991" spans="1:4">
      <c r="A3991" s="16">
        <v>42823</v>
      </c>
      <c r="B3991">
        <v>5.9</v>
      </c>
      <c r="C3991">
        <v>6.25</v>
      </c>
      <c r="D3991">
        <v>5.75</v>
      </c>
    </row>
    <row r="3992" spans="1:4">
      <c r="A3992" s="16">
        <v>42824</v>
      </c>
      <c r="B3992">
        <v>6</v>
      </c>
      <c r="C3992">
        <v>6.25</v>
      </c>
      <c r="D3992">
        <v>5.75</v>
      </c>
    </row>
    <row r="3993" spans="1:4">
      <c r="A3993" s="16">
        <v>42825</v>
      </c>
      <c r="B3993">
        <v>6</v>
      </c>
      <c r="C3993">
        <v>6.25</v>
      </c>
      <c r="D3993">
        <v>5.75</v>
      </c>
    </row>
    <row r="3994" spans="1:4">
      <c r="A3994" s="16">
        <v>42828</v>
      </c>
      <c r="B3994">
        <v>5.8</v>
      </c>
      <c r="C3994">
        <v>6.25</v>
      </c>
      <c r="D3994">
        <v>5.75</v>
      </c>
    </row>
    <row r="3995" spans="1:4">
      <c r="A3995" s="16">
        <v>42829</v>
      </c>
      <c r="B3995">
        <v>5.8</v>
      </c>
      <c r="C3995">
        <v>6.25</v>
      </c>
      <c r="D3995">
        <v>5.75</v>
      </c>
    </row>
    <row r="3996" spans="1:4">
      <c r="A3996" s="16">
        <v>42830</v>
      </c>
      <c r="B3996">
        <v>5.8</v>
      </c>
      <c r="C3996">
        <v>6.25</v>
      </c>
      <c r="D3996">
        <v>5.75</v>
      </c>
    </row>
    <row r="3997" spans="1:4">
      <c r="A3997" s="16">
        <v>42831</v>
      </c>
      <c r="B3997">
        <v>5.8</v>
      </c>
      <c r="C3997">
        <v>6.25</v>
      </c>
      <c r="D3997">
        <v>6</v>
      </c>
    </row>
    <row r="3998" spans="1:4">
      <c r="A3998" s="16">
        <v>42832</v>
      </c>
      <c r="B3998">
        <v>5.9</v>
      </c>
      <c r="C3998">
        <v>6.25</v>
      </c>
      <c r="D3998">
        <v>6</v>
      </c>
    </row>
    <row r="3999" spans="1:4">
      <c r="A3999" s="16">
        <v>42835</v>
      </c>
      <c r="B3999">
        <v>5.9</v>
      </c>
      <c r="C3999">
        <v>6.25</v>
      </c>
      <c r="D3999">
        <v>6</v>
      </c>
    </row>
    <row r="4000" spans="1:4">
      <c r="A4000" s="16">
        <v>42836</v>
      </c>
      <c r="B4000">
        <v>6</v>
      </c>
      <c r="C4000">
        <v>6.25</v>
      </c>
      <c r="D4000">
        <v>6</v>
      </c>
    </row>
    <row r="4001" spans="1:4">
      <c r="A4001" s="16">
        <v>42837</v>
      </c>
      <c r="B4001">
        <v>5.9</v>
      </c>
      <c r="C4001">
        <v>6.25</v>
      </c>
      <c r="D4001">
        <v>6</v>
      </c>
    </row>
    <row r="4002" spans="1:4">
      <c r="A4002" s="16">
        <v>42838</v>
      </c>
      <c r="B4002">
        <v>5.9</v>
      </c>
      <c r="C4002">
        <v>6.25</v>
      </c>
      <c r="D4002">
        <v>6</v>
      </c>
    </row>
    <row r="4003" spans="1:4">
      <c r="A4003" s="16">
        <v>42839</v>
      </c>
      <c r="B4003">
        <v>5.9</v>
      </c>
      <c r="C4003">
        <v>6.25</v>
      </c>
      <c r="D4003">
        <v>6</v>
      </c>
    </row>
    <row r="4004" spans="1:4">
      <c r="A4004" s="16">
        <v>42840</v>
      </c>
      <c r="B4004">
        <v>5.7</v>
      </c>
      <c r="C4004">
        <v>6.25</v>
      </c>
      <c r="D4004">
        <v>6</v>
      </c>
    </row>
    <row r="4005" spans="1:4">
      <c r="A4005" s="16">
        <v>42842</v>
      </c>
      <c r="B4005">
        <v>6</v>
      </c>
      <c r="C4005">
        <v>6.25</v>
      </c>
      <c r="D4005">
        <v>6</v>
      </c>
    </row>
    <row r="4006" spans="1:4">
      <c r="A4006" s="16">
        <v>42843</v>
      </c>
      <c r="B4006">
        <v>5.9</v>
      </c>
      <c r="C4006">
        <v>6.25</v>
      </c>
      <c r="D4006">
        <v>6</v>
      </c>
    </row>
    <row r="4007" spans="1:4">
      <c r="A4007" s="16">
        <v>42844</v>
      </c>
      <c r="B4007">
        <v>6</v>
      </c>
      <c r="C4007">
        <v>6.25</v>
      </c>
      <c r="D4007">
        <v>6</v>
      </c>
    </row>
    <row r="4008" spans="1:4">
      <c r="A4008" s="16">
        <v>42845</v>
      </c>
      <c r="B4008">
        <v>5.9</v>
      </c>
      <c r="C4008">
        <v>6.25</v>
      </c>
      <c r="D4008">
        <v>6</v>
      </c>
    </row>
    <row r="4009" spans="1:4">
      <c r="A4009" s="16">
        <v>42846</v>
      </c>
      <c r="B4009">
        <v>5.9</v>
      </c>
      <c r="C4009">
        <v>6.25</v>
      </c>
      <c r="D4009">
        <v>6</v>
      </c>
    </row>
    <row r="4010" spans="1:4">
      <c r="A4010" s="16">
        <v>42849</v>
      </c>
      <c r="B4010">
        <v>6</v>
      </c>
      <c r="C4010">
        <v>6.25</v>
      </c>
      <c r="D4010">
        <v>6</v>
      </c>
    </row>
    <row r="4011" spans="1:4">
      <c r="A4011" s="16">
        <v>42850</v>
      </c>
      <c r="B4011">
        <v>6</v>
      </c>
      <c r="C4011">
        <v>6.25</v>
      </c>
      <c r="D4011">
        <v>6</v>
      </c>
    </row>
    <row r="4012" spans="1:4">
      <c r="A4012" s="16">
        <v>42851</v>
      </c>
      <c r="B4012">
        <v>6</v>
      </c>
      <c r="C4012">
        <v>6.25</v>
      </c>
      <c r="D4012">
        <v>6</v>
      </c>
    </row>
    <row r="4013" spans="1:4">
      <c r="A4013" s="16">
        <v>42852</v>
      </c>
      <c r="B4013">
        <v>6</v>
      </c>
      <c r="C4013">
        <v>6.25</v>
      </c>
      <c r="D4013">
        <v>6</v>
      </c>
    </row>
    <row r="4014" spans="1:4">
      <c r="A4014" s="16">
        <v>42853</v>
      </c>
      <c r="B4014">
        <v>5.9</v>
      </c>
      <c r="C4014">
        <v>6.25</v>
      </c>
      <c r="D4014">
        <v>6</v>
      </c>
    </row>
    <row r="4015" spans="1:4">
      <c r="A4015" s="16">
        <v>42854</v>
      </c>
      <c r="B4015">
        <v>6.1</v>
      </c>
      <c r="C4015">
        <v>6.25</v>
      </c>
      <c r="D4015">
        <v>6</v>
      </c>
    </row>
    <row r="4016" spans="1:4">
      <c r="A4016" s="16">
        <v>42856</v>
      </c>
      <c r="B4016">
        <v>6.1</v>
      </c>
      <c r="C4016">
        <v>6.25</v>
      </c>
      <c r="D4016">
        <v>6</v>
      </c>
    </row>
    <row r="4017" spans="1:4">
      <c r="A4017" s="16">
        <v>42857</v>
      </c>
      <c r="B4017">
        <v>6</v>
      </c>
      <c r="C4017">
        <v>6.25</v>
      </c>
      <c r="D4017">
        <v>6</v>
      </c>
    </row>
    <row r="4018" spans="1:4">
      <c r="A4018" s="16">
        <v>42858</v>
      </c>
      <c r="B4018">
        <v>6</v>
      </c>
      <c r="C4018">
        <v>6.25</v>
      </c>
      <c r="D4018">
        <v>6</v>
      </c>
    </row>
    <row r="4019" spans="1:4">
      <c r="A4019" s="16">
        <v>42859</v>
      </c>
      <c r="B4019">
        <v>6</v>
      </c>
      <c r="C4019">
        <v>6.25</v>
      </c>
      <c r="D4019">
        <v>6</v>
      </c>
    </row>
    <row r="4020" spans="1:4">
      <c r="A4020" s="16">
        <v>42860</v>
      </c>
      <c r="B4020">
        <v>5.6</v>
      </c>
      <c r="C4020">
        <v>6.25</v>
      </c>
      <c r="D4020">
        <v>6</v>
      </c>
    </row>
    <row r="4021" spans="1:4">
      <c r="A4021" s="16">
        <v>42861</v>
      </c>
      <c r="B4021">
        <v>5.9</v>
      </c>
      <c r="C4021">
        <v>6.25</v>
      </c>
      <c r="D4021">
        <v>6</v>
      </c>
    </row>
    <row r="4022" spans="1:4">
      <c r="A4022" s="16">
        <v>42863</v>
      </c>
      <c r="B4022">
        <v>6.1</v>
      </c>
      <c r="C4022">
        <v>6.25</v>
      </c>
      <c r="D4022">
        <v>6</v>
      </c>
    </row>
    <row r="4023" spans="1:4">
      <c r="A4023" s="16">
        <v>42864</v>
      </c>
      <c r="B4023">
        <v>6.1</v>
      </c>
      <c r="C4023">
        <v>6.25</v>
      </c>
      <c r="D4023">
        <v>6</v>
      </c>
    </row>
    <row r="4024" spans="1:4">
      <c r="A4024" s="16">
        <v>42865</v>
      </c>
      <c r="B4024">
        <v>6.1</v>
      </c>
      <c r="C4024">
        <v>6.25</v>
      </c>
      <c r="D4024">
        <v>6</v>
      </c>
    </row>
    <row r="4025" spans="1:4">
      <c r="A4025" s="16">
        <v>42866</v>
      </c>
      <c r="B4025">
        <v>6</v>
      </c>
      <c r="C4025">
        <v>6.25</v>
      </c>
      <c r="D4025">
        <v>6</v>
      </c>
    </row>
    <row r="4026" spans="1:4">
      <c r="A4026" s="16">
        <v>42867</v>
      </c>
      <c r="B4026">
        <v>6.1</v>
      </c>
      <c r="C4026">
        <v>6.25</v>
      </c>
      <c r="D4026">
        <v>6</v>
      </c>
    </row>
    <row r="4027" spans="1:4">
      <c r="A4027" s="16">
        <v>42870</v>
      </c>
      <c r="B4027">
        <v>6.1</v>
      </c>
      <c r="C4027">
        <v>6.25</v>
      </c>
      <c r="D4027">
        <v>6</v>
      </c>
    </row>
    <row r="4028" spans="1:4">
      <c r="A4028" s="16">
        <v>42871</v>
      </c>
      <c r="B4028">
        <v>6.1</v>
      </c>
      <c r="C4028">
        <v>6.25</v>
      </c>
      <c r="D4028">
        <v>6</v>
      </c>
    </row>
    <row r="4029" spans="1:4">
      <c r="A4029" s="16">
        <v>42872</v>
      </c>
      <c r="B4029">
        <v>6</v>
      </c>
      <c r="C4029">
        <v>6.25</v>
      </c>
      <c r="D4029">
        <v>6</v>
      </c>
    </row>
    <row r="4030" spans="1:4">
      <c r="A4030" s="16">
        <v>42873</v>
      </c>
      <c r="B4030">
        <v>6.1</v>
      </c>
      <c r="C4030">
        <v>6.25</v>
      </c>
      <c r="D4030">
        <v>6</v>
      </c>
    </row>
    <row r="4031" spans="1:4">
      <c r="A4031" s="16">
        <v>42874</v>
      </c>
      <c r="B4031">
        <v>5.6</v>
      </c>
      <c r="C4031">
        <v>6.25</v>
      </c>
      <c r="D4031">
        <v>6</v>
      </c>
    </row>
    <row r="4032" spans="1:4">
      <c r="A4032" s="16">
        <v>42875</v>
      </c>
      <c r="B4032">
        <v>5.9</v>
      </c>
      <c r="C4032">
        <v>6.25</v>
      </c>
      <c r="D4032">
        <v>6</v>
      </c>
    </row>
    <row r="4033" spans="1:4">
      <c r="A4033" s="16">
        <v>42877</v>
      </c>
      <c r="B4033">
        <v>6.1</v>
      </c>
      <c r="C4033">
        <v>6.25</v>
      </c>
      <c r="D4033">
        <v>6</v>
      </c>
    </row>
    <row r="4034" spans="1:4">
      <c r="A4034" s="16">
        <v>42878</v>
      </c>
      <c r="B4034">
        <v>6.1</v>
      </c>
      <c r="C4034">
        <v>6.25</v>
      </c>
      <c r="D4034">
        <v>6</v>
      </c>
    </row>
    <row r="4035" spans="1:4">
      <c r="A4035" s="16">
        <v>42879</v>
      </c>
      <c r="B4035">
        <v>6.1</v>
      </c>
      <c r="C4035">
        <v>6.25</v>
      </c>
      <c r="D4035">
        <v>6</v>
      </c>
    </row>
    <row r="4036" spans="1:4">
      <c r="A4036" s="16">
        <v>42880</v>
      </c>
      <c r="B4036">
        <v>6.1</v>
      </c>
      <c r="C4036">
        <v>6.25</v>
      </c>
      <c r="D4036">
        <v>6</v>
      </c>
    </row>
    <row r="4037" spans="1:4">
      <c r="A4037" s="16">
        <v>42881</v>
      </c>
      <c r="B4037">
        <v>6</v>
      </c>
      <c r="C4037">
        <v>6.25</v>
      </c>
      <c r="D4037">
        <v>6</v>
      </c>
    </row>
    <row r="4038" spans="1:4">
      <c r="A4038" s="16">
        <v>42884</v>
      </c>
      <c r="B4038">
        <v>6</v>
      </c>
      <c r="C4038">
        <v>6.25</v>
      </c>
      <c r="D4038">
        <v>6</v>
      </c>
    </row>
    <row r="4039" spans="1:4">
      <c r="A4039" s="16">
        <v>42885</v>
      </c>
      <c r="B4039">
        <v>6.1</v>
      </c>
      <c r="C4039">
        <v>6.25</v>
      </c>
      <c r="D4039">
        <v>6</v>
      </c>
    </row>
    <row r="4040" spans="1:4">
      <c r="A4040" s="16">
        <v>42886</v>
      </c>
      <c r="B4040">
        <v>6</v>
      </c>
      <c r="C4040">
        <v>6.25</v>
      </c>
      <c r="D4040">
        <v>6</v>
      </c>
    </row>
    <row r="4041" spans="1:4">
      <c r="A4041" s="16">
        <v>42887</v>
      </c>
      <c r="B4041">
        <v>6</v>
      </c>
      <c r="C4041">
        <v>6.25</v>
      </c>
      <c r="D4041">
        <v>6</v>
      </c>
    </row>
    <row r="4042" spans="1:4">
      <c r="A4042" s="16">
        <v>42888</v>
      </c>
      <c r="B4042">
        <v>6</v>
      </c>
      <c r="C4042">
        <v>6.25</v>
      </c>
      <c r="D4042">
        <v>6</v>
      </c>
    </row>
    <row r="4043" spans="1:4">
      <c r="A4043" s="16">
        <v>42889</v>
      </c>
      <c r="B4043">
        <v>5.8</v>
      </c>
      <c r="C4043">
        <v>6.25</v>
      </c>
      <c r="D4043">
        <v>6</v>
      </c>
    </row>
    <row r="4044" spans="1:4">
      <c r="A4044" s="16">
        <v>42891</v>
      </c>
      <c r="B4044">
        <v>5.7</v>
      </c>
      <c r="C4044">
        <v>6.25</v>
      </c>
      <c r="D4044">
        <v>6</v>
      </c>
    </row>
    <row r="4045" spans="1:4">
      <c r="A4045" s="16">
        <v>42892</v>
      </c>
      <c r="B4045">
        <v>6.1</v>
      </c>
      <c r="C4045">
        <v>6.25</v>
      </c>
      <c r="D4045">
        <v>6</v>
      </c>
    </row>
    <row r="4046" spans="1:4">
      <c r="A4046" s="16">
        <v>42893</v>
      </c>
      <c r="B4046">
        <v>6.1</v>
      </c>
      <c r="C4046">
        <v>6.25</v>
      </c>
      <c r="D4046">
        <v>6</v>
      </c>
    </row>
    <row r="4047" spans="1:4">
      <c r="A4047" s="16">
        <v>42894</v>
      </c>
      <c r="B4047">
        <v>6.2</v>
      </c>
      <c r="C4047">
        <v>6.25</v>
      </c>
      <c r="D4047">
        <v>6</v>
      </c>
    </row>
    <row r="4048" spans="1:4">
      <c r="A4048" s="16">
        <v>42895</v>
      </c>
      <c r="B4048">
        <v>6.1</v>
      </c>
      <c r="C4048">
        <v>6.25</v>
      </c>
      <c r="D4048">
        <v>6</v>
      </c>
    </row>
    <row r="4049" spans="1:4">
      <c r="A4049" s="16">
        <v>42898</v>
      </c>
      <c r="B4049">
        <v>6.1</v>
      </c>
      <c r="C4049">
        <v>6.25</v>
      </c>
      <c r="D4049">
        <v>6</v>
      </c>
    </row>
    <row r="4050" spans="1:4">
      <c r="A4050" s="16">
        <v>42899</v>
      </c>
      <c r="B4050">
        <v>6</v>
      </c>
      <c r="C4050">
        <v>6.25</v>
      </c>
      <c r="D4050">
        <v>6</v>
      </c>
    </row>
    <row r="4051" spans="1:4">
      <c r="A4051" s="16">
        <v>42900</v>
      </c>
      <c r="B4051">
        <v>6</v>
      </c>
      <c r="C4051">
        <v>6.25</v>
      </c>
      <c r="D4051">
        <v>6</v>
      </c>
    </row>
    <row r="4052" spans="1:4">
      <c r="A4052" s="16">
        <v>42901</v>
      </c>
      <c r="B4052">
        <v>6.1</v>
      </c>
      <c r="C4052">
        <v>6.25</v>
      </c>
      <c r="D4052">
        <v>6</v>
      </c>
    </row>
    <row r="4053" spans="1:4">
      <c r="A4053" s="16">
        <v>42902</v>
      </c>
      <c r="B4053">
        <v>6.1</v>
      </c>
      <c r="C4053">
        <v>6.25</v>
      </c>
      <c r="D4053">
        <v>6</v>
      </c>
    </row>
    <row r="4054" spans="1:4">
      <c r="A4054" s="16">
        <v>42903</v>
      </c>
      <c r="B4054">
        <v>6</v>
      </c>
      <c r="C4054">
        <v>6.25</v>
      </c>
      <c r="D4054">
        <v>6</v>
      </c>
    </row>
    <row r="4055" spans="1:4">
      <c r="A4055" s="16">
        <v>42905</v>
      </c>
      <c r="B4055">
        <v>5.9</v>
      </c>
      <c r="C4055">
        <v>6.25</v>
      </c>
      <c r="D4055">
        <v>6</v>
      </c>
    </row>
    <row r="4056" spans="1:4">
      <c r="A4056" s="16">
        <v>42906</v>
      </c>
      <c r="B4056">
        <v>6.1</v>
      </c>
      <c r="C4056">
        <v>6.25</v>
      </c>
      <c r="D4056">
        <v>6</v>
      </c>
    </row>
    <row r="4057" spans="1:4">
      <c r="A4057" s="16">
        <v>42907</v>
      </c>
      <c r="B4057">
        <v>6.1</v>
      </c>
      <c r="C4057">
        <v>6.25</v>
      </c>
      <c r="D4057">
        <v>6</v>
      </c>
    </row>
    <row r="4058" spans="1:4">
      <c r="A4058" s="16">
        <v>42908</v>
      </c>
      <c r="B4058">
        <v>6.1</v>
      </c>
      <c r="C4058">
        <v>6.25</v>
      </c>
      <c r="D4058">
        <v>6</v>
      </c>
    </row>
    <row r="4059" spans="1:4">
      <c r="A4059" s="16">
        <v>42909</v>
      </c>
      <c r="B4059">
        <v>6.1</v>
      </c>
      <c r="C4059">
        <v>6.25</v>
      </c>
      <c r="D4059">
        <v>6</v>
      </c>
    </row>
    <row r="4060" spans="1:4">
      <c r="A4060" s="16">
        <v>42912</v>
      </c>
      <c r="B4060">
        <v>6.1</v>
      </c>
      <c r="C4060">
        <v>6.25</v>
      </c>
      <c r="D4060">
        <v>6</v>
      </c>
    </row>
    <row r="4061" spans="1:4">
      <c r="A4061" s="16">
        <v>42913</v>
      </c>
      <c r="B4061">
        <v>6.1</v>
      </c>
      <c r="C4061">
        <v>6.25</v>
      </c>
      <c r="D4061">
        <v>6</v>
      </c>
    </row>
    <row r="4062" spans="1:4">
      <c r="A4062" s="16">
        <v>42914</v>
      </c>
      <c r="B4062">
        <v>6.1</v>
      </c>
      <c r="C4062">
        <v>6.25</v>
      </c>
      <c r="D4062">
        <v>6</v>
      </c>
    </row>
    <row r="4063" spans="1:4">
      <c r="A4063" s="16">
        <v>42915</v>
      </c>
      <c r="B4063">
        <v>6.1</v>
      </c>
      <c r="C4063">
        <v>6.25</v>
      </c>
      <c r="D4063">
        <v>6</v>
      </c>
    </row>
    <row r="4064" spans="1:4">
      <c r="A4064" s="16">
        <v>42916</v>
      </c>
      <c r="B4064">
        <v>6.1</v>
      </c>
      <c r="C4064">
        <v>6.25</v>
      </c>
      <c r="D4064">
        <v>6</v>
      </c>
    </row>
    <row r="4065" spans="1:4">
      <c r="A4065" s="16">
        <v>42917</v>
      </c>
      <c r="B4065">
        <v>5.8</v>
      </c>
      <c r="C4065">
        <v>6.25</v>
      </c>
      <c r="D4065">
        <v>6</v>
      </c>
    </row>
    <row r="4066" spans="1:4">
      <c r="A4066" s="16">
        <v>42919</v>
      </c>
      <c r="B4066">
        <v>5.8</v>
      </c>
      <c r="C4066">
        <v>6.25</v>
      </c>
      <c r="D4066">
        <v>6</v>
      </c>
    </row>
    <row r="4067" spans="1:4">
      <c r="A4067" s="16">
        <v>42920</v>
      </c>
      <c r="B4067">
        <v>6.1</v>
      </c>
      <c r="C4067">
        <v>6.25</v>
      </c>
      <c r="D4067">
        <v>6</v>
      </c>
    </row>
    <row r="4068" spans="1:4">
      <c r="A4068" s="16">
        <v>42921</v>
      </c>
      <c r="B4068">
        <v>6</v>
      </c>
      <c r="C4068">
        <v>6.25</v>
      </c>
      <c r="D4068">
        <v>6</v>
      </c>
    </row>
    <row r="4069" spans="1:4">
      <c r="A4069" s="16">
        <v>42922</v>
      </c>
      <c r="B4069">
        <v>6</v>
      </c>
      <c r="C4069">
        <v>6.25</v>
      </c>
      <c r="D4069">
        <v>6</v>
      </c>
    </row>
    <row r="4070" spans="1:4">
      <c r="A4070" s="16">
        <v>42923</v>
      </c>
      <c r="B4070">
        <v>6</v>
      </c>
      <c r="C4070">
        <v>6.25</v>
      </c>
      <c r="D4070">
        <v>6</v>
      </c>
    </row>
    <row r="4071" spans="1:4">
      <c r="A4071" s="16">
        <v>42926</v>
      </c>
      <c r="B4071">
        <v>6.1</v>
      </c>
      <c r="C4071">
        <v>6.25</v>
      </c>
      <c r="D4071">
        <v>6</v>
      </c>
    </row>
    <row r="4072" spans="1:4">
      <c r="A4072" s="16">
        <v>42927</v>
      </c>
      <c r="B4072">
        <v>6.1</v>
      </c>
      <c r="C4072">
        <v>6.25</v>
      </c>
      <c r="D4072">
        <v>6</v>
      </c>
    </row>
    <row r="4073" spans="1:4">
      <c r="A4073" s="16">
        <v>42928</v>
      </c>
      <c r="B4073">
        <v>6</v>
      </c>
      <c r="C4073">
        <v>6.25</v>
      </c>
      <c r="D4073">
        <v>6</v>
      </c>
    </row>
    <row r="4074" spans="1:4">
      <c r="A4074" s="16">
        <v>42929</v>
      </c>
      <c r="B4074">
        <v>6.1</v>
      </c>
      <c r="C4074">
        <v>6.25</v>
      </c>
      <c r="D4074">
        <v>6</v>
      </c>
    </row>
    <row r="4075" spans="1:4">
      <c r="A4075" s="16">
        <v>42930</v>
      </c>
      <c r="B4075">
        <v>5.9</v>
      </c>
      <c r="C4075">
        <v>6.25</v>
      </c>
      <c r="D4075">
        <v>6</v>
      </c>
    </row>
    <row r="4076" spans="1:4">
      <c r="A4076" s="16">
        <v>42931</v>
      </c>
      <c r="B4076">
        <v>5.9</v>
      </c>
      <c r="C4076">
        <v>6.25</v>
      </c>
      <c r="D4076">
        <v>6</v>
      </c>
    </row>
    <row r="4077" spans="1:4">
      <c r="A4077" s="16">
        <v>42933</v>
      </c>
      <c r="B4077">
        <v>6.1</v>
      </c>
      <c r="C4077">
        <v>6.25</v>
      </c>
      <c r="D4077">
        <v>6</v>
      </c>
    </row>
    <row r="4078" spans="1:4">
      <c r="A4078" s="16">
        <v>42934</v>
      </c>
      <c r="B4078">
        <v>6.1</v>
      </c>
      <c r="C4078">
        <v>6.25</v>
      </c>
      <c r="D4078">
        <v>6</v>
      </c>
    </row>
    <row r="4079" spans="1:4">
      <c r="A4079" s="16">
        <v>42935</v>
      </c>
      <c r="B4079">
        <v>6.1</v>
      </c>
      <c r="C4079">
        <v>6.25</v>
      </c>
      <c r="D4079">
        <v>6</v>
      </c>
    </row>
    <row r="4080" spans="1:4">
      <c r="A4080" s="16">
        <v>42936</v>
      </c>
      <c r="B4080">
        <v>6.1</v>
      </c>
      <c r="C4080">
        <v>6.25</v>
      </c>
      <c r="D4080">
        <v>6</v>
      </c>
    </row>
    <row r="4081" spans="1:4">
      <c r="A4081" s="16">
        <v>42937</v>
      </c>
      <c r="B4081">
        <v>6.1</v>
      </c>
      <c r="C4081">
        <v>6.25</v>
      </c>
      <c r="D4081">
        <v>6</v>
      </c>
    </row>
    <row r="4082" spans="1:4">
      <c r="A4082" s="16">
        <v>42940</v>
      </c>
      <c r="B4082">
        <v>6.1</v>
      </c>
      <c r="C4082">
        <v>6.25</v>
      </c>
      <c r="D4082">
        <v>6</v>
      </c>
    </row>
    <row r="4083" spans="1:4">
      <c r="A4083" s="16">
        <v>42941</v>
      </c>
      <c r="B4083">
        <v>6.1</v>
      </c>
      <c r="C4083">
        <v>6.25</v>
      </c>
      <c r="D4083">
        <v>6</v>
      </c>
    </row>
    <row r="4084" spans="1:4">
      <c r="A4084" s="16">
        <v>42942</v>
      </c>
      <c r="B4084">
        <v>6.1</v>
      </c>
      <c r="C4084">
        <v>6.25</v>
      </c>
      <c r="D4084">
        <v>6</v>
      </c>
    </row>
    <row r="4085" spans="1:4">
      <c r="A4085" s="16">
        <v>42943</v>
      </c>
      <c r="B4085">
        <v>6.1</v>
      </c>
      <c r="C4085">
        <v>6.25</v>
      </c>
      <c r="D4085">
        <v>6</v>
      </c>
    </row>
    <row r="4086" spans="1:4">
      <c r="A4086" s="16">
        <v>42944</v>
      </c>
      <c r="B4086">
        <v>5.9</v>
      </c>
      <c r="C4086">
        <v>6.25</v>
      </c>
      <c r="D4086">
        <v>6</v>
      </c>
    </row>
    <row r="4087" spans="1:4">
      <c r="A4087" s="16">
        <v>42945</v>
      </c>
      <c r="B4087">
        <v>5.6</v>
      </c>
      <c r="C4087">
        <v>6.25</v>
      </c>
      <c r="D4087">
        <v>6</v>
      </c>
    </row>
    <row r="4088" spans="1:4">
      <c r="A4088" s="16">
        <v>42947</v>
      </c>
      <c r="B4088">
        <v>6.1</v>
      </c>
      <c r="C4088">
        <v>6.25</v>
      </c>
      <c r="D4088">
        <v>6</v>
      </c>
    </row>
    <row r="4089" spans="1:4">
      <c r="A4089" s="16">
        <v>42948</v>
      </c>
      <c r="B4089">
        <v>6.1</v>
      </c>
      <c r="C4089">
        <v>6.25</v>
      </c>
      <c r="D4089">
        <v>6</v>
      </c>
    </row>
    <row r="4090" spans="1:4">
      <c r="A4090" s="16">
        <v>42949</v>
      </c>
      <c r="B4090">
        <v>6.1</v>
      </c>
      <c r="C4090">
        <v>6.25</v>
      </c>
      <c r="D4090">
        <v>6</v>
      </c>
    </row>
    <row r="4091" spans="1:4">
      <c r="A4091" s="16">
        <v>42950</v>
      </c>
      <c r="B4091">
        <v>5.8</v>
      </c>
      <c r="C4091">
        <v>6</v>
      </c>
      <c r="D4091">
        <v>5.75</v>
      </c>
    </row>
    <row r="4092" spans="1:4">
      <c r="A4092" s="16">
        <v>42951</v>
      </c>
      <c r="B4092">
        <v>5.8</v>
      </c>
      <c r="C4092">
        <v>6</v>
      </c>
      <c r="D4092">
        <v>5.75</v>
      </c>
    </row>
    <row r="4093" spans="1:4">
      <c r="A4093" s="16">
        <v>42952</v>
      </c>
      <c r="B4093">
        <v>5.7</v>
      </c>
      <c r="C4093">
        <v>6</v>
      </c>
      <c r="D4093">
        <v>5.75</v>
      </c>
    </row>
    <row r="4094" spans="1:4">
      <c r="A4094" s="16">
        <v>42954</v>
      </c>
      <c r="B4094">
        <v>5.9</v>
      </c>
      <c r="C4094">
        <v>6</v>
      </c>
      <c r="D4094">
        <v>5.75</v>
      </c>
    </row>
    <row r="4095" spans="1:4">
      <c r="A4095" s="16">
        <v>42955</v>
      </c>
      <c r="B4095">
        <v>5.9</v>
      </c>
      <c r="C4095">
        <v>6</v>
      </c>
      <c r="D4095">
        <v>5.75</v>
      </c>
    </row>
    <row r="4096" spans="1:4">
      <c r="A4096" s="16">
        <v>42956</v>
      </c>
      <c r="B4096">
        <v>5.9</v>
      </c>
      <c r="C4096">
        <v>6</v>
      </c>
      <c r="D4096">
        <v>5.75</v>
      </c>
    </row>
    <row r="4097" spans="1:4">
      <c r="A4097" s="16">
        <v>42957</v>
      </c>
      <c r="B4097">
        <v>5.9</v>
      </c>
      <c r="C4097">
        <v>6</v>
      </c>
      <c r="D4097">
        <v>5.75</v>
      </c>
    </row>
    <row r="4098" spans="1:4">
      <c r="A4098" s="16">
        <v>42958</v>
      </c>
      <c r="B4098">
        <v>5.9</v>
      </c>
      <c r="C4098">
        <v>6</v>
      </c>
      <c r="D4098">
        <v>5.75</v>
      </c>
    </row>
    <row r="4099" spans="1:4">
      <c r="A4099" s="16">
        <v>42961</v>
      </c>
      <c r="B4099">
        <v>5.9</v>
      </c>
      <c r="C4099">
        <v>6</v>
      </c>
      <c r="D4099">
        <v>5.75</v>
      </c>
    </row>
    <row r="4100" spans="1:4">
      <c r="A4100" s="16">
        <v>42962</v>
      </c>
      <c r="B4100">
        <v>5.9</v>
      </c>
      <c r="C4100">
        <v>6</v>
      </c>
      <c r="D4100">
        <v>5.75</v>
      </c>
    </row>
    <row r="4101" spans="1:4">
      <c r="A4101" s="16">
        <v>42963</v>
      </c>
      <c r="B4101">
        <v>5.8</v>
      </c>
      <c r="C4101">
        <v>6</v>
      </c>
      <c r="D4101">
        <v>5.75</v>
      </c>
    </row>
    <row r="4102" spans="1:4">
      <c r="A4102" s="16">
        <v>42964</v>
      </c>
      <c r="B4102">
        <v>5.8</v>
      </c>
      <c r="C4102">
        <v>6</v>
      </c>
      <c r="D4102">
        <v>5.75</v>
      </c>
    </row>
    <row r="4103" spans="1:4">
      <c r="A4103" s="16">
        <v>42965</v>
      </c>
      <c r="B4103">
        <v>5.8</v>
      </c>
      <c r="C4103">
        <v>6</v>
      </c>
      <c r="D4103">
        <v>5.75</v>
      </c>
    </row>
    <row r="4104" spans="1:4">
      <c r="A4104" s="16">
        <v>42966</v>
      </c>
      <c r="B4104">
        <v>5.6</v>
      </c>
      <c r="C4104">
        <v>6</v>
      </c>
      <c r="D4104">
        <v>5.75</v>
      </c>
    </row>
    <row r="4105" spans="1:4">
      <c r="A4105" s="16">
        <v>42968</v>
      </c>
      <c r="B4105">
        <v>6</v>
      </c>
      <c r="C4105">
        <v>6</v>
      </c>
      <c r="D4105">
        <v>5.75</v>
      </c>
    </row>
    <row r="4106" spans="1:4">
      <c r="A4106" s="16">
        <v>42969</v>
      </c>
      <c r="B4106">
        <v>5.9</v>
      </c>
      <c r="C4106">
        <v>6</v>
      </c>
      <c r="D4106">
        <v>5.75</v>
      </c>
    </row>
    <row r="4107" spans="1:4">
      <c r="A4107" s="16">
        <v>42970</v>
      </c>
      <c r="B4107">
        <v>5.9</v>
      </c>
      <c r="C4107">
        <v>6</v>
      </c>
      <c r="D4107">
        <v>5.75</v>
      </c>
    </row>
    <row r="4108" spans="1:4">
      <c r="A4108" s="16">
        <v>42971</v>
      </c>
      <c r="B4108">
        <v>5.9</v>
      </c>
      <c r="C4108">
        <v>6</v>
      </c>
      <c r="D4108">
        <v>5.75</v>
      </c>
    </row>
    <row r="4109" spans="1:4">
      <c r="A4109" s="16">
        <v>42972</v>
      </c>
      <c r="B4109">
        <v>5.9</v>
      </c>
      <c r="C4109">
        <v>6</v>
      </c>
      <c r="D4109">
        <v>5.75</v>
      </c>
    </row>
    <row r="4110" spans="1:4">
      <c r="A4110" s="16">
        <v>42975</v>
      </c>
      <c r="B4110">
        <v>5.9</v>
      </c>
      <c r="C4110">
        <v>6</v>
      </c>
      <c r="D4110">
        <v>5.75</v>
      </c>
    </row>
    <row r="4111" spans="1:4">
      <c r="A4111" s="16">
        <v>42979</v>
      </c>
      <c r="B4111">
        <v>5.8</v>
      </c>
      <c r="C4111">
        <v>6</v>
      </c>
      <c r="D4111">
        <v>5.75</v>
      </c>
    </row>
    <row r="4112" spans="1:4">
      <c r="A4112" s="16">
        <v>42982</v>
      </c>
      <c r="B4112">
        <v>5.9</v>
      </c>
      <c r="C4112">
        <v>6</v>
      </c>
      <c r="D4112">
        <v>5.75</v>
      </c>
    </row>
    <row r="4113" spans="1:4">
      <c r="A4113" s="16">
        <v>42983</v>
      </c>
      <c r="B4113">
        <v>5.8</v>
      </c>
      <c r="C4113">
        <v>6</v>
      </c>
      <c r="D4113">
        <v>5.75</v>
      </c>
    </row>
    <row r="4114" spans="1:4">
      <c r="A4114" s="16">
        <v>42984</v>
      </c>
      <c r="B4114">
        <v>5.8</v>
      </c>
      <c r="C4114">
        <v>6</v>
      </c>
      <c r="D4114">
        <v>5.75</v>
      </c>
    </row>
    <row r="4115" spans="1:4">
      <c r="A4115" s="16">
        <v>42985</v>
      </c>
      <c r="B4115">
        <v>5.8</v>
      </c>
      <c r="C4115">
        <v>6</v>
      </c>
      <c r="D4115">
        <v>5.75</v>
      </c>
    </row>
    <row r="4116" spans="1:4">
      <c r="A4116" s="16">
        <v>42986</v>
      </c>
      <c r="B4116">
        <v>5.9</v>
      </c>
      <c r="C4116">
        <v>6</v>
      </c>
      <c r="D4116">
        <v>5.75</v>
      </c>
    </row>
    <row r="4117" spans="1:4">
      <c r="A4117" s="16">
        <v>42989</v>
      </c>
      <c r="B4117">
        <v>5.8</v>
      </c>
      <c r="C4117">
        <v>6</v>
      </c>
      <c r="D4117">
        <v>5.75</v>
      </c>
    </row>
    <row r="4118" spans="1:4">
      <c r="A4118" s="16">
        <v>42990</v>
      </c>
      <c r="B4118">
        <v>5.8</v>
      </c>
      <c r="C4118">
        <v>6</v>
      </c>
      <c r="D4118">
        <v>5.75</v>
      </c>
    </row>
    <row r="4119" spans="1:4">
      <c r="A4119" s="16">
        <v>42991</v>
      </c>
      <c r="B4119">
        <v>5.9</v>
      </c>
      <c r="C4119">
        <v>6</v>
      </c>
      <c r="D4119">
        <v>5.75</v>
      </c>
    </row>
    <row r="4120" spans="1:4">
      <c r="A4120" s="16">
        <v>42992</v>
      </c>
      <c r="B4120">
        <v>5.8</v>
      </c>
      <c r="C4120">
        <v>6</v>
      </c>
      <c r="D4120">
        <v>5.75</v>
      </c>
    </row>
    <row r="4121" spans="1:4">
      <c r="A4121" s="16">
        <v>42993</v>
      </c>
      <c r="B4121">
        <v>5.9</v>
      </c>
      <c r="C4121">
        <v>6</v>
      </c>
      <c r="D4121">
        <v>5.75</v>
      </c>
    </row>
    <row r="4122" spans="1:4">
      <c r="A4122" s="16">
        <v>42994</v>
      </c>
      <c r="B4122">
        <v>6</v>
      </c>
      <c r="C4122">
        <v>6</v>
      </c>
      <c r="D4122">
        <v>5.75</v>
      </c>
    </row>
    <row r="4123" spans="1:4">
      <c r="A4123" s="16">
        <v>42996</v>
      </c>
      <c r="B4123">
        <v>5.9</v>
      </c>
      <c r="C4123">
        <v>6</v>
      </c>
      <c r="D4123">
        <v>5.75</v>
      </c>
    </row>
    <row r="4124" spans="1:4">
      <c r="A4124" s="16">
        <v>42997</v>
      </c>
      <c r="B4124">
        <v>6</v>
      </c>
      <c r="C4124">
        <v>6</v>
      </c>
      <c r="D4124">
        <v>5.75</v>
      </c>
    </row>
    <row r="4125" spans="1:4">
      <c r="A4125" s="16">
        <v>42998</v>
      </c>
      <c r="B4125">
        <v>5.9</v>
      </c>
      <c r="C4125">
        <v>6</v>
      </c>
      <c r="D4125">
        <v>5.75</v>
      </c>
    </row>
    <row r="4126" spans="1:4">
      <c r="A4126" s="16">
        <v>42999</v>
      </c>
      <c r="B4126">
        <v>5.9</v>
      </c>
      <c r="C4126">
        <v>6</v>
      </c>
      <c r="D4126">
        <v>5.75</v>
      </c>
    </row>
    <row r="4127" spans="1:4">
      <c r="A4127" s="16">
        <v>43000</v>
      </c>
      <c r="B4127">
        <v>5.9</v>
      </c>
      <c r="C4127">
        <v>6</v>
      </c>
      <c r="D4127">
        <v>5.75</v>
      </c>
    </row>
    <row r="4128" spans="1:4">
      <c r="A4128" s="16">
        <v>43003</v>
      </c>
      <c r="B4128">
        <v>5.9</v>
      </c>
      <c r="C4128">
        <v>6</v>
      </c>
      <c r="D4128">
        <v>5.75</v>
      </c>
    </row>
    <row r="4129" spans="1:4">
      <c r="A4129" s="16">
        <v>43004</v>
      </c>
      <c r="B4129">
        <v>5.9</v>
      </c>
      <c r="C4129">
        <v>6</v>
      </c>
      <c r="D4129">
        <v>5.75</v>
      </c>
    </row>
    <row r="4130" spans="1:4">
      <c r="A4130" s="16">
        <v>43005</v>
      </c>
      <c r="B4130">
        <v>5.9</v>
      </c>
      <c r="C4130">
        <v>6</v>
      </c>
      <c r="D4130">
        <v>5.75</v>
      </c>
    </row>
    <row r="4131" spans="1:4">
      <c r="A4131" s="16">
        <v>43006</v>
      </c>
      <c r="B4131">
        <v>5.8</v>
      </c>
      <c r="C4131">
        <v>6</v>
      </c>
      <c r="D4131">
        <v>5.75</v>
      </c>
    </row>
    <row r="4132" spans="1:4">
      <c r="A4132" s="16">
        <v>43007</v>
      </c>
      <c r="B4132">
        <v>5.8</v>
      </c>
      <c r="C4132">
        <v>6</v>
      </c>
      <c r="D4132">
        <v>5.75</v>
      </c>
    </row>
    <row r="4133" spans="1:4">
      <c r="A4133" s="16">
        <v>43010</v>
      </c>
      <c r="B4133">
        <v>6</v>
      </c>
      <c r="C4133">
        <v>6</v>
      </c>
      <c r="D4133">
        <v>5.75</v>
      </c>
    </row>
    <row r="4134" spans="1:4">
      <c r="A4134" s="16">
        <v>43012</v>
      </c>
      <c r="B4134">
        <v>5.9</v>
      </c>
      <c r="C4134">
        <v>6</v>
      </c>
      <c r="D4134">
        <v>5.75</v>
      </c>
    </row>
    <row r="4135" spans="1:4">
      <c r="A4135" s="16">
        <v>43013</v>
      </c>
      <c r="B4135">
        <v>5.9</v>
      </c>
      <c r="C4135">
        <v>6</v>
      </c>
      <c r="D4135">
        <v>5.75</v>
      </c>
    </row>
    <row r="4136" spans="1:4">
      <c r="A4136" s="16">
        <v>43014</v>
      </c>
      <c r="B4136">
        <v>5.8</v>
      </c>
      <c r="C4136">
        <v>6</v>
      </c>
      <c r="D4136">
        <v>5.75</v>
      </c>
    </row>
    <row r="4137" spans="1:4">
      <c r="A4137" s="16">
        <v>43015</v>
      </c>
      <c r="B4137">
        <v>5.5</v>
      </c>
      <c r="C4137">
        <v>6</v>
      </c>
      <c r="D4137">
        <v>5.75</v>
      </c>
    </row>
    <row r="4138" spans="1:4">
      <c r="A4138" s="16">
        <v>43017</v>
      </c>
      <c r="B4138">
        <v>5.8</v>
      </c>
      <c r="C4138">
        <v>6</v>
      </c>
      <c r="D4138">
        <v>5.75</v>
      </c>
    </row>
    <row r="4139" spans="1:4">
      <c r="A4139" s="16">
        <v>43018</v>
      </c>
      <c r="B4139">
        <v>6</v>
      </c>
      <c r="C4139">
        <v>6</v>
      </c>
      <c r="D4139">
        <v>5.75</v>
      </c>
    </row>
    <row r="4140" spans="1:4">
      <c r="A4140" s="16">
        <v>43019</v>
      </c>
      <c r="B4140">
        <v>5.9</v>
      </c>
      <c r="C4140">
        <v>6</v>
      </c>
      <c r="D4140">
        <v>5.75</v>
      </c>
    </row>
    <row r="4141" spans="1:4">
      <c r="A4141" s="16">
        <v>43020</v>
      </c>
      <c r="B4141">
        <v>5.9</v>
      </c>
      <c r="C4141">
        <v>6</v>
      </c>
      <c r="D4141">
        <v>5.75</v>
      </c>
    </row>
    <row r="4142" spans="1:4">
      <c r="A4142" s="16">
        <v>43021</v>
      </c>
      <c r="B4142">
        <v>5.8</v>
      </c>
      <c r="C4142">
        <v>6</v>
      </c>
      <c r="D4142">
        <v>5.75</v>
      </c>
    </row>
    <row r="4143" spans="1:4">
      <c r="A4143" s="16">
        <v>43024</v>
      </c>
      <c r="B4143">
        <v>5.8</v>
      </c>
      <c r="C4143">
        <v>6</v>
      </c>
      <c r="D4143">
        <v>5.75</v>
      </c>
    </row>
    <row r="4144" spans="1:4">
      <c r="A4144" s="16">
        <v>43025</v>
      </c>
      <c r="B4144">
        <v>6</v>
      </c>
      <c r="C4144">
        <v>6</v>
      </c>
      <c r="D4144">
        <v>5.75</v>
      </c>
    </row>
    <row r="4145" spans="1:4">
      <c r="A4145" s="16">
        <v>43026</v>
      </c>
      <c r="B4145">
        <v>6</v>
      </c>
      <c r="C4145">
        <v>6</v>
      </c>
      <c r="D4145">
        <v>5.75</v>
      </c>
    </row>
    <row r="4146" spans="1:4">
      <c r="A4146" s="16">
        <v>43027</v>
      </c>
      <c r="B4146">
        <v>5.8</v>
      </c>
      <c r="C4146">
        <v>6</v>
      </c>
      <c r="D4146">
        <v>5.75</v>
      </c>
    </row>
    <row r="4147" spans="1:4">
      <c r="A4147" s="16">
        <v>43031</v>
      </c>
      <c r="B4147">
        <v>5.5</v>
      </c>
      <c r="C4147">
        <v>6</v>
      </c>
      <c r="D4147">
        <v>5.75</v>
      </c>
    </row>
    <row r="4148" spans="1:4">
      <c r="A4148" s="16">
        <v>43032</v>
      </c>
      <c r="B4148">
        <v>5.9</v>
      </c>
      <c r="C4148">
        <v>6</v>
      </c>
      <c r="D4148">
        <v>5.75</v>
      </c>
    </row>
    <row r="4149" spans="1:4">
      <c r="A4149" s="16">
        <v>43033</v>
      </c>
      <c r="B4149">
        <v>5.9</v>
      </c>
      <c r="C4149">
        <v>6</v>
      </c>
      <c r="D4149">
        <v>5.75</v>
      </c>
    </row>
    <row r="4150" spans="1:4">
      <c r="A4150" s="16">
        <v>43034</v>
      </c>
      <c r="B4150">
        <v>5.9</v>
      </c>
      <c r="C4150">
        <v>6</v>
      </c>
      <c r="D4150">
        <v>5.75</v>
      </c>
    </row>
    <row r="4151" spans="1:4">
      <c r="A4151" s="16">
        <v>43035</v>
      </c>
      <c r="B4151">
        <v>5.9</v>
      </c>
      <c r="C4151">
        <v>6</v>
      </c>
      <c r="D4151">
        <v>5.75</v>
      </c>
    </row>
    <row r="4152" spans="1:4">
      <c r="A4152" s="16">
        <v>43038</v>
      </c>
      <c r="B4152">
        <v>5.9</v>
      </c>
      <c r="C4152">
        <v>6</v>
      </c>
      <c r="D4152">
        <v>5.75</v>
      </c>
    </row>
    <row r="4153" spans="1:4">
      <c r="A4153" s="16">
        <v>43040</v>
      </c>
      <c r="B4153">
        <v>5.9</v>
      </c>
      <c r="C4153">
        <v>6</v>
      </c>
      <c r="D4153">
        <v>5.75</v>
      </c>
    </row>
    <row r="4154" spans="1:4">
      <c r="A4154" s="16">
        <v>43041</v>
      </c>
      <c r="B4154">
        <v>5.8</v>
      </c>
      <c r="C4154">
        <v>6</v>
      </c>
      <c r="D4154">
        <v>5.75</v>
      </c>
    </row>
    <row r="4155" spans="1:4">
      <c r="A4155" s="16">
        <v>43042</v>
      </c>
      <c r="B4155">
        <v>5.9</v>
      </c>
      <c r="C4155">
        <v>6</v>
      </c>
      <c r="D4155">
        <v>5.75</v>
      </c>
    </row>
    <row r="4156" spans="1:4">
      <c r="A4156" s="16">
        <v>43045</v>
      </c>
      <c r="B4156">
        <v>5.9</v>
      </c>
      <c r="C4156">
        <v>6</v>
      </c>
      <c r="D4156">
        <v>5.75</v>
      </c>
    </row>
    <row r="4157" spans="1:4">
      <c r="A4157" s="16">
        <v>43046</v>
      </c>
      <c r="B4157">
        <v>5.9</v>
      </c>
      <c r="C4157">
        <v>6</v>
      </c>
      <c r="D4157">
        <v>5.75</v>
      </c>
    </row>
    <row r="4158" spans="1:4">
      <c r="A4158" s="16">
        <v>43047</v>
      </c>
      <c r="B4158">
        <v>5.9</v>
      </c>
      <c r="C4158">
        <v>6</v>
      </c>
      <c r="D4158">
        <v>5.75</v>
      </c>
    </row>
    <row r="4159" spans="1:4">
      <c r="A4159" s="16">
        <v>43048</v>
      </c>
      <c r="B4159">
        <v>5.9</v>
      </c>
      <c r="C4159">
        <v>6</v>
      </c>
      <c r="D4159">
        <v>5.75</v>
      </c>
    </row>
    <row r="4160" spans="1:4">
      <c r="A4160" s="16">
        <v>43049</v>
      </c>
      <c r="B4160">
        <v>5.9</v>
      </c>
      <c r="C4160">
        <v>6</v>
      </c>
      <c r="D4160">
        <v>5.75</v>
      </c>
    </row>
    <row r="4161" spans="1:4">
      <c r="A4161" s="16">
        <v>43052</v>
      </c>
      <c r="B4161">
        <v>5.9</v>
      </c>
      <c r="C4161">
        <v>6</v>
      </c>
      <c r="D4161">
        <v>5.75</v>
      </c>
    </row>
    <row r="4162" spans="1:4">
      <c r="A4162" s="16">
        <v>43053</v>
      </c>
      <c r="B4162">
        <v>5.8</v>
      </c>
      <c r="C4162">
        <v>6</v>
      </c>
      <c r="D4162">
        <v>5.75</v>
      </c>
    </row>
    <row r="4163" spans="1:4">
      <c r="A4163" s="16">
        <v>43054</v>
      </c>
      <c r="B4163">
        <v>5.9</v>
      </c>
      <c r="C4163">
        <v>6</v>
      </c>
      <c r="D4163">
        <v>5.75</v>
      </c>
    </row>
    <row r="4164" spans="1:4">
      <c r="A4164" s="16">
        <v>43055</v>
      </c>
      <c r="B4164">
        <v>5.8</v>
      </c>
      <c r="C4164">
        <v>6</v>
      </c>
      <c r="D4164">
        <v>5.75</v>
      </c>
    </row>
    <row r="4165" spans="1:4">
      <c r="A4165" s="16">
        <v>43056</v>
      </c>
      <c r="B4165">
        <v>5.5</v>
      </c>
      <c r="C4165">
        <v>6</v>
      </c>
      <c r="D4165">
        <v>5.75</v>
      </c>
    </row>
    <row r="4166" spans="1:4">
      <c r="A4166" s="16">
        <v>43057</v>
      </c>
      <c r="B4166">
        <v>5.4</v>
      </c>
      <c r="C4166">
        <v>6</v>
      </c>
      <c r="D4166">
        <v>5.75</v>
      </c>
    </row>
    <row r="4167" spans="1:4">
      <c r="A4167" s="16">
        <v>43059</v>
      </c>
      <c r="B4167">
        <v>5.9</v>
      </c>
      <c r="C4167">
        <v>6</v>
      </c>
      <c r="D4167">
        <v>5.75</v>
      </c>
    </row>
    <row r="4168" spans="1:4">
      <c r="A4168" s="16">
        <v>43060</v>
      </c>
      <c r="B4168">
        <v>5.9</v>
      </c>
      <c r="C4168">
        <v>6</v>
      </c>
      <c r="D4168">
        <v>5.75</v>
      </c>
    </row>
    <row r="4169" spans="1:4">
      <c r="A4169" s="16">
        <v>43061</v>
      </c>
      <c r="B4169">
        <v>5.9</v>
      </c>
      <c r="C4169">
        <v>6</v>
      </c>
      <c r="D4169">
        <v>5.75</v>
      </c>
    </row>
    <row r="4170" spans="1:4">
      <c r="A4170" s="16">
        <v>43062</v>
      </c>
      <c r="B4170">
        <v>5.9</v>
      </c>
      <c r="C4170">
        <v>6</v>
      </c>
      <c r="D4170">
        <v>5.75</v>
      </c>
    </row>
    <row r="4171" spans="1:4">
      <c r="A4171" s="16">
        <v>43063</v>
      </c>
      <c r="B4171">
        <v>5.9</v>
      </c>
      <c r="C4171">
        <v>6</v>
      </c>
      <c r="D4171">
        <v>5.75</v>
      </c>
    </row>
    <row r="4172" spans="1:4">
      <c r="A4172" s="16">
        <v>43066</v>
      </c>
      <c r="B4172">
        <v>5.9</v>
      </c>
      <c r="C4172">
        <v>6</v>
      </c>
      <c r="D4172">
        <v>5.75</v>
      </c>
    </row>
    <row r="4173" spans="1:4">
      <c r="A4173" s="16">
        <v>43067</v>
      </c>
      <c r="B4173">
        <v>5.9</v>
      </c>
      <c r="C4173">
        <v>6</v>
      </c>
      <c r="D4173">
        <v>5.75</v>
      </c>
    </row>
    <row r="4174" spans="1:4">
      <c r="A4174" s="16">
        <v>43068</v>
      </c>
      <c r="B4174">
        <v>5.9</v>
      </c>
      <c r="C4174">
        <v>6</v>
      </c>
      <c r="D4174">
        <v>5.75</v>
      </c>
    </row>
    <row r="4175" spans="1:4">
      <c r="A4175" s="16">
        <v>43069</v>
      </c>
      <c r="B4175">
        <v>5.7</v>
      </c>
      <c r="C4175">
        <v>6</v>
      </c>
      <c r="D4175">
        <v>5.75</v>
      </c>
    </row>
    <row r="4176" spans="1:4">
      <c r="A4176" s="16">
        <v>43071</v>
      </c>
      <c r="B4176">
        <v>5.3</v>
      </c>
      <c r="C4176">
        <v>6</v>
      </c>
      <c r="D4176">
        <v>5.75</v>
      </c>
    </row>
    <row r="4177" spans="1:4">
      <c r="A4177" s="16">
        <v>43073</v>
      </c>
      <c r="B4177">
        <v>5.8</v>
      </c>
      <c r="C4177">
        <v>6</v>
      </c>
      <c r="D4177">
        <v>5.75</v>
      </c>
    </row>
    <row r="4178" spans="1:4">
      <c r="A4178" s="16">
        <v>43074</v>
      </c>
      <c r="B4178">
        <v>5.8</v>
      </c>
      <c r="C4178">
        <v>6</v>
      </c>
      <c r="D4178">
        <v>5.75</v>
      </c>
    </row>
    <row r="4179" spans="1:4">
      <c r="A4179" s="16">
        <v>43075</v>
      </c>
      <c r="B4179">
        <v>5.8</v>
      </c>
      <c r="C4179">
        <v>6</v>
      </c>
      <c r="D4179">
        <v>5.75</v>
      </c>
    </row>
    <row r="4180" spans="1:4">
      <c r="A4180" s="16">
        <v>43076</v>
      </c>
      <c r="B4180">
        <v>5.8</v>
      </c>
      <c r="C4180">
        <v>6</v>
      </c>
      <c r="D4180">
        <v>5.75</v>
      </c>
    </row>
    <row r="4181" spans="1:4">
      <c r="A4181" s="16">
        <v>43077</v>
      </c>
      <c r="B4181">
        <v>5.9</v>
      </c>
      <c r="C4181">
        <v>6</v>
      </c>
      <c r="D4181">
        <v>5.75</v>
      </c>
    </row>
    <row r="4182" spans="1:4">
      <c r="A4182" s="16">
        <v>43078</v>
      </c>
      <c r="B4182">
        <v>5.9</v>
      </c>
      <c r="C4182">
        <v>6</v>
      </c>
      <c r="D4182">
        <v>5.75</v>
      </c>
    </row>
    <row r="4183" spans="1:4">
      <c r="A4183" s="16">
        <v>43081</v>
      </c>
      <c r="B4183">
        <v>5.8</v>
      </c>
      <c r="C4183">
        <v>6</v>
      </c>
      <c r="D4183">
        <v>5.75</v>
      </c>
    </row>
    <row r="4184" spans="1:4">
      <c r="A4184" s="16">
        <v>43082</v>
      </c>
      <c r="B4184">
        <v>5.8</v>
      </c>
      <c r="C4184">
        <v>6</v>
      </c>
      <c r="D4184">
        <v>5.75</v>
      </c>
    </row>
    <row r="4185" spans="1:4">
      <c r="A4185" s="16">
        <v>43083</v>
      </c>
      <c r="B4185">
        <v>5.8</v>
      </c>
      <c r="C4185">
        <v>6</v>
      </c>
      <c r="D4185">
        <v>5.75</v>
      </c>
    </row>
    <row r="4186" spans="1:4">
      <c r="A4186" s="16">
        <v>43084</v>
      </c>
      <c r="B4186">
        <v>5.8</v>
      </c>
      <c r="C4186">
        <v>6</v>
      </c>
      <c r="D4186">
        <v>5.75</v>
      </c>
    </row>
    <row r="4187" spans="1:4">
      <c r="A4187" s="16">
        <v>43085</v>
      </c>
      <c r="B4187">
        <v>5.7</v>
      </c>
      <c r="C4187">
        <v>6</v>
      </c>
      <c r="D4187">
        <v>5.75</v>
      </c>
    </row>
    <row r="4188" spans="1:4">
      <c r="A4188" s="16">
        <v>43087</v>
      </c>
      <c r="B4188">
        <v>6</v>
      </c>
      <c r="C4188">
        <v>6</v>
      </c>
      <c r="D4188">
        <v>5.75</v>
      </c>
    </row>
    <row r="4189" spans="1:4">
      <c r="A4189" s="16">
        <v>43088</v>
      </c>
      <c r="B4189">
        <v>6</v>
      </c>
      <c r="C4189">
        <v>6</v>
      </c>
      <c r="D4189">
        <v>5.75</v>
      </c>
    </row>
    <row r="4190" spans="1:4">
      <c r="A4190" s="16">
        <v>43089</v>
      </c>
      <c r="B4190">
        <v>6</v>
      </c>
      <c r="C4190">
        <v>6</v>
      </c>
      <c r="D4190">
        <v>5.75</v>
      </c>
    </row>
    <row r="4191" spans="1:4">
      <c r="A4191" s="16">
        <v>43090</v>
      </c>
      <c r="B4191">
        <v>5.9</v>
      </c>
      <c r="C4191">
        <v>6</v>
      </c>
      <c r="D4191">
        <v>5.75</v>
      </c>
    </row>
    <row r="4192" spans="1:4">
      <c r="A4192" s="16">
        <v>43091</v>
      </c>
      <c r="B4192">
        <v>6</v>
      </c>
      <c r="C4192">
        <v>6</v>
      </c>
      <c r="D4192">
        <v>5.75</v>
      </c>
    </row>
    <row r="4193" spans="1:4">
      <c r="A4193" s="16">
        <v>43095</v>
      </c>
      <c r="B4193">
        <v>6</v>
      </c>
      <c r="C4193">
        <v>6</v>
      </c>
      <c r="D4193">
        <v>5.75</v>
      </c>
    </row>
    <row r="4194" spans="1:4">
      <c r="A4194" s="16">
        <v>43096</v>
      </c>
      <c r="B4194">
        <v>6</v>
      </c>
      <c r="C4194">
        <v>6</v>
      </c>
      <c r="D4194">
        <v>5.75</v>
      </c>
    </row>
    <row r="4195" spans="1:4">
      <c r="A4195" s="16">
        <v>43097</v>
      </c>
      <c r="B4195">
        <v>6</v>
      </c>
      <c r="C4195">
        <v>6</v>
      </c>
      <c r="D4195">
        <v>5.75</v>
      </c>
    </row>
    <row r="4196" spans="1:4">
      <c r="A4196" s="16">
        <v>43098</v>
      </c>
      <c r="B4196">
        <v>5.9</v>
      </c>
      <c r="C4196">
        <v>6</v>
      </c>
      <c r="D4196">
        <v>5.75</v>
      </c>
    </row>
    <row r="4197" spans="1:4">
      <c r="A4197" s="16">
        <v>43099</v>
      </c>
      <c r="B4197">
        <v>5.9</v>
      </c>
      <c r="C4197">
        <v>6</v>
      </c>
      <c r="D4197">
        <v>5.75</v>
      </c>
    </row>
    <row r="4198" spans="1:4">
      <c r="A4198" s="16">
        <v>43101</v>
      </c>
      <c r="B4198">
        <v>5.9</v>
      </c>
      <c r="C4198">
        <v>6</v>
      </c>
      <c r="D4198">
        <v>5.75</v>
      </c>
    </row>
    <row r="4199" spans="1:4">
      <c r="A4199" s="16">
        <v>43102</v>
      </c>
      <c r="B4199">
        <v>5.9</v>
      </c>
      <c r="C4199">
        <v>6</v>
      </c>
      <c r="D4199">
        <v>5.75</v>
      </c>
    </row>
    <row r="4200" spans="1:4">
      <c r="A4200" s="16">
        <v>43103</v>
      </c>
      <c r="B4200">
        <v>5.8</v>
      </c>
      <c r="C4200">
        <v>6</v>
      </c>
      <c r="D4200">
        <v>5.75</v>
      </c>
    </row>
    <row r="4201" spans="1:4">
      <c r="A4201" s="16">
        <v>43104</v>
      </c>
      <c r="B4201">
        <v>5.8</v>
      </c>
      <c r="C4201">
        <v>6</v>
      </c>
      <c r="D4201">
        <v>5.75</v>
      </c>
    </row>
    <row r="4202" spans="1:4">
      <c r="A4202" s="16">
        <v>43105</v>
      </c>
      <c r="B4202">
        <v>5.7</v>
      </c>
      <c r="C4202">
        <v>6</v>
      </c>
      <c r="D4202">
        <v>5.75</v>
      </c>
    </row>
    <row r="4203" spans="1:4">
      <c r="A4203" s="16">
        <v>43106</v>
      </c>
      <c r="B4203">
        <v>5.8</v>
      </c>
      <c r="C4203">
        <v>6</v>
      </c>
      <c r="D4203">
        <v>5.75</v>
      </c>
    </row>
    <row r="4204" spans="1:4">
      <c r="A4204" s="16">
        <v>43108</v>
      </c>
      <c r="B4204">
        <v>5.9</v>
      </c>
      <c r="C4204">
        <v>6</v>
      </c>
      <c r="D4204">
        <v>5.75</v>
      </c>
    </row>
    <row r="4205" spans="1:4">
      <c r="A4205" s="16">
        <v>43109</v>
      </c>
      <c r="B4205">
        <v>5.9</v>
      </c>
      <c r="C4205">
        <v>6</v>
      </c>
      <c r="D4205">
        <v>5.75</v>
      </c>
    </row>
    <row r="4206" spans="1:4">
      <c r="A4206" s="16">
        <v>43110</v>
      </c>
      <c r="B4206">
        <v>5.9</v>
      </c>
      <c r="C4206">
        <v>6</v>
      </c>
      <c r="D4206">
        <v>5.75</v>
      </c>
    </row>
    <row r="4207" spans="1:4">
      <c r="A4207" s="16">
        <v>43111</v>
      </c>
      <c r="B4207">
        <v>5.9</v>
      </c>
      <c r="C4207">
        <v>6</v>
      </c>
      <c r="D4207">
        <v>5.75</v>
      </c>
    </row>
    <row r="4208" spans="1:4">
      <c r="A4208" s="16">
        <v>43112</v>
      </c>
      <c r="B4208">
        <v>5.9</v>
      </c>
      <c r="C4208">
        <v>6</v>
      </c>
      <c r="D4208">
        <v>5.75</v>
      </c>
    </row>
    <row r="4209" spans="1:4">
      <c r="A4209" s="16">
        <v>43115</v>
      </c>
      <c r="B4209">
        <v>5.9</v>
      </c>
      <c r="C4209">
        <v>6</v>
      </c>
      <c r="D4209">
        <v>5.75</v>
      </c>
    </row>
    <row r="4210" spans="1:4">
      <c r="A4210" s="16">
        <v>43116</v>
      </c>
      <c r="B4210">
        <v>5.9</v>
      </c>
      <c r="C4210">
        <v>6</v>
      </c>
      <c r="D4210">
        <v>5.75</v>
      </c>
    </row>
    <row r="4211" spans="1:4">
      <c r="A4211" s="16">
        <v>43117</v>
      </c>
      <c r="B4211">
        <v>5.9</v>
      </c>
      <c r="C4211">
        <v>6</v>
      </c>
      <c r="D4211">
        <v>5.75</v>
      </c>
    </row>
    <row r="4212" spans="1:4">
      <c r="A4212" s="16">
        <v>43118</v>
      </c>
      <c r="B4212">
        <v>5.9</v>
      </c>
      <c r="C4212">
        <v>6</v>
      </c>
      <c r="D4212">
        <v>5.75</v>
      </c>
    </row>
    <row r="4213" spans="1:4">
      <c r="A4213" s="16">
        <v>43119</v>
      </c>
      <c r="B4213">
        <v>5.8</v>
      </c>
      <c r="C4213">
        <v>6</v>
      </c>
      <c r="D4213">
        <v>5.75</v>
      </c>
    </row>
    <row r="4214" spans="1:4">
      <c r="A4214" s="16">
        <v>43120</v>
      </c>
      <c r="B4214">
        <v>5.7</v>
      </c>
      <c r="C4214">
        <v>6</v>
      </c>
      <c r="D4214">
        <v>5.75</v>
      </c>
    </row>
    <row r="4215" spans="1:4">
      <c r="A4215" s="16">
        <v>43122</v>
      </c>
      <c r="B4215">
        <v>5.9</v>
      </c>
      <c r="C4215">
        <v>6</v>
      </c>
      <c r="D4215">
        <v>5.75</v>
      </c>
    </row>
    <row r="4216" spans="1:4">
      <c r="A4216" s="16">
        <v>43123</v>
      </c>
      <c r="B4216">
        <v>5.9</v>
      </c>
      <c r="C4216">
        <v>6</v>
      </c>
      <c r="D4216">
        <v>5.75</v>
      </c>
    </row>
    <row r="4217" spans="1:4">
      <c r="A4217" s="16">
        <v>43124</v>
      </c>
      <c r="B4217">
        <v>5.9</v>
      </c>
      <c r="C4217">
        <v>6</v>
      </c>
      <c r="D4217">
        <v>5.75</v>
      </c>
    </row>
    <row r="4218" spans="1:4">
      <c r="A4218" s="16">
        <v>43125</v>
      </c>
      <c r="B4218">
        <v>5.9</v>
      </c>
      <c r="C4218">
        <v>6</v>
      </c>
      <c r="D4218">
        <v>5.75</v>
      </c>
    </row>
    <row r="4219" spans="1:4">
      <c r="A4219" s="16">
        <v>43129</v>
      </c>
      <c r="B4219">
        <v>5.9</v>
      </c>
      <c r="C4219">
        <v>6</v>
      </c>
      <c r="D4219">
        <v>5.75</v>
      </c>
    </row>
    <row r="4220" spans="1:4">
      <c r="A4220" s="16">
        <v>43130</v>
      </c>
      <c r="B4220">
        <v>5.9</v>
      </c>
      <c r="C4220">
        <v>6</v>
      </c>
      <c r="D4220">
        <v>5.75</v>
      </c>
    </row>
    <row r="4221" spans="1:4">
      <c r="A4221" s="16">
        <v>43131</v>
      </c>
      <c r="B4221">
        <v>5.9</v>
      </c>
      <c r="C4221">
        <v>6</v>
      </c>
      <c r="D4221">
        <v>5.75</v>
      </c>
    </row>
    <row r="4222" spans="1:4">
      <c r="A4222" s="16">
        <v>43132</v>
      </c>
      <c r="B4222">
        <v>5.9</v>
      </c>
      <c r="C4222">
        <v>6</v>
      </c>
      <c r="D4222">
        <v>5.75</v>
      </c>
    </row>
    <row r="4223" spans="1:4">
      <c r="A4223" s="16">
        <v>43133</v>
      </c>
      <c r="B4223">
        <v>5.6</v>
      </c>
      <c r="C4223">
        <v>6</v>
      </c>
      <c r="D4223">
        <v>5.75</v>
      </c>
    </row>
    <row r="4224" spans="1:4">
      <c r="A4224" s="16">
        <v>43134</v>
      </c>
      <c r="B4224">
        <v>5.6</v>
      </c>
      <c r="C4224">
        <v>6</v>
      </c>
      <c r="D4224">
        <v>5.75</v>
      </c>
    </row>
    <row r="4225" spans="1:4">
      <c r="A4225" s="16">
        <v>43136</v>
      </c>
      <c r="B4225">
        <v>5.9</v>
      </c>
      <c r="C4225">
        <v>6</v>
      </c>
      <c r="D4225">
        <v>5.75</v>
      </c>
    </row>
    <row r="4226" spans="1:4">
      <c r="A4226" s="16">
        <v>43137</v>
      </c>
      <c r="B4226">
        <v>5.9</v>
      </c>
      <c r="C4226">
        <v>6</v>
      </c>
      <c r="D4226">
        <v>5.75</v>
      </c>
    </row>
    <row r="4227" spans="1:4">
      <c r="A4227" s="16">
        <v>43138</v>
      </c>
      <c r="B4227">
        <v>5.9</v>
      </c>
      <c r="C4227">
        <v>6</v>
      </c>
      <c r="D4227">
        <v>5.75</v>
      </c>
    </row>
    <row r="4228" spans="1:4">
      <c r="A4228" s="16">
        <v>43139</v>
      </c>
      <c r="B4228">
        <v>5.9</v>
      </c>
      <c r="C4228">
        <v>6</v>
      </c>
      <c r="D4228">
        <v>5.75</v>
      </c>
    </row>
    <row r="4229" spans="1:4">
      <c r="A4229" s="16">
        <v>43140</v>
      </c>
      <c r="B4229">
        <v>5.9</v>
      </c>
      <c r="C4229">
        <v>6</v>
      </c>
      <c r="D4229">
        <v>5.75</v>
      </c>
    </row>
    <row r="4230" spans="1:4">
      <c r="A4230" s="16">
        <v>43143</v>
      </c>
      <c r="B4230">
        <v>6</v>
      </c>
      <c r="C4230">
        <v>6</v>
      </c>
      <c r="D4230">
        <v>5.75</v>
      </c>
    </row>
    <row r="4231" spans="1:4">
      <c r="A4231" s="16">
        <v>43145</v>
      </c>
      <c r="B4231">
        <v>6</v>
      </c>
      <c r="C4231">
        <v>6</v>
      </c>
      <c r="D4231">
        <v>5.75</v>
      </c>
    </row>
    <row r="4232" spans="1:4">
      <c r="A4232" s="16">
        <v>43146</v>
      </c>
      <c r="B4232">
        <v>6</v>
      </c>
      <c r="C4232">
        <v>6</v>
      </c>
      <c r="D4232">
        <v>5.75</v>
      </c>
    </row>
    <row r="4233" spans="1:4">
      <c r="A4233" s="16">
        <v>43147</v>
      </c>
      <c r="B4233">
        <v>5.6</v>
      </c>
      <c r="C4233">
        <v>6</v>
      </c>
      <c r="D4233">
        <v>5.75</v>
      </c>
    </row>
    <row r="4234" spans="1:4">
      <c r="A4234" s="16">
        <v>43148</v>
      </c>
      <c r="B4234">
        <v>5.8</v>
      </c>
      <c r="C4234">
        <v>6</v>
      </c>
      <c r="D4234">
        <v>5.75</v>
      </c>
    </row>
    <row r="4235" spans="1:4">
      <c r="A4235" s="16">
        <v>43151</v>
      </c>
      <c r="B4235">
        <v>6</v>
      </c>
      <c r="C4235">
        <v>6</v>
      </c>
      <c r="D4235">
        <v>5.75</v>
      </c>
    </row>
    <row r="4236" spans="1:4">
      <c r="A4236" s="16">
        <v>43152</v>
      </c>
      <c r="B4236">
        <v>6</v>
      </c>
      <c r="C4236">
        <v>6</v>
      </c>
      <c r="D4236">
        <v>5.75</v>
      </c>
    </row>
    <row r="4237" spans="1:4">
      <c r="A4237" s="16">
        <v>43153</v>
      </c>
      <c r="B4237">
        <v>5.9</v>
      </c>
      <c r="C4237">
        <v>6</v>
      </c>
      <c r="D4237">
        <v>5.75</v>
      </c>
    </row>
    <row r="4238" spans="1:4">
      <c r="A4238" s="16">
        <v>43154</v>
      </c>
      <c r="B4238">
        <v>5.9</v>
      </c>
      <c r="C4238">
        <v>6</v>
      </c>
      <c r="D4238">
        <v>5.75</v>
      </c>
    </row>
    <row r="4239" spans="1:4">
      <c r="A4239" s="16">
        <v>43157</v>
      </c>
      <c r="B4239">
        <v>6</v>
      </c>
      <c r="C4239">
        <v>6</v>
      </c>
      <c r="D4239">
        <v>5.75</v>
      </c>
    </row>
    <row r="4240" spans="1:4">
      <c r="A4240" s="16">
        <v>43158</v>
      </c>
      <c r="B4240">
        <v>5.9</v>
      </c>
      <c r="C4240">
        <v>6</v>
      </c>
      <c r="D4240">
        <v>5.75</v>
      </c>
    </row>
    <row r="4241" spans="1:4">
      <c r="A4241" s="16">
        <v>43159</v>
      </c>
      <c r="B4241">
        <v>5.9</v>
      </c>
      <c r="C4241">
        <v>6</v>
      </c>
      <c r="D4241">
        <v>5.75</v>
      </c>
    </row>
    <row r="4242" spans="1:4">
      <c r="A4242" s="16">
        <v>43160</v>
      </c>
      <c r="B4242">
        <v>5.6</v>
      </c>
      <c r="C4242">
        <v>6</v>
      </c>
      <c r="D4242">
        <v>5.75</v>
      </c>
    </row>
    <row r="4243" spans="1:4">
      <c r="A4243" s="16">
        <v>43162</v>
      </c>
      <c r="B4243">
        <v>5.7</v>
      </c>
      <c r="C4243">
        <v>6</v>
      </c>
      <c r="D4243">
        <v>5.75</v>
      </c>
    </row>
    <row r="4244" spans="1:4">
      <c r="A4244" s="16">
        <v>43164</v>
      </c>
      <c r="B4244">
        <v>5.9</v>
      </c>
      <c r="C4244">
        <v>6</v>
      </c>
      <c r="D4244">
        <v>5.75</v>
      </c>
    </row>
    <row r="4245" spans="1:4">
      <c r="A4245" s="16">
        <v>43165</v>
      </c>
      <c r="B4245">
        <v>5.9</v>
      </c>
      <c r="C4245">
        <v>6</v>
      </c>
      <c r="D4245">
        <v>5.75</v>
      </c>
    </row>
    <row r="4246" spans="1:4">
      <c r="A4246" s="16">
        <v>43166</v>
      </c>
      <c r="B4246">
        <v>5.9</v>
      </c>
      <c r="C4246">
        <v>6</v>
      </c>
      <c r="D4246">
        <v>5.75</v>
      </c>
    </row>
    <row r="4247" spans="1:4">
      <c r="A4247" s="16">
        <v>43167</v>
      </c>
      <c r="B4247">
        <v>5.9</v>
      </c>
      <c r="C4247">
        <v>6</v>
      </c>
      <c r="D4247">
        <v>5.75</v>
      </c>
    </row>
    <row r="4248" spans="1:4">
      <c r="A4248" s="16">
        <v>43168</v>
      </c>
      <c r="B4248">
        <v>5.9</v>
      </c>
      <c r="C4248">
        <v>6</v>
      </c>
      <c r="D4248">
        <v>5.75</v>
      </c>
    </row>
    <row r="4249" spans="1:4">
      <c r="A4249" s="16">
        <v>43171</v>
      </c>
      <c r="B4249">
        <v>5.9</v>
      </c>
      <c r="C4249">
        <v>6</v>
      </c>
      <c r="D4249">
        <v>5.75</v>
      </c>
    </row>
    <row r="4250" spans="1:4">
      <c r="A4250" s="16">
        <v>43172</v>
      </c>
      <c r="B4250">
        <v>5.9</v>
      </c>
      <c r="C4250">
        <v>6</v>
      </c>
      <c r="D4250">
        <v>5.75</v>
      </c>
    </row>
    <row r="4251" spans="1:4">
      <c r="A4251" s="16">
        <v>43173</v>
      </c>
      <c r="B4251">
        <v>5.8</v>
      </c>
      <c r="C4251">
        <v>6</v>
      </c>
      <c r="D4251">
        <v>5.75</v>
      </c>
    </row>
    <row r="4252" spans="1:4">
      <c r="A4252" s="16">
        <v>43174</v>
      </c>
      <c r="B4252">
        <v>5.9</v>
      </c>
      <c r="C4252">
        <v>6</v>
      </c>
      <c r="D4252">
        <v>5.75</v>
      </c>
    </row>
    <row r="4253" spans="1:4">
      <c r="A4253" s="16">
        <v>43175</v>
      </c>
      <c r="B4253">
        <v>5.7</v>
      </c>
      <c r="C4253">
        <v>6</v>
      </c>
      <c r="D4253">
        <v>5.75</v>
      </c>
    </row>
    <row r="4254" spans="1:4">
      <c r="A4254" s="16">
        <v>43176</v>
      </c>
      <c r="B4254">
        <v>5.6</v>
      </c>
      <c r="C4254">
        <v>6</v>
      </c>
      <c r="D4254">
        <v>5.75</v>
      </c>
    </row>
    <row r="4255" spans="1:4">
      <c r="A4255" s="16">
        <v>43178</v>
      </c>
      <c r="B4255">
        <v>5.9</v>
      </c>
      <c r="C4255">
        <v>6</v>
      </c>
      <c r="D4255">
        <v>5.75</v>
      </c>
    </row>
    <row r="4256" spans="1:4">
      <c r="A4256" s="16">
        <v>43179</v>
      </c>
      <c r="B4256">
        <v>5.9</v>
      </c>
      <c r="C4256">
        <v>6</v>
      </c>
      <c r="D4256">
        <v>5.75</v>
      </c>
    </row>
    <row r="4257" spans="1:4">
      <c r="A4257" s="16">
        <v>43180</v>
      </c>
      <c r="B4257">
        <v>5.9</v>
      </c>
      <c r="C4257">
        <v>6</v>
      </c>
      <c r="D4257">
        <v>5.75</v>
      </c>
    </row>
    <row r="4258" spans="1:4">
      <c r="A4258" s="16">
        <v>43181</v>
      </c>
      <c r="B4258">
        <v>5.9</v>
      </c>
      <c r="C4258">
        <v>6</v>
      </c>
      <c r="D4258">
        <v>5.75</v>
      </c>
    </row>
    <row r="4259" spans="1:4">
      <c r="A4259" s="16">
        <v>43182</v>
      </c>
      <c r="B4259">
        <v>5.9</v>
      </c>
      <c r="C4259">
        <v>6</v>
      </c>
      <c r="D4259">
        <v>5.75</v>
      </c>
    </row>
    <row r="4260" spans="1:4">
      <c r="A4260" s="16">
        <v>43185</v>
      </c>
      <c r="B4260">
        <v>6</v>
      </c>
      <c r="C4260">
        <v>6</v>
      </c>
      <c r="D4260">
        <v>5.75</v>
      </c>
    </row>
    <row r="4261" spans="1:4">
      <c r="A4261" s="16">
        <v>43186</v>
      </c>
      <c r="B4261">
        <v>6</v>
      </c>
      <c r="C4261">
        <v>6</v>
      </c>
      <c r="D4261">
        <v>5.75</v>
      </c>
    </row>
    <row r="4262" spans="1:4">
      <c r="A4262" s="16">
        <v>43187</v>
      </c>
      <c r="B4262">
        <v>6</v>
      </c>
      <c r="C4262">
        <v>6</v>
      </c>
      <c r="D4262">
        <v>5.75</v>
      </c>
    </row>
    <row r="4263" spans="1:4">
      <c r="A4263" s="16">
        <v>43190</v>
      </c>
      <c r="B4263">
        <v>6.1</v>
      </c>
      <c r="C4263">
        <v>6</v>
      </c>
      <c r="D4263">
        <v>5.75</v>
      </c>
    </row>
    <row r="4264" spans="1:4">
      <c r="A4264" s="16">
        <v>43193</v>
      </c>
      <c r="B4264">
        <v>5.9</v>
      </c>
      <c r="C4264">
        <v>6</v>
      </c>
      <c r="D4264">
        <v>5.75</v>
      </c>
    </row>
    <row r="4265" spans="1:4">
      <c r="A4265" s="16">
        <v>43194</v>
      </c>
      <c r="B4265">
        <v>5.9</v>
      </c>
      <c r="C4265">
        <v>6</v>
      </c>
      <c r="D4265">
        <v>5.75</v>
      </c>
    </row>
    <row r="4266" spans="1:4">
      <c r="A4266" s="16">
        <v>43195</v>
      </c>
      <c r="B4266">
        <v>5.9</v>
      </c>
      <c r="C4266">
        <v>6</v>
      </c>
      <c r="D4266">
        <v>5.75</v>
      </c>
    </row>
    <row r="4267" spans="1:4">
      <c r="A4267" s="16">
        <v>43196</v>
      </c>
      <c r="B4267">
        <v>5.7</v>
      </c>
      <c r="C4267">
        <v>6</v>
      </c>
      <c r="D4267">
        <v>5.75</v>
      </c>
    </row>
    <row r="4268" spans="1:4">
      <c r="A4268" s="16">
        <v>43197</v>
      </c>
      <c r="B4268">
        <v>5.6</v>
      </c>
      <c r="C4268">
        <v>6</v>
      </c>
      <c r="D4268">
        <v>5.75</v>
      </c>
    </row>
    <row r="4269" spans="1:4">
      <c r="A4269" s="16">
        <v>43199</v>
      </c>
      <c r="B4269">
        <v>5.9</v>
      </c>
      <c r="C4269">
        <v>6</v>
      </c>
      <c r="D4269">
        <v>5.75</v>
      </c>
    </row>
    <row r="4270" spans="1:4">
      <c r="A4270" s="16">
        <v>43200</v>
      </c>
      <c r="B4270">
        <v>5.9</v>
      </c>
      <c r="C4270">
        <v>6</v>
      </c>
      <c r="D4270">
        <v>5.75</v>
      </c>
    </row>
    <row r="4271" spans="1:4">
      <c r="A4271" s="16">
        <v>43201</v>
      </c>
      <c r="B4271">
        <v>5.9</v>
      </c>
      <c r="C4271">
        <v>6</v>
      </c>
      <c r="D4271">
        <v>5.75</v>
      </c>
    </row>
    <row r="4272" spans="1:4">
      <c r="A4272" s="16">
        <v>43202</v>
      </c>
      <c r="B4272">
        <v>5.8</v>
      </c>
      <c r="C4272">
        <v>6</v>
      </c>
      <c r="D4272">
        <v>5.75</v>
      </c>
    </row>
    <row r="4273" spans="1:4">
      <c r="A4273" s="16">
        <v>43203</v>
      </c>
      <c r="B4273">
        <v>5.9</v>
      </c>
      <c r="C4273">
        <v>6</v>
      </c>
      <c r="D4273">
        <v>5.75</v>
      </c>
    </row>
    <row r="4274" spans="1:4">
      <c r="A4274" s="16">
        <v>43206</v>
      </c>
      <c r="B4274">
        <v>5.9</v>
      </c>
      <c r="C4274">
        <v>6</v>
      </c>
      <c r="D4274">
        <v>5.75</v>
      </c>
    </row>
    <row r="4275" spans="1:4">
      <c r="A4275" s="16">
        <v>43207</v>
      </c>
      <c r="B4275">
        <v>5.9</v>
      </c>
      <c r="C4275">
        <v>6</v>
      </c>
      <c r="D4275">
        <v>5.75</v>
      </c>
    </row>
    <row r="4276" spans="1:4">
      <c r="A4276" s="16">
        <v>43208</v>
      </c>
      <c r="B4276">
        <v>5.9</v>
      </c>
      <c r="C4276">
        <v>6</v>
      </c>
      <c r="D4276">
        <v>5.75</v>
      </c>
    </row>
    <row r="4277" spans="1:4">
      <c r="A4277" s="16">
        <v>43209</v>
      </c>
      <c r="B4277">
        <v>5.9</v>
      </c>
      <c r="C4277">
        <v>6</v>
      </c>
      <c r="D4277">
        <v>5.75</v>
      </c>
    </row>
    <row r="4278" spans="1:4">
      <c r="A4278" s="16">
        <v>43210</v>
      </c>
      <c r="B4278">
        <v>5.5</v>
      </c>
      <c r="C4278">
        <v>6</v>
      </c>
      <c r="D4278">
        <v>5.75</v>
      </c>
    </row>
    <row r="4279" spans="1:4">
      <c r="A4279" s="16">
        <v>43211</v>
      </c>
      <c r="B4279">
        <v>5.8</v>
      </c>
      <c r="C4279">
        <v>6</v>
      </c>
      <c r="D4279">
        <v>5.75</v>
      </c>
    </row>
    <row r="4280" spans="1:4">
      <c r="A4280" s="16">
        <v>43213</v>
      </c>
      <c r="B4280">
        <v>5.9</v>
      </c>
      <c r="C4280">
        <v>6</v>
      </c>
      <c r="D4280">
        <v>5.75</v>
      </c>
    </row>
    <row r="4281" spans="1:4">
      <c r="A4281" s="16">
        <v>43214</v>
      </c>
      <c r="B4281">
        <v>5.8</v>
      </c>
      <c r="C4281">
        <v>6</v>
      </c>
      <c r="D4281">
        <v>5.75</v>
      </c>
    </row>
    <row r="4282" spans="1:4">
      <c r="A4282" s="16">
        <v>43215</v>
      </c>
      <c r="B4282">
        <v>5.9</v>
      </c>
      <c r="C4282">
        <v>6</v>
      </c>
      <c r="D4282">
        <v>5.75</v>
      </c>
    </row>
    <row r="4283" spans="1:4">
      <c r="A4283" s="16">
        <v>43216</v>
      </c>
      <c r="B4283">
        <v>5.9</v>
      </c>
      <c r="C4283">
        <v>6</v>
      </c>
      <c r="D4283">
        <v>5.75</v>
      </c>
    </row>
    <row r="4284" spans="1:4">
      <c r="A4284" s="16">
        <v>43217</v>
      </c>
      <c r="B4284">
        <v>6</v>
      </c>
      <c r="C4284">
        <v>6</v>
      </c>
      <c r="D4284">
        <v>5.75</v>
      </c>
    </row>
    <row r="4285" spans="1:4">
      <c r="A4285" s="16">
        <v>43222</v>
      </c>
      <c r="B4285">
        <v>5.9</v>
      </c>
      <c r="C4285">
        <v>6</v>
      </c>
      <c r="D4285">
        <v>5.75</v>
      </c>
    </row>
    <row r="4286" spans="1:4">
      <c r="A4286" s="16">
        <v>43223</v>
      </c>
      <c r="B4286">
        <v>5.9</v>
      </c>
      <c r="C4286">
        <v>6</v>
      </c>
      <c r="D4286">
        <v>5.75</v>
      </c>
    </row>
    <row r="4287" spans="1:4">
      <c r="A4287" s="16">
        <v>43224</v>
      </c>
      <c r="B4287">
        <v>5.4</v>
      </c>
      <c r="C4287">
        <v>6</v>
      </c>
      <c r="D4287">
        <v>5.75</v>
      </c>
    </row>
    <row r="4288" spans="1:4">
      <c r="A4288" s="16">
        <v>43225</v>
      </c>
      <c r="B4288">
        <v>5.4</v>
      </c>
      <c r="C4288">
        <v>6</v>
      </c>
      <c r="D4288">
        <v>5.75</v>
      </c>
    </row>
    <row r="4289" spans="1:4">
      <c r="A4289" s="16">
        <v>43227</v>
      </c>
      <c r="B4289">
        <v>5.9</v>
      </c>
      <c r="C4289">
        <v>6</v>
      </c>
      <c r="D4289">
        <v>5.75</v>
      </c>
    </row>
    <row r="4290" spans="1:4">
      <c r="A4290" s="16">
        <v>43228</v>
      </c>
      <c r="B4290">
        <v>5.9</v>
      </c>
      <c r="C4290">
        <v>6</v>
      </c>
      <c r="D4290">
        <v>5.75</v>
      </c>
    </row>
    <row r="4291" spans="1:4">
      <c r="A4291" s="16">
        <v>43229</v>
      </c>
      <c r="B4291">
        <v>5.9</v>
      </c>
      <c r="C4291">
        <v>6</v>
      </c>
      <c r="D4291">
        <v>5.75</v>
      </c>
    </row>
    <row r="4292" spans="1:4">
      <c r="A4292" s="16">
        <v>43230</v>
      </c>
      <c r="B4292">
        <v>5.9</v>
      </c>
      <c r="C4292">
        <v>6</v>
      </c>
      <c r="D4292">
        <v>5.75</v>
      </c>
    </row>
    <row r="4293" spans="1:4">
      <c r="A4293" s="16">
        <v>43231</v>
      </c>
      <c r="B4293">
        <v>5.9</v>
      </c>
      <c r="C4293">
        <v>6</v>
      </c>
      <c r="D4293">
        <v>5.75</v>
      </c>
    </row>
    <row r="4294" spans="1:4">
      <c r="A4294" s="16">
        <v>43234</v>
      </c>
      <c r="B4294">
        <v>5.9</v>
      </c>
      <c r="C4294">
        <v>6</v>
      </c>
      <c r="D4294">
        <v>5.75</v>
      </c>
    </row>
    <row r="4295" spans="1:4">
      <c r="A4295" s="16">
        <v>43235</v>
      </c>
      <c r="B4295">
        <v>5.9</v>
      </c>
      <c r="C4295">
        <v>6</v>
      </c>
      <c r="D4295">
        <v>5.75</v>
      </c>
    </row>
    <row r="4296" spans="1:4">
      <c r="A4296" s="16">
        <v>43236</v>
      </c>
      <c r="B4296">
        <v>5.9</v>
      </c>
      <c r="C4296">
        <v>6</v>
      </c>
      <c r="D4296">
        <v>5.75</v>
      </c>
    </row>
    <row r="4297" spans="1:4">
      <c r="A4297" s="16">
        <v>43237</v>
      </c>
      <c r="B4297">
        <v>5.9</v>
      </c>
      <c r="C4297">
        <v>6</v>
      </c>
      <c r="D4297">
        <v>5.75</v>
      </c>
    </row>
    <row r="4298" spans="1:4">
      <c r="A4298" s="16">
        <v>43238</v>
      </c>
      <c r="B4298">
        <v>5.4</v>
      </c>
      <c r="C4298">
        <v>6</v>
      </c>
      <c r="D4298">
        <v>5.75</v>
      </c>
    </row>
    <row r="4299" spans="1:4">
      <c r="A4299" s="16">
        <v>43239</v>
      </c>
      <c r="B4299">
        <v>5.7</v>
      </c>
      <c r="C4299">
        <v>6</v>
      </c>
      <c r="D4299">
        <v>5.75</v>
      </c>
    </row>
    <row r="4300" spans="1:4">
      <c r="A4300" s="16">
        <v>43241</v>
      </c>
      <c r="B4300">
        <v>6</v>
      </c>
      <c r="C4300">
        <v>6</v>
      </c>
      <c r="D4300">
        <v>5.75</v>
      </c>
    </row>
    <row r="4301" spans="1:4">
      <c r="A4301" s="16">
        <v>43242</v>
      </c>
      <c r="B4301">
        <v>6</v>
      </c>
      <c r="C4301">
        <v>6</v>
      </c>
      <c r="D4301">
        <v>5.75</v>
      </c>
    </row>
    <row r="4302" spans="1:4">
      <c r="A4302" s="16">
        <v>43243</v>
      </c>
      <c r="B4302">
        <v>6</v>
      </c>
      <c r="C4302">
        <v>6</v>
      </c>
      <c r="D4302">
        <v>5.75</v>
      </c>
    </row>
    <row r="4303" spans="1:4">
      <c r="A4303" s="16">
        <v>43244</v>
      </c>
      <c r="B4303">
        <v>5.9</v>
      </c>
      <c r="C4303">
        <v>6</v>
      </c>
      <c r="D4303">
        <v>5.75</v>
      </c>
    </row>
    <row r="4304" spans="1:4">
      <c r="A4304" s="16">
        <v>43245</v>
      </c>
      <c r="B4304">
        <v>5.9</v>
      </c>
      <c r="C4304">
        <v>6</v>
      </c>
      <c r="D4304">
        <v>5.75</v>
      </c>
    </row>
    <row r="4305" spans="1:4">
      <c r="A4305" s="16">
        <v>43248</v>
      </c>
      <c r="B4305">
        <v>5.9</v>
      </c>
      <c r="C4305">
        <v>6</v>
      </c>
      <c r="D4305">
        <v>5.75</v>
      </c>
    </row>
    <row r="4306" spans="1:4">
      <c r="A4306" s="16">
        <v>43249</v>
      </c>
      <c r="B4306">
        <v>5.9</v>
      </c>
      <c r="C4306">
        <v>6</v>
      </c>
      <c r="D4306">
        <v>5.75</v>
      </c>
    </row>
    <row r="4307" spans="1:4">
      <c r="A4307" s="16">
        <v>43250</v>
      </c>
      <c r="B4307">
        <v>5.9</v>
      </c>
      <c r="C4307">
        <v>6</v>
      </c>
      <c r="D4307">
        <v>5.75</v>
      </c>
    </row>
    <row r="4308" spans="1:4">
      <c r="A4308" s="16">
        <v>43251</v>
      </c>
      <c r="B4308">
        <v>5.9</v>
      </c>
      <c r="C4308">
        <v>6</v>
      </c>
      <c r="D4308">
        <v>5.75</v>
      </c>
    </row>
    <row r="4309" spans="1:4">
      <c r="A4309" s="16">
        <v>43252</v>
      </c>
      <c r="B4309">
        <v>5.6</v>
      </c>
      <c r="C4309">
        <v>6</v>
      </c>
      <c r="D4309">
        <v>5.75</v>
      </c>
    </row>
    <row r="4310" spans="1:4">
      <c r="A4310" s="16">
        <v>43253</v>
      </c>
      <c r="B4310">
        <v>5.3</v>
      </c>
      <c r="C4310">
        <v>6</v>
      </c>
      <c r="D4310">
        <v>5.75</v>
      </c>
    </row>
    <row r="4311" spans="1:4">
      <c r="A4311" s="16">
        <v>43255</v>
      </c>
      <c r="B4311">
        <v>5.9</v>
      </c>
      <c r="C4311">
        <v>6</v>
      </c>
      <c r="D4311">
        <v>5.75</v>
      </c>
    </row>
    <row r="4312" spans="1:4">
      <c r="A4312" s="16">
        <v>43256</v>
      </c>
      <c r="B4312">
        <v>5.9</v>
      </c>
      <c r="C4312">
        <v>6.25</v>
      </c>
      <c r="D4312">
        <v>6</v>
      </c>
    </row>
    <row r="4313" spans="1:4">
      <c r="A4313" s="16">
        <v>43257</v>
      </c>
      <c r="B4313">
        <v>5.9</v>
      </c>
      <c r="C4313">
        <v>6.25</v>
      </c>
      <c r="D4313">
        <v>6</v>
      </c>
    </row>
    <row r="4314" spans="1:4">
      <c r="A4314" s="16">
        <v>43258</v>
      </c>
      <c r="B4314">
        <v>6</v>
      </c>
      <c r="C4314">
        <v>6.25</v>
      </c>
      <c r="D4314">
        <v>6</v>
      </c>
    </row>
    <row r="4315" spans="1:4">
      <c r="A4315" s="16">
        <v>43259</v>
      </c>
      <c r="B4315">
        <v>6</v>
      </c>
      <c r="C4315">
        <v>6.25</v>
      </c>
      <c r="D4315">
        <v>6</v>
      </c>
    </row>
    <row r="4316" spans="1:4">
      <c r="A4316" s="16">
        <v>43262</v>
      </c>
      <c r="B4316">
        <v>6</v>
      </c>
      <c r="C4316">
        <v>6.25</v>
      </c>
      <c r="D4316">
        <v>6</v>
      </c>
    </row>
    <row r="4317" spans="1:4">
      <c r="A4317" s="16">
        <v>43263</v>
      </c>
      <c r="B4317">
        <v>6.1</v>
      </c>
      <c r="C4317">
        <v>6.25</v>
      </c>
      <c r="D4317">
        <v>6</v>
      </c>
    </row>
    <row r="4318" spans="1:4">
      <c r="A4318" s="16">
        <v>43264</v>
      </c>
      <c r="B4318">
        <v>6.1</v>
      </c>
      <c r="C4318">
        <v>6.25</v>
      </c>
      <c r="D4318">
        <v>6</v>
      </c>
    </row>
    <row r="4319" spans="1:4">
      <c r="A4319" s="16">
        <v>43265</v>
      </c>
      <c r="B4319">
        <v>6.1</v>
      </c>
      <c r="C4319">
        <v>6.25</v>
      </c>
      <c r="D4319">
        <v>6</v>
      </c>
    </row>
    <row r="4320" spans="1:4">
      <c r="A4320" s="16">
        <v>43266</v>
      </c>
      <c r="B4320">
        <v>6.1</v>
      </c>
      <c r="C4320">
        <v>6.25</v>
      </c>
      <c r="D4320">
        <v>6</v>
      </c>
    </row>
    <row r="4321" spans="1:4">
      <c r="A4321" s="16">
        <v>43269</v>
      </c>
      <c r="B4321">
        <v>6.2</v>
      </c>
      <c r="C4321">
        <v>6.25</v>
      </c>
      <c r="D4321">
        <v>6</v>
      </c>
    </row>
    <row r="4322" spans="1:4">
      <c r="A4322" s="16">
        <v>43270</v>
      </c>
      <c r="B4322">
        <v>6.2</v>
      </c>
      <c r="C4322">
        <v>6.25</v>
      </c>
      <c r="D4322">
        <v>6</v>
      </c>
    </row>
    <row r="4323" spans="1:4">
      <c r="A4323" s="16">
        <v>43271</v>
      </c>
      <c r="B4323">
        <v>6.2</v>
      </c>
      <c r="C4323">
        <v>6.25</v>
      </c>
      <c r="D4323">
        <v>6</v>
      </c>
    </row>
    <row r="4324" spans="1:4">
      <c r="A4324" s="16">
        <v>43272</v>
      </c>
      <c r="B4324">
        <v>6.2</v>
      </c>
      <c r="C4324">
        <v>6.25</v>
      </c>
      <c r="D4324">
        <v>6</v>
      </c>
    </row>
    <row r="4325" spans="1:4">
      <c r="A4325" s="16">
        <v>43273</v>
      </c>
      <c r="B4325">
        <v>6.3</v>
      </c>
      <c r="C4325">
        <v>6.25</v>
      </c>
      <c r="D4325">
        <v>6</v>
      </c>
    </row>
    <row r="4326" spans="1:4">
      <c r="A4326" s="16">
        <v>43276</v>
      </c>
      <c r="B4326">
        <v>6.2</v>
      </c>
      <c r="C4326">
        <v>6.25</v>
      </c>
      <c r="D4326">
        <v>6</v>
      </c>
    </row>
    <row r="4327" spans="1:4">
      <c r="A4327" s="16">
        <v>43277</v>
      </c>
      <c r="B4327">
        <v>6.2</v>
      </c>
      <c r="C4327">
        <v>6.25</v>
      </c>
      <c r="D4327">
        <v>6</v>
      </c>
    </row>
    <row r="4328" spans="1:4">
      <c r="A4328" s="16">
        <v>43278</v>
      </c>
      <c r="B4328">
        <v>6.1</v>
      </c>
      <c r="C4328">
        <v>6.25</v>
      </c>
      <c r="D4328">
        <v>6</v>
      </c>
    </row>
    <row r="4329" spans="1:4">
      <c r="A4329" s="16">
        <v>43279</v>
      </c>
      <c r="B4329">
        <v>6.1</v>
      </c>
      <c r="C4329">
        <v>6.25</v>
      </c>
      <c r="D4329">
        <v>6</v>
      </c>
    </row>
    <row r="4330" spans="1:4">
      <c r="A4330" s="16">
        <v>43280</v>
      </c>
      <c r="B4330">
        <v>6.1</v>
      </c>
      <c r="C4330">
        <v>6.25</v>
      </c>
      <c r="D4330">
        <v>6</v>
      </c>
    </row>
    <row r="4331" spans="1:4">
      <c r="A4331" s="16">
        <v>43281</v>
      </c>
      <c r="B4331">
        <v>6.3</v>
      </c>
      <c r="C4331">
        <v>6.25</v>
      </c>
      <c r="D4331">
        <v>6</v>
      </c>
    </row>
    <row r="4332" spans="1:4">
      <c r="A4332" s="16">
        <v>43283</v>
      </c>
      <c r="B4332">
        <v>6.1</v>
      </c>
      <c r="C4332">
        <v>6.25</v>
      </c>
      <c r="D4332">
        <v>6</v>
      </c>
    </row>
    <row r="4333" spans="1:4">
      <c r="A4333" s="16">
        <v>43284</v>
      </c>
      <c r="B4333">
        <v>6.1</v>
      </c>
      <c r="C4333">
        <v>6.25</v>
      </c>
      <c r="D4333">
        <v>6</v>
      </c>
    </row>
    <row r="4334" spans="1:4">
      <c r="A4334" s="16">
        <v>43285</v>
      </c>
      <c r="B4334">
        <v>6.1</v>
      </c>
      <c r="C4334">
        <v>6.25</v>
      </c>
      <c r="D4334">
        <v>6</v>
      </c>
    </row>
    <row r="4335" spans="1:4">
      <c r="A4335" s="16">
        <v>43286</v>
      </c>
      <c r="B4335">
        <v>6.1</v>
      </c>
      <c r="C4335">
        <v>6.25</v>
      </c>
      <c r="D4335">
        <v>6</v>
      </c>
    </row>
    <row r="4336" spans="1:4">
      <c r="A4336" s="16">
        <v>43287</v>
      </c>
      <c r="B4336">
        <v>6</v>
      </c>
      <c r="C4336">
        <v>6.25</v>
      </c>
      <c r="D4336">
        <v>6</v>
      </c>
    </row>
    <row r="4337" spans="1:4">
      <c r="A4337" s="16">
        <v>43290</v>
      </c>
      <c r="B4337">
        <v>6.2</v>
      </c>
      <c r="C4337">
        <v>6.25</v>
      </c>
      <c r="D4337">
        <v>6</v>
      </c>
    </row>
    <row r="4338" spans="1:4">
      <c r="A4338" s="16">
        <v>43291</v>
      </c>
      <c r="B4338">
        <v>6.2</v>
      </c>
      <c r="C4338">
        <v>6.25</v>
      </c>
      <c r="D4338">
        <v>6</v>
      </c>
    </row>
    <row r="4339" spans="1:4">
      <c r="A4339" s="16">
        <v>43292</v>
      </c>
      <c r="B4339">
        <v>6.2</v>
      </c>
      <c r="C4339">
        <v>6.25</v>
      </c>
      <c r="D4339">
        <v>6</v>
      </c>
    </row>
    <row r="4340" spans="1:4">
      <c r="A4340" s="16">
        <v>43293</v>
      </c>
      <c r="B4340">
        <v>6.1</v>
      </c>
      <c r="C4340">
        <v>6.25</v>
      </c>
      <c r="D4340">
        <v>6</v>
      </c>
    </row>
    <row r="4341" spans="1:4">
      <c r="A4341" s="16">
        <v>43294</v>
      </c>
      <c r="B4341">
        <v>6.2</v>
      </c>
      <c r="C4341">
        <v>6.25</v>
      </c>
      <c r="D4341">
        <v>6</v>
      </c>
    </row>
    <row r="4342" spans="1:4">
      <c r="A4342" s="16">
        <v>43297</v>
      </c>
      <c r="B4342">
        <v>6.2</v>
      </c>
      <c r="C4342">
        <v>6.25</v>
      </c>
      <c r="D4342">
        <v>6</v>
      </c>
    </row>
    <row r="4343" spans="1:4">
      <c r="A4343" s="16">
        <v>43298</v>
      </c>
      <c r="B4343">
        <v>6.1</v>
      </c>
      <c r="C4343">
        <v>6.25</v>
      </c>
      <c r="D4343">
        <v>6</v>
      </c>
    </row>
    <row r="4344" spans="1:4">
      <c r="A4344" s="16">
        <v>43299</v>
      </c>
      <c r="B4344">
        <v>6.1</v>
      </c>
      <c r="C4344">
        <v>6.25</v>
      </c>
      <c r="D4344">
        <v>6</v>
      </c>
    </row>
    <row r="4345" spans="1:4">
      <c r="A4345" s="16">
        <v>43300</v>
      </c>
      <c r="B4345">
        <v>6.1</v>
      </c>
      <c r="C4345">
        <v>6.25</v>
      </c>
      <c r="D4345">
        <v>6</v>
      </c>
    </row>
    <row r="4346" spans="1:4">
      <c r="A4346" s="16">
        <v>43301</v>
      </c>
      <c r="B4346">
        <v>5.9</v>
      </c>
      <c r="C4346">
        <v>6.25</v>
      </c>
      <c r="D4346">
        <v>6</v>
      </c>
    </row>
    <row r="4347" spans="1:4">
      <c r="A4347" s="16">
        <v>43302</v>
      </c>
      <c r="B4347">
        <v>5.8</v>
      </c>
      <c r="C4347">
        <v>6.25</v>
      </c>
      <c r="D4347">
        <v>6</v>
      </c>
    </row>
    <row r="4348" spans="1:4">
      <c r="A4348" s="16">
        <v>43304</v>
      </c>
      <c r="B4348">
        <v>6.2</v>
      </c>
      <c r="C4348">
        <v>6.25</v>
      </c>
      <c r="D4348">
        <v>6</v>
      </c>
    </row>
    <row r="4349" spans="1:4">
      <c r="A4349" s="16">
        <v>43305</v>
      </c>
      <c r="B4349">
        <v>6.3</v>
      </c>
      <c r="C4349">
        <v>6.25</v>
      </c>
      <c r="D4349">
        <v>6</v>
      </c>
    </row>
    <row r="4350" spans="1:4">
      <c r="A4350" s="16">
        <v>43306</v>
      </c>
      <c r="B4350">
        <v>6.2</v>
      </c>
      <c r="C4350">
        <v>6.25</v>
      </c>
      <c r="D4350">
        <v>6</v>
      </c>
    </row>
    <row r="4351" spans="1:4">
      <c r="A4351" s="16">
        <v>43307</v>
      </c>
      <c r="B4351">
        <v>6.2</v>
      </c>
      <c r="C4351">
        <v>6.25</v>
      </c>
      <c r="D4351">
        <v>6</v>
      </c>
    </row>
    <row r="4352" spans="1:4">
      <c r="A4352" s="16">
        <v>43308</v>
      </c>
      <c r="B4352">
        <v>6.1</v>
      </c>
      <c r="C4352">
        <v>6.25</v>
      </c>
      <c r="D4352">
        <v>6</v>
      </c>
    </row>
    <row r="4353" spans="1:4">
      <c r="A4353" s="16">
        <v>43311</v>
      </c>
      <c r="B4353">
        <v>6.2</v>
      </c>
      <c r="C4353">
        <v>6.25</v>
      </c>
      <c r="D4353">
        <v>6</v>
      </c>
    </row>
    <row r="4354" spans="1:4">
      <c r="A4354" s="16">
        <v>43312</v>
      </c>
      <c r="B4354">
        <v>6.2</v>
      </c>
      <c r="C4354">
        <v>6.25</v>
      </c>
      <c r="D4354">
        <v>6</v>
      </c>
    </row>
    <row r="4355" spans="1:4">
      <c r="A4355" s="16">
        <v>43313</v>
      </c>
      <c r="B4355">
        <v>6.2</v>
      </c>
      <c r="C4355">
        <v>6.5</v>
      </c>
      <c r="D4355">
        <v>6.25</v>
      </c>
    </row>
    <row r="4356" spans="1:4">
      <c r="A4356" s="16">
        <v>43314</v>
      </c>
      <c r="B4356">
        <v>6.3</v>
      </c>
      <c r="C4356">
        <v>6.5</v>
      </c>
      <c r="D4356">
        <v>6.25</v>
      </c>
    </row>
    <row r="4357" spans="1:4">
      <c r="A4357" s="16">
        <v>43315</v>
      </c>
      <c r="B4357">
        <v>6</v>
      </c>
      <c r="C4357">
        <v>6.5</v>
      </c>
      <c r="D4357">
        <v>6.25</v>
      </c>
    </row>
    <row r="4358" spans="1:4">
      <c r="A4358" s="16">
        <v>43316</v>
      </c>
      <c r="B4358">
        <v>6</v>
      </c>
      <c r="C4358">
        <v>6.5</v>
      </c>
      <c r="D4358">
        <v>6.25</v>
      </c>
    </row>
    <row r="4359" spans="1:4">
      <c r="A4359" s="16">
        <v>43318</v>
      </c>
      <c r="B4359">
        <v>6.3</v>
      </c>
      <c r="C4359">
        <v>6.5</v>
      </c>
      <c r="D4359">
        <v>6.25</v>
      </c>
    </row>
    <row r="4360" spans="1:4">
      <c r="A4360" s="16">
        <v>43319</v>
      </c>
      <c r="B4360">
        <v>6.3</v>
      </c>
      <c r="C4360">
        <v>6.5</v>
      </c>
      <c r="D4360">
        <v>6.25</v>
      </c>
    </row>
    <row r="4361" spans="1:4">
      <c r="A4361" s="16">
        <v>43320</v>
      </c>
      <c r="B4361">
        <v>6.4</v>
      </c>
      <c r="C4361">
        <v>6.5</v>
      </c>
      <c r="D4361">
        <v>6.25</v>
      </c>
    </row>
    <row r="4362" spans="1:4">
      <c r="A4362" s="16">
        <v>43321</v>
      </c>
      <c r="B4362">
        <v>6.4</v>
      </c>
      <c r="C4362">
        <v>6.5</v>
      </c>
      <c r="D4362">
        <v>6.25</v>
      </c>
    </row>
    <row r="4363" spans="1:4">
      <c r="A4363" s="16">
        <v>43322</v>
      </c>
      <c r="B4363">
        <v>6.4</v>
      </c>
      <c r="C4363">
        <v>6.5</v>
      </c>
      <c r="D4363">
        <v>6.25</v>
      </c>
    </row>
    <row r="4364" spans="1:4">
      <c r="A4364" s="16">
        <v>43325</v>
      </c>
      <c r="B4364">
        <v>6.3</v>
      </c>
      <c r="C4364">
        <v>6.5</v>
      </c>
      <c r="D4364">
        <v>6.25</v>
      </c>
    </row>
    <row r="4365" spans="1:4">
      <c r="A4365" s="16">
        <v>43326</v>
      </c>
      <c r="B4365">
        <v>6.4</v>
      </c>
      <c r="C4365">
        <v>6.5</v>
      </c>
      <c r="D4365">
        <v>6.25</v>
      </c>
    </row>
    <row r="4366" spans="1:4">
      <c r="A4366" s="16">
        <v>43328</v>
      </c>
      <c r="B4366">
        <v>6.2</v>
      </c>
      <c r="C4366">
        <v>6.5</v>
      </c>
      <c r="D4366">
        <v>6.25</v>
      </c>
    </row>
    <row r="4367" spans="1:4">
      <c r="A4367" s="16">
        <v>43330</v>
      </c>
      <c r="B4367">
        <v>6.1</v>
      </c>
      <c r="C4367">
        <v>6.5</v>
      </c>
      <c r="D4367">
        <v>6.25</v>
      </c>
    </row>
    <row r="4368" spans="1:4">
      <c r="A4368" s="16">
        <v>43332</v>
      </c>
      <c r="B4368">
        <v>6.4</v>
      </c>
      <c r="C4368">
        <v>6.5</v>
      </c>
      <c r="D4368">
        <v>6.25</v>
      </c>
    </row>
    <row r="4369" spans="1:4">
      <c r="A4369" s="16">
        <v>43333</v>
      </c>
      <c r="B4369">
        <v>6.4</v>
      </c>
      <c r="C4369">
        <v>6.5</v>
      </c>
      <c r="D4369">
        <v>6.25</v>
      </c>
    </row>
    <row r="4370" spans="1:4">
      <c r="A4370" s="16">
        <v>43335</v>
      </c>
      <c r="B4370">
        <v>6.4</v>
      </c>
      <c r="C4370">
        <v>6.5</v>
      </c>
      <c r="D4370">
        <v>6.25</v>
      </c>
    </row>
    <row r="4371" spans="1:4">
      <c r="A4371" s="16">
        <v>43336</v>
      </c>
      <c r="B4371">
        <v>6.4</v>
      </c>
      <c r="C4371">
        <v>6.5</v>
      </c>
      <c r="D4371">
        <v>6.25</v>
      </c>
    </row>
    <row r="4372" spans="1:4">
      <c r="A4372" s="16">
        <v>43339</v>
      </c>
      <c r="B4372">
        <v>6.3</v>
      </c>
      <c r="C4372">
        <v>6.5</v>
      </c>
      <c r="D4372">
        <v>6.25</v>
      </c>
    </row>
    <row r="4373" spans="1:4">
      <c r="A4373" s="16">
        <v>43340</v>
      </c>
      <c r="B4373">
        <v>6.4</v>
      </c>
      <c r="C4373">
        <v>6.5</v>
      </c>
      <c r="D4373">
        <v>6.25</v>
      </c>
    </row>
    <row r="4374" spans="1:4">
      <c r="A4374" s="16">
        <v>43341</v>
      </c>
      <c r="B4374">
        <v>6.3</v>
      </c>
      <c r="C4374">
        <v>6.5</v>
      </c>
      <c r="D4374">
        <v>6.25</v>
      </c>
    </row>
    <row r="4375" spans="1:4">
      <c r="A4375" s="16">
        <v>43342</v>
      </c>
      <c r="B4375">
        <v>6.3</v>
      </c>
      <c r="C4375">
        <v>6.5</v>
      </c>
      <c r="D4375">
        <v>6.25</v>
      </c>
    </row>
    <row r="4376" spans="1:4">
      <c r="A4376" s="16">
        <v>43343</v>
      </c>
      <c r="B4376">
        <v>6.2</v>
      </c>
      <c r="C4376">
        <v>6.5</v>
      </c>
      <c r="D4376">
        <v>6.25</v>
      </c>
    </row>
    <row r="4377" spans="1:4">
      <c r="A4377" s="16">
        <v>43344</v>
      </c>
      <c r="B4377">
        <v>6.3</v>
      </c>
      <c r="C4377">
        <v>6.5</v>
      </c>
      <c r="D4377">
        <v>6.25</v>
      </c>
    </row>
    <row r="4378" spans="1:4">
      <c r="A4378" s="16">
        <v>43346</v>
      </c>
      <c r="B4378">
        <v>6.3</v>
      </c>
      <c r="C4378">
        <v>6.5</v>
      </c>
      <c r="D4378">
        <v>6.25</v>
      </c>
    </row>
    <row r="4379" spans="1:4">
      <c r="A4379" s="16">
        <v>43347</v>
      </c>
      <c r="B4379">
        <v>6.3</v>
      </c>
      <c r="C4379">
        <v>6.5</v>
      </c>
      <c r="D4379">
        <v>6.25</v>
      </c>
    </row>
    <row r="4380" spans="1:4">
      <c r="A4380" s="16">
        <v>43348</v>
      </c>
      <c r="B4380">
        <v>6.3</v>
      </c>
      <c r="C4380">
        <v>6.5</v>
      </c>
      <c r="D4380">
        <v>6.25</v>
      </c>
    </row>
    <row r="4381" spans="1:4">
      <c r="A4381" s="16">
        <v>43349</v>
      </c>
      <c r="B4381">
        <v>6.3</v>
      </c>
      <c r="C4381">
        <v>6.5</v>
      </c>
      <c r="D4381">
        <v>6.25</v>
      </c>
    </row>
    <row r="4382" spans="1:4">
      <c r="A4382" s="16">
        <v>43350</v>
      </c>
      <c r="B4382">
        <v>6.4</v>
      </c>
      <c r="C4382">
        <v>6.5</v>
      </c>
      <c r="D4382">
        <v>6.25</v>
      </c>
    </row>
    <row r="4383" spans="1:4">
      <c r="A4383" s="16">
        <v>43353</v>
      </c>
      <c r="B4383">
        <v>6.5</v>
      </c>
      <c r="C4383">
        <v>6.5</v>
      </c>
      <c r="D4383">
        <v>6.25</v>
      </c>
    </row>
    <row r="4384" spans="1:4">
      <c r="A4384" s="16">
        <v>43354</v>
      </c>
      <c r="B4384">
        <v>6.5</v>
      </c>
      <c r="C4384">
        <v>6.5</v>
      </c>
      <c r="D4384">
        <v>6.25</v>
      </c>
    </row>
    <row r="4385" spans="1:4">
      <c r="A4385" s="16">
        <v>43355</v>
      </c>
      <c r="B4385">
        <v>6.5</v>
      </c>
      <c r="C4385">
        <v>6.5</v>
      </c>
      <c r="D4385">
        <v>6.25</v>
      </c>
    </row>
    <row r="4386" spans="1:4">
      <c r="A4386" s="16">
        <v>43357</v>
      </c>
      <c r="B4386">
        <v>6.2</v>
      </c>
      <c r="C4386">
        <v>6.5</v>
      </c>
      <c r="D4386">
        <v>6.25</v>
      </c>
    </row>
    <row r="4387" spans="1:4">
      <c r="A4387" s="16">
        <v>43358</v>
      </c>
      <c r="B4387">
        <v>6.6</v>
      </c>
      <c r="C4387">
        <v>6.5</v>
      </c>
      <c r="D4387">
        <v>6.25</v>
      </c>
    </row>
    <row r="4388" spans="1:4">
      <c r="A4388" s="16">
        <v>43360</v>
      </c>
      <c r="B4388">
        <v>6.6</v>
      </c>
      <c r="C4388">
        <v>6.5</v>
      </c>
      <c r="D4388">
        <v>6.25</v>
      </c>
    </row>
    <row r="4389" spans="1:4">
      <c r="A4389" s="16">
        <v>43361</v>
      </c>
      <c r="B4389">
        <v>6.5</v>
      </c>
      <c r="C4389">
        <v>6.5</v>
      </c>
      <c r="D4389">
        <v>6.25</v>
      </c>
    </row>
    <row r="4390" spans="1:4">
      <c r="A4390" s="16">
        <v>43362</v>
      </c>
      <c r="B4390">
        <v>6.6</v>
      </c>
      <c r="C4390">
        <v>6.5</v>
      </c>
      <c r="D4390">
        <v>6.25</v>
      </c>
    </row>
    <row r="4391" spans="1:4">
      <c r="A4391" s="16">
        <v>43364</v>
      </c>
      <c r="B4391">
        <v>6.6</v>
      </c>
      <c r="C4391">
        <v>6.5</v>
      </c>
      <c r="D4391">
        <v>6.25</v>
      </c>
    </row>
    <row r="4392" spans="1:4">
      <c r="A4392" s="16">
        <v>43367</v>
      </c>
      <c r="B4392">
        <v>6.6</v>
      </c>
      <c r="C4392">
        <v>6.5</v>
      </c>
      <c r="D4392">
        <v>6.25</v>
      </c>
    </row>
    <row r="4393" spans="1:4">
      <c r="A4393" s="16">
        <v>43368</v>
      </c>
      <c r="B4393">
        <v>6.5</v>
      </c>
      <c r="C4393">
        <v>6.5</v>
      </c>
      <c r="D4393">
        <v>6.25</v>
      </c>
    </row>
    <row r="4394" spans="1:4">
      <c r="A4394" s="16">
        <v>43369</v>
      </c>
      <c r="B4394">
        <v>6.5</v>
      </c>
      <c r="C4394">
        <v>6.5</v>
      </c>
      <c r="D4394">
        <v>6.25</v>
      </c>
    </row>
    <row r="4395" spans="1:4">
      <c r="A4395" s="16">
        <v>43370</v>
      </c>
      <c r="B4395">
        <v>6.5</v>
      </c>
      <c r="C4395">
        <v>6.5</v>
      </c>
      <c r="D4395">
        <v>6.25</v>
      </c>
    </row>
    <row r="4396" spans="1:4">
      <c r="A4396" s="16">
        <v>43371</v>
      </c>
      <c r="B4396">
        <v>6.4</v>
      </c>
      <c r="C4396">
        <v>6.5</v>
      </c>
      <c r="D4396">
        <v>6.25</v>
      </c>
    </row>
    <row r="4397" spans="1:4">
      <c r="A4397" s="16">
        <v>43372</v>
      </c>
      <c r="B4397">
        <v>6.2</v>
      </c>
      <c r="C4397">
        <v>6.5</v>
      </c>
      <c r="D4397">
        <v>6.25</v>
      </c>
    </row>
    <row r="4398" spans="1:4">
      <c r="A4398" s="16">
        <v>43374</v>
      </c>
      <c r="B4398">
        <v>6.4</v>
      </c>
      <c r="C4398">
        <v>6.5</v>
      </c>
      <c r="D4398">
        <v>6.25</v>
      </c>
    </row>
    <row r="4399" spans="1:4">
      <c r="A4399" s="16">
        <v>43376</v>
      </c>
      <c r="B4399">
        <v>6.3</v>
      </c>
      <c r="C4399">
        <v>6.5</v>
      </c>
      <c r="D4399">
        <v>6.25</v>
      </c>
    </row>
    <row r="4400" spans="1:4">
      <c r="A4400" s="16">
        <v>43377</v>
      </c>
      <c r="B4400">
        <v>6.3</v>
      </c>
      <c r="C4400">
        <v>6.5</v>
      </c>
      <c r="D4400">
        <v>6.25</v>
      </c>
    </row>
    <row r="4401" spans="1:4">
      <c r="A4401" s="16">
        <v>43378</v>
      </c>
      <c r="B4401">
        <v>6.1</v>
      </c>
      <c r="C4401">
        <v>6.5</v>
      </c>
      <c r="D4401">
        <v>6.25</v>
      </c>
    </row>
    <row r="4402" spans="1:4">
      <c r="A4402" s="16">
        <v>43379</v>
      </c>
      <c r="B4402">
        <v>5.9</v>
      </c>
      <c r="C4402">
        <v>6.5</v>
      </c>
      <c r="D4402">
        <v>6.25</v>
      </c>
    </row>
    <row r="4403" spans="1:4">
      <c r="A4403" s="16">
        <v>43381</v>
      </c>
      <c r="B4403">
        <v>6.4</v>
      </c>
      <c r="C4403">
        <v>6.5</v>
      </c>
      <c r="D4403">
        <v>6.25</v>
      </c>
    </row>
    <row r="4404" spans="1:4">
      <c r="A4404" s="16">
        <v>43382</v>
      </c>
      <c r="B4404">
        <v>6.4</v>
      </c>
      <c r="C4404">
        <v>6.5</v>
      </c>
      <c r="D4404">
        <v>6.25</v>
      </c>
    </row>
    <row r="4405" spans="1:4">
      <c r="A4405" s="16">
        <v>43383</v>
      </c>
      <c r="B4405">
        <v>6.5</v>
      </c>
      <c r="C4405">
        <v>6.5</v>
      </c>
      <c r="D4405">
        <v>6.25</v>
      </c>
    </row>
    <row r="4406" spans="1:4">
      <c r="A4406" s="16">
        <v>43384</v>
      </c>
      <c r="B4406">
        <v>6.4</v>
      </c>
      <c r="C4406">
        <v>6.5</v>
      </c>
      <c r="D4406">
        <v>6.25</v>
      </c>
    </row>
    <row r="4407" spans="1:4">
      <c r="A4407" s="16">
        <v>43385</v>
      </c>
      <c r="B4407">
        <v>6.4</v>
      </c>
      <c r="C4407">
        <v>6.5</v>
      </c>
      <c r="D4407">
        <v>6.25</v>
      </c>
    </row>
    <row r="4408" spans="1:4">
      <c r="A4408" s="16">
        <v>43388</v>
      </c>
      <c r="B4408">
        <v>6.5</v>
      </c>
      <c r="C4408">
        <v>6.5</v>
      </c>
      <c r="D4408">
        <v>6.25</v>
      </c>
    </row>
    <row r="4409" spans="1:4">
      <c r="A4409" s="16">
        <v>43389</v>
      </c>
      <c r="B4409">
        <v>6.5</v>
      </c>
      <c r="C4409">
        <v>6.5</v>
      </c>
      <c r="D4409">
        <v>6.25</v>
      </c>
    </row>
    <row r="4410" spans="1:4">
      <c r="A4410" s="16">
        <v>43390</v>
      </c>
      <c r="B4410">
        <v>6.6</v>
      </c>
      <c r="C4410">
        <v>6.5</v>
      </c>
      <c r="D4410">
        <v>6.25</v>
      </c>
    </row>
    <row r="4411" spans="1:4">
      <c r="A4411" s="16">
        <v>43392</v>
      </c>
      <c r="B4411">
        <v>6.2</v>
      </c>
      <c r="C4411">
        <v>6.5</v>
      </c>
      <c r="D4411">
        <v>6.25</v>
      </c>
    </row>
    <row r="4412" spans="1:4">
      <c r="A4412" s="16">
        <v>43393</v>
      </c>
      <c r="B4412">
        <v>6.2</v>
      </c>
      <c r="C4412">
        <v>6.5</v>
      </c>
      <c r="D4412">
        <v>6.25</v>
      </c>
    </row>
    <row r="4413" spans="1:4">
      <c r="A4413" s="16">
        <v>43395</v>
      </c>
      <c r="B4413">
        <v>6.5</v>
      </c>
      <c r="C4413">
        <v>6.5</v>
      </c>
      <c r="D4413">
        <v>6.25</v>
      </c>
    </row>
    <row r="4414" spans="1:4">
      <c r="A4414" s="16">
        <v>43396</v>
      </c>
      <c r="B4414">
        <v>6.5</v>
      </c>
      <c r="C4414">
        <v>6.5</v>
      </c>
      <c r="D4414">
        <v>6.25</v>
      </c>
    </row>
    <row r="4415" spans="1:4">
      <c r="A4415" s="16">
        <v>43397</v>
      </c>
      <c r="B4415">
        <v>6.5</v>
      </c>
      <c r="C4415">
        <v>6.5</v>
      </c>
      <c r="D4415">
        <v>6.25</v>
      </c>
    </row>
    <row r="4416" spans="1:4">
      <c r="A4416" s="16">
        <v>43398</v>
      </c>
      <c r="B4416">
        <v>6.5</v>
      </c>
      <c r="C4416">
        <v>6.5</v>
      </c>
      <c r="D4416">
        <v>6.25</v>
      </c>
    </row>
    <row r="4417" spans="1:4">
      <c r="A4417" s="16">
        <v>43399</v>
      </c>
      <c r="B4417">
        <v>6.5</v>
      </c>
      <c r="C4417">
        <v>6.5</v>
      </c>
      <c r="D4417">
        <v>6.25</v>
      </c>
    </row>
    <row r="4418" spans="1:4">
      <c r="A4418" s="16">
        <v>43402</v>
      </c>
      <c r="B4418">
        <v>6.4</v>
      </c>
      <c r="C4418">
        <v>6.5</v>
      </c>
      <c r="D4418">
        <v>6.25</v>
      </c>
    </row>
    <row r="4419" spans="1:4">
      <c r="A4419" s="16">
        <v>43403</v>
      </c>
      <c r="B4419">
        <v>6.5</v>
      </c>
      <c r="C4419">
        <v>6.5</v>
      </c>
      <c r="D4419">
        <v>6.25</v>
      </c>
    </row>
    <row r="4420" spans="1:4">
      <c r="A4420" s="16">
        <v>43404</v>
      </c>
      <c r="B4420">
        <v>6.4</v>
      </c>
      <c r="C4420">
        <v>6.5</v>
      </c>
      <c r="D4420">
        <v>6.25</v>
      </c>
    </row>
    <row r="4421" spans="1:4">
      <c r="A4421" s="16">
        <v>43405</v>
      </c>
      <c r="B4421">
        <v>6.4</v>
      </c>
      <c r="C4421">
        <v>6.5</v>
      </c>
      <c r="D4421">
        <v>6.25</v>
      </c>
    </row>
    <row r="4422" spans="1:4">
      <c r="A4422" s="16">
        <v>43406</v>
      </c>
      <c r="B4422">
        <v>6</v>
      </c>
      <c r="C4422">
        <v>6.5</v>
      </c>
      <c r="D4422">
        <v>6.25</v>
      </c>
    </row>
    <row r="4423" spans="1:4">
      <c r="A4423" s="16">
        <v>43407</v>
      </c>
      <c r="B4423">
        <v>6</v>
      </c>
      <c r="C4423">
        <v>6.5</v>
      </c>
      <c r="D4423">
        <v>6.25</v>
      </c>
    </row>
    <row r="4424" spans="1:4">
      <c r="A4424" s="16">
        <v>43409</v>
      </c>
      <c r="B4424">
        <v>6.4</v>
      </c>
      <c r="C4424">
        <v>6.5</v>
      </c>
      <c r="D4424">
        <v>6.25</v>
      </c>
    </row>
    <row r="4425" spans="1:4">
      <c r="A4425" s="16">
        <v>43410</v>
      </c>
      <c r="B4425">
        <v>6.4</v>
      </c>
      <c r="C4425">
        <v>6.5</v>
      </c>
      <c r="D4425">
        <v>6.25</v>
      </c>
    </row>
    <row r="4426" spans="1:4">
      <c r="A4426" s="16">
        <v>43413</v>
      </c>
      <c r="B4426">
        <v>6.5</v>
      </c>
      <c r="C4426">
        <v>6.5</v>
      </c>
      <c r="D4426">
        <v>6.25</v>
      </c>
    </row>
    <row r="4427" spans="1:4">
      <c r="A4427" s="16">
        <v>43416</v>
      </c>
      <c r="B4427">
        <v>6.5</v>
      </c>
      <c r="C4427">
        <v>6.5</v>
      </c>
      <c r="D4427">
        <v>6.25</v>
      </c>
    </row>
    <row r="4428" spans="1:4">
      <c r="A4428" s="16">
        <v>43417</v>
      </c>
      <c r="B4428">
        <v>6.4</v>
      </c>
      <c r="C4428">
        <v>6.5</v>
      </c>
      <c r="D4428">
        <v>6.25</v>
      </c>
    </row>
    <row r="4429" spans="1:4">
      <c r="A4429" s="16">
        <v>43418</v>
      </c>
      <c r="B4429">
        <v>6.3</v>
      </c>
      <c r="C4429">
        <v>6.5</v>
      </c>
      <c r="D4429">
        <v>6.25</v>
      </c>
    </row>
    <row r="4430" spans="1:4">
      <c r="A4430" s="16">
        <v>43419</v>
      </c>
      <c r="B4430">
        <v>6.3</v>
      </c>
      <c r="C4430">
        <v>6.5</v>
      </c>
      <c r="D4430">
        <v>6.25</v>
      </c>
    </row>
    <row r="4431" spans="1:4">
      <c r="A4431" s="16">
        <v>43420</v>
      </c>
      <c r="B4431">
        <v>6.1</v>
      </c>
      <c r="C4431">
        <v>6.5</v>
      </c>
      <c r="D4431">
        <v>6.25</v>
      </c>
    </row>
    <row r="4432" spans="1:4">
      <c r="A4432" s="16">
        <v>43421</v>
      </c>
      <c r="B4432">
        <v>6.2</v>
      </c>
      <c r="C4432">
        <v>6.5</v>
      </c>
      <c r="D4432">
        <v>6.25</v>
      </c>
    </row>
    <row r="4433" spans="1:4">
      <c r="A4433" s="16">
        <v>43423</v>
      </c>
      <c r="B4433">
        <v>6.4</v>
      </c>
      <c r="C4433">
        <v>6.5</v>
      </c>
      <c r="D4433">
        <v>6.25</v>
      </c>
    </row>
    <row r="4434" spans="1:4">
      <c r="A4434" s="16">
        <v>43424</v>
      </c>
      <c r="B4434">
        <v>6.4</v>
      </c>
      <c r="C4434">
        <v>6.5</v>
      </c>
      <c r="D4434">
        <v>6.25</v>
      </c>
    </row>
    <row r="4435" spans="1:4">
      <c r="A4435" s="16">
        <v>43426</v>
      </c>
      <c r="B4435">
        <v>6.5</v>
      </c>
      <c r="C4435">
        <v>6.5</v>
      </c>
      <c r="D4435">
        <v>6.25</v>
      </c>
    </row>
    <row r="4436" spans="1:4">
      <c r="A4436" s="16">
        <v>43430</v>
      </c>
      <c r="B4436">
        <v>6.4</v>
      </c>
      <c r="C4436">
        <v>6.5</v>
      </c>
      <c r="D4436">
        <v>6.25</v>
      </c>
    </row>
    <row r="4437" spans="1:4">
      <c r="A4437" s="16">
        <v>43431</v>
      </c>
      <c r="B4437">
        <v>6.4</v>
      </c>
      <c r="C4437">
        <v>6.5</v>
      </c>
      <c r="D4437">
        <v>6.25</v>
      </c>
    </row>
    <row r="4438" spans="1:4">
      <c r="A4438" s="16">
        <v>43432</v>
      </c>
      <c r="B4438">
        <v>6.4</v>
      </c>
      <c r="C4438">
        <v>6.5</v>
      </c>
      <c r="D4438">
        <v>6.25</v>
      </c>
    </row>
    <row r="4439" spans="1:4">
      <c r="A4439" s="16">
        <v>43433</v>
      </c>
      <c r="B4439">
        <v>6.4</v>
      </c>
      <c r="C4439">
        <v>6.5</v>
      </c>
      <c r="D4439">
        <v>6.25</v>
      </c>
    </row>
    <row r="4440" spans="1:4">
      <c r="A4440" s="16">
        <v>43434</v>
      </c>
      <c r="B4440">
        <v>6.3</v>
      </c>
      <c r="C4440">
        <v>6.5</v>
      </c>
      <c r="D4440">
        <v>6.25</v>
      </c>
    </row>
    <row r="4441" spans="1:4">
      <c r="A4441" s="16">
        <v>43435</v>
      </c>
      <c r="B4441">
        <v>6.2</v>
      </c>
      <c r="C4441">
        <v>6.5</v>
      </c>
      <c r="D4441">
        <v>6.25</v>
      </c>
    </row>
    <row r="4442" spans="1:4">
      <c r="A4442" s="16">
        <v>43437</v>
      </c>
      <c r="B4442">
        <v>6.3</v>
      </c>
      <c r="C4442">
        <v>6.5</v>
      </c>
      <c r="D4442">
        <v>6.25</v>
      </c>
    </row>
    <row r="4443" spans="1:4">
      <c r="A4443" s="16">
        <v>43438</v>
      </c>
      <c r="B4443">
        <v>6.4</v>
      </c>
      <c r="C4443">
        <v>6.5</v>
      </c>
      <c r="D4443">
        <v>6.25</v>
      </c>
    </row>
    <row r="4444" spans="1:4">
      <c r="A4444" s="16">
        <v>43439</v>
      </c>
      <c r="B4444">
        <v>6.4</v>
      </c>
      <c r="C4444">
        <v>6.5</v>
      </c>
      <c r="D4444">
        <v>6.25</v>
      </c>
    </row>
    <row r="4445" spans="1:4">
      <c r="A4445" s="16">
        <v>43440</v>
      </c>
      <c r="B4445">
        <v>6.3</v>
      </c>
      <c r="C4445">
        <v>6.5</v>
      </c>
      <c r="D4445">
        <v>6.25</v>
      </c>
    </row>
    <row r="4446" spans="1:4">
      <c r="A4446" s="16">
        <v>43441</v>
      </c>
      <c r="B4446">
        <v>6.4</v>
      </c>
      <c r="C4446">
        <v>6.5</v>
      </c>
      <c r="D4446">
        <v>6.25</v>
      </c>
    </row>
    <row r="4447" spans="1:4">
      <c r="A4447" s="16">
        <v>43444</v>
      </c>
      <c r="B4447">
        <v>6.4</v>
      </c>
      <c r="C4447">
        <v>6.5</v>
      </c>
      <c r="D4447">
        <v>6.25</v>
      </c>
    </row>
    <row r="4448" spans="1:4">
      <c r="A4448" s="16">
        <v>43445</v>
      </c>
      <c r="B4448">
        <v>6.5</v>
      </c>
      <c r="C4448">
        <v>6.5</v>
      </c>
      <c r="D4448">
        <v>6.25</v>
      </c>
    </row>
    <row r="4449" spans="1:4">
      <c r="A4449" s="16">
        <v>43446</v>
      </c>
      <c r="B4449">
        <v>6.5</v>
      </c>
      <c r="C4449">
        <v>6.5</v>
      </c>
      <c r="D4449">
        <v>6.25</v>
      </c>
    </row>
    <row r="4450" spans="1:4">
      <c r="A4450" s="16">
        <v>43447</v>
      </c>
      <c r="B4450">
        <v>6.4</v>
      </c>
      <c r="C4450">
        <v>6.5</v>
      </c>
      <c r="D4450">
        <v>6.25</v>
      </c>
    </row>
    <row r="4451" spans="1:4">
      <c r="A4451" s="16">
        <v>43448</v>
      </c>
      <c r="B4451">
        <v>6.1</v>
      </c>
      <c r="C4451">
        <v>6.5</v>
      </c>
      <c r="D4451">
        <v>6.25</v>
      </c>
    </row>
    <row r="4452" spans="1:4">
      <c r="A4452" s="16">
        <v>43449</v>
      </c>
      <c r="B4452">
        <v>6.5</v>
      </c>
      <c r="C4452">
        <v>6.5</v>
      </c>
      <c r="D4452">
        <v>6.25</v>
      </c>
    </row>
    <row r="4453" spans="1:4">
      <c r="A4453" s="16">
        <v>43451</v>
      </c>
      <c r="B4453">
        <v>6.5</v>
      </c>
      <c r="C4453">
        <v>6.5</v>
      </c>
      <c r="D4453">
        <v>6.25</v>
      </c>
    </row>
    <row r="4454" spans="1:4">
      <c r="A4454" s="16">
        <v>43452</v>
      </c>
      <c r="B4454">
        <v>6.5</v>
      </c>
      <c r="C4454">
        <v>6.5</v>
      </c>
      <c r="D4454">
        <v>6.25</v>
      </c>
    </row>
    <row r="4455" spans="1:4">
      <c r="A4455" s="16">
        <v>43453</v>
      </c>
      <c r="B4455">
        <v>6.5</v>
      </c>
      <c r="C4455">
        <v>6.5</v>
      </c>
      <c r="D4455">
        <v>6.25</v>
      </c>
    </row>
    <row r="4456" spans="1:4">
      <c r="A4456" s="16">
        <v>43454</v>
      </c>
      <c r="B4456">
        <v>6.4</v>
      </c>
      <c r="C4456">
        <v>6.5</v>
      </c>
      <c r="D4456">
        <v>6.25</v>
      </c>
    </row>
    <row r="4457" spans="1:4">
      <c r="A4457" s="16">
        <v>43455</v>
      </c>
      <c r="B4457">
        <v>6.5</v>
      </c>
      <c r="C4457">
        <v>6.5</v>
      </c>
      <c r="D4457">
        <v>6.25</v>
      </c>
    </row>
    <row r="4458" spans="1:4">
      <c r="A4458" s="16">
        <v>43458</v>
      </c>
      <c r="B4458">
        <v>6.5</v>
      </c>
      <c r="C4458">
        <v>6.5</v>
      </c>
      <c r="D4458">
        <v>6.25</v>
      </c>
    </row>
    <row r="4459" spans="1:4">
      <c r="A4459" s="16">
        <v>43460</v>
      </c>
      <c r="B4459">
        <v>6.6</v>
      </c>
      <c r="C4459">
        <v>6.5</v>
      </c>
      <c r="D4459">
        <v>6.25</v>
      </c>
    </row>
    <row r="4460" spans="1:4">
      <c r="A4460" s="16">
        <v>43461</v>
      </c>
      <c r="B4460">
        <v>6.6</v>
      </c>
      <c r="C4460">
        <v>6.5</v>
      </c>
      <c r="D4460">
        <v>6.25</v>
      </c>
    </row>
    <row r="4461" spans="1:4">
      <c r="A4461" s="16">
        <v>43462</v>
      </c>
      <c r="B4461">
        <v>6.3</v>
      </c>
      <c r="C4461">
        <v>6.5</v>
      </c>
      <c r="D4461">
        <v>6.25</v>
      </c>
    </row>
    <row r="4462" spans="1:4">
      <c r="A4462" s="16">
        <v>43463</v>
      </c>
      <c r="B4462">
        <v>6</v>
      </c>
      <c r="C4462">
        <v>6.5</v>
      </c>
      <c r="D4462">
        <v>6.25</v>
      </c>
    </row>
    <row r="4463" spans="1:4">
      <c r="A4463" s="16">
        <v>43465</v>
      </c>
      <c r="B4463">
        <v>6.5</v>
      </c>
      <c r="C4463">
        <v>6.5</v>
      </c>
      <c r="D4463">
        <v>6.25</v>
      </c>
    </row>
    <row r="4464" spans="1:4">
      <c r="A4464" s="16">
        <v>43466</v>
      </c>
      <c r="B4464">
        <v>6.34</v>
      </c>
      <c r="C4464">
        <v>6.5</v>
      </c>
      <c r="D4464">
        <v>6.25</v>
      </c>
    </row>
    <row r="4465" spans="1:4">
      <c r="A4465" s="16">
        <v>43467</v>
      </c>
      <c r="B4465">
        <v>6.33</v>
      </c>
      <c r="C4465">
        <v>6.5</v>
      </c>
      <c r="D4465">
        <v>6.25</v>
      </c>
    </row>
    <row r="4466" spans="1:4">
      <c r="A4466" s="16">
        <v>43468</v>
      </c>
      <c r="B4466">
        <v>6.31</v>
      </c>
      <c r="C4466">
        <v>6.5</v>
      </c>
      <c r="D4466">
        <v>6.25</v>
      </c>
    </row>
    <row r="4467" spans="1:4">
      <c r="A4467" s="16">
        <v>43469</v>
      </c>
      <c r="B4467">
        <v>6.15</v>
      </c>
      <c r="C4467">
        <v>6.5</v>
      </c>
      <c r="D4467">
        <v>6.25</v>
      </c>
    </row>
    <row r="4468" spans="1:4">
      <c r="A4468" s="16">
        <v>43470</v>
      </c>
      <c r="B4468">
        <v>6.1</v>
      </c>
      <c r="C4468">
        <v>6.5</v>
      </c>
      <c r="D4468">
        <v>6.25</v>
      </c>
    </row>
    <row r="4469" spans="1:4">
      <c r="A4469" s="16">
        <v>43472</v>
      </c>
      <c r="B4469">
        <v>6.38</v>
      </c>
      <c r="C4469">
        <v>6.5</v>
      </c>
      <c r="D4469">
        <v>6.25</v>
      </c>
    </row>
    <row r="4470" spans="1:4">
      <c r="A4470" s="16">
        <v>43473</v>
      </c>
      <c r="B4470">
        <v>6.36</v>
      </c>
      <c r="C4470">
        <v>6.5</v>
      </c>
      <c r="D4470">
        <v>6.25</v>
      </c>
    </row>
    <row r="4471" spans="1:4">
      <c r="A4471" s="16">
        <v>43474</v>
      </c>
      <c r="B4471">
        <v>6.36</v>
      </c>
      <c r="C4471">
        <v>6.5</v>
      </c>
      <c r="D4471">
        <v>6.25</v>
      </c>
    </row>
    <row r="4472" spans="1:4">
      <c r="A4472" s="16">
        <v>43475</v>
      </c>
      <c r="B4472">
        <v>6.36</v>
      </c>
      <c r="C4472">
        <v>6.5</v>
      </c>
      <c r="D4472">
        <v>6.25</v>
      </c>
    </row>
    <row r="4473" spans="1:4">
      <c r="A4473" s="16">
        <v>43476</v>
      </c>
      <c r="B4473">
        <v>6.35</v>
      </c>
      <c r="C4473">
        <v>6.5</v>
      </c>
      <c r="D4473">
        <v>6.25</v>
      </c>
    </row>
    <row r="4474" spans="1:4">
      <c r="A4474" s="16">
        <v>43479</v>
      </c>
      <c r="B4474">
        <v>6.37</v>
      </c>
      <c r="C4474">
        <v>6.5</v>
      </c>
      <c r="D4474">
        <v>6.25</v>
      </c>
    </row>
    <row r="4475" spans="1:4">
      <c r="A4475" s="16">
        <v>43480</v>
      </c>
      <c r="B4475">
        <v>6.42</v>
      </c>
      <c r="C4475">
        <v>6.5</v>
      </c>
      <c r="D4475">
        <v>6.25</v>
      </c>
    </row>
    <row r="4476" spans="1:4">
      <c r="A4476" s="16">
        <v>43481</v>
      </c>
      <c r="B4476">
        <v>6.42</v>
      </c>
      <c r="C4476">
        <v>6.5</v>
      </c>
      <c r="D4476">
        <v>6.25</v>
      </c>
    </row>
    <row r="4477" spans="1:4">
      <c r="A4477" s="16">
        <v>43482</v>
      </c>
      <c r="B4477">
        <v>6.39</v>
      </c>
      <c r="C4477">
        <v>6.5</v>
      </c>
      <c r="D4477">
        <v>6.25</v>
      </c>
    </row>
    <row r="4478" spans="1:4">
      <c r="A4478" s="16">
        <v>43483</v>
      </c>
      <c r="B4478">
        <v>6.23</v>
      </c>
      <c r="C4478">
        <v>6.5</v>
      </c>
      <c r="D4478">
        <v>6.25</v>
      </c>
    </row>
    <row r="4479" spans="1:4">
      <c r="A4479" s="16">
        <v>43484</v>
      </c>
      <c r="B4479">
        <v>6.12</v>
      </c>
      <c r="C4479">
        <v>6.5</v>
      </c>
      <c r="D4479">
        <v>6.25</v>
      </c>
    </row>
    <row r="4480" spans="1:4">
      <c r="A4480" s="16">
        <v>43486</v>
      </c>
      <c r="B4480">
        <v>6.49</v>
      </c>
      <c r="C4480">
        <v>6.5</v>
      </c>
      <c r="D4480">
        <v>6.25</v>
      </c>
    </row>
    <row r="4481" spans="1:4">
      <c r="A4481" s="16">
        <v>43487</v>
      </c>
      <c r="B4481">
        <v>6.43</v>
      </c>
      <c r="C4481">
        <v>6.5</v>
      </c>
      <c r="D4481">
        <v>6.25</v>
      </c>
    </row>
    <row r="4482" spans="1:4">
      <c r="A4482" s="16">
        <v>43488</v>
      </c>
      <c r="B4482">
        <v>6.43</v>
      </c>
      <c r="C4482">
        <v>6.5</v>
      </c>
      <c r="D4482">
        <v>6.25</v>
      </c>
    </row>
    <row r="4483" spans="1:4">
      <c r="A4483" s="16">
        <v>43489</v>
      </c>
      <c r="B4483">
        <v>6.41</v>
      </c>
      <c r="C4483">
        <v>6.5</v>
      </c>
      <c r="D4483">
        <v>6.25</v>
      </c>
    </row>
    <row r="4484" spans="1:4">
      <c r="A4484" s="16">
        <v>43490</v>
      </c>
      <c r="B4484">
        <v>6.41</v>
      </c>
      <c r="C4484">
        <v>6.5</v>
      </c>
      <c r="D4484">
        <v>6.25</v>
      </c>
    </row>
    <row r="4485" spans="1:4">
      <c r="A4485" s="16">
        <v>43493</v>
      </c>
      <c r="B4485">
        <v>6.43</v>
      </c>
      <c r="C4485">
        <v>6.5</v>
      </c>
      <c r="D4485">
        <v>6.25</v>
      </c>
    </row>
    <row r="4486" spans="1:4">
      <c r="A4486" s="16">
        <v>43494</v>
      </c>
      <c r="B4486">
        <v>6.38</v>
      </c>
      <c r="C4486">
        <v>6.5</v>
      </c>
      <c r="D4486">
        <v>6.25</v>
      </c>
    </row>
    <row r="4487" spans="1:4">
      <c r="A4487" s="16">
        <v>43495</v>
      </c>
      <c r="B4487">
        <v>6.39</v>
      </c>
      <c r="C4487">
        <v>6.5</v>
      </c>
      <c r="D4487">
        <v>6.25</v>
      </c>
    </row>
    <row r="4488" spans="1:4">
      <c r="A4488" s="16">
        <v>43496</v>
      </c>
      <c r="B4488">
        <v>6.38</v>
      </c>
      <c r="C4488">
        <v>6.5</v>
      </c>
      <c r="D4488">
        <v>6.25</v>
      </c>
    </row>
    <row r="4489" spans="1:4">
      <c r="A4489" s="16">
        <v>43497</v>
      </c>
      <c r="B4489">
        <v>6.18</v>
      </c>
      <c r="C4489">
        <v>6.5</v>
      </c>
      <c r="D4489">
        <v>6.25</v>
      </c>
    </row>
    <row r="4490" spans="1:4">
      <c r="A4490" s="16">
        <v>43498</v>
      </c>
      <c r="B4490">
        <v>5.75</v>
      </c>
      <c r="C4490">
        <v>6.5</v>
      </c>
      <c r="D4490">
        <v>6.25</v>
      </c>
    </row>
    <row r="4491" spans="1:4">
      <c r="A4491" s="16">
        <v>43500</v>
      </c>
      <c r="B4491">
        <v>6.39</v>
      </c>
      <c r="C4491">
        <v>6.5</v>
      </c>
      <c r="D4491">
        <v>6.25</v>
      </c>
    </row>
    <row r="4492" spans="1:4">
      <c r="A4492" s="16">
        <v>43501</v>
      </c>
      <c r="B4492">
        <v>6.34</v>
      </c>
      <c r="C4492">
        <v>6.5</v>
      </c>
      <c r="D4492">
        <v>6.25</v>
      </c>
    </row>
    <row r="4493" spans="1:4">
      <c r="A4493" s="16">
        <v>43502</v>
      </c>
      <c r="B4493">
        <v>6.42</v>
      </c>
      <c r="C4493">
        <v>6.5</v>
      </c>
      <c r="D4493">
        <v>6.25</v>
      </c>
    </row>
    <row r="4494" spans="1:4">
      <c r="A4494" s="16">
        <v>43503</v>
      </c>
      <c r="B4494">
        <v>6.48</v>
      </c>
      <c r="C4494">
        <v>6.25</v>
      </c>
      <c r="D4494">
        <v>6</v>
      </c>
    </row>
    <row r="4495" spans="1:4">
      <c r="A4495" s="16">
        <v>43504</v>
      </c>
      <c r="B4495">
        <v>6.35</v>
      </c>
      <c r="C4495">
        <v>6.25</v>
      </c>
      <c r="D4495">
        <v>6</v>
      </c>
    </row>
    <row r="4496" spans="1:4">
      <c r="A4496" s="16">
        <v>43507</v>
      </c>
      <c r="B4496">
        <v>6.36</v>
      </c>
      <c r="C4496">
        <v>6.25</v>
      </c>
      <c r="D4496">
        <v>6</v>
      </c>
    </row>
    <row r="4497" spans="1:4">
      <c r="A4497" s="16">
        <v>43508</v>
      </c>
      <c r="B4497">
        <v>6.27</v>
      </c>
      <c r="C4497">
        <v>6.25</v>
      </c>
      <c r="D4497">
        <v>6</v>
      </c>
    </row>
    <row r="4498" spans="1:4">
      <c r="A4498" s="16">
        <v>43509</v>
      </c>
      <c r="B4498">
        <v>6.14</v>
      </c>
      <c r="C4498">
        <v>6.25</v>
      </c>
      <c r="D4498">
        <v>6</v>
      </c>
    </row>
    <row r="4499" spans="1:4">
      <c r="A4499" s="16">
        <v>43510</v>
      </c>
      <c r="B4499">
        <v>6.28</v>
      </c>
      <c r="C4499">
        <v>6.25</v>
      </c>
      <c r="D4499">
        <v>6</v>
      </c>
    </row>
    <row r="4500" spans="1:4">
      <c r="A4500" s="16">
        <v>43511</v>
      </c>
      <c r="B4500">
        <v>5.98</v>
      </c>
      <c r="C4500">
        <v>6.25</v>
      </c>
      <c r="D4500">
        <v>6</v>
      </c>
    </row>
    <row r="4501" spans="1:4">
      <c r="A4501" s="16">
        <v>43512</v>
      </c>
      <c r="B4501">
        <v>6.02</v>
      </c>
      <c r="C4501">
        <v>6.25</v>
      </c>
      <c r="D4501">
        <v>6</v>
      </c>
    </row>
    <row r="4502" spans="1:4">
      <c r="A4502" s="16">
        <v>43514</v>
      </c>
      <c r="B4502">
        <v>6.31</v>
      </c>
      <c r="C4502">
        <v>6.25</v>
      </c>
      <c r="D4502">
        <v>6</v>
      </c>
    </row>
    <row r="4503" spans="1:4">
      <c r="A4503" s="16">
        <v>43516</v>
      </c>
      <c r="B4503">
        <v>6.29</v>
      </c>
      <c r="C4503">
        <v>6.25</v>
      </c>
      <c r="D4503">
        <v>6</v>
      </c>
    </row>
    <row r="4504" spans="1:4">
      <c r="A4504" s="16">
        <v>43517</v>
      </c>
      <c r="B4504">
        <v>6.28</v>
      </c>
      <c r="C4504">
        <v>6.25</v>
      </c>
      <c r="D4504">
        <v>6</v>
      </c>
    </row>
    <row r="4505" spans="1:4">
      <c r="A4505" s="16">
        <v>43518</v>
      </c>
      <c r="B4505">
        <v>6.34</v>
      </c>
      <c r="C4505">
        <v>6.25</v>
      </c>
      <c r="D4505">
        <v>6</v>
      </c>
    </row>
    <row r="4506" spans="1:4">
      <c r="A4506" s="16">
        <v>43521</v>
      </c>
      <c r="B4506">
        <v>6.28</v>
      </c>
      <c r="C4506">
        <v>6.25</v>
      </c>
      <c r="D4506">
        <v>6</v>
      </c>
    </row>
    <row r="4507" spans="1:4">
      <c r="A4507" s="16">
        <v>43522</v>
      </c>
      <c r="B4507">
        <v>6.19</v>
      </c>
      <c r="C4507">
        <v>6.25</v>
      </c>
      <c r="D4507">
        <v>6</v>
      </c>
    </row>
    <row r="4508" spans="1:4">
      <c r="A4508" s="16">
        <v>43523</v>
      </c>
      <c r="B4508">
        <v>6.26</v>
      </c>
      <c r="C4508">
        <v>6.25</v>
      </c>
      <c r="D4508">
        <v>6</v>
      </c>
    </row>
    <row r="4509" spans="1:4">
      <c r="A4509" s="16">
        <v>43524</v>
      </c>
      <c r="B4509">
        <v>6.19</v>
      </c>
      <c r="C4509">
        <v>6.25</v>
      </c>
      <c r="D4509">
        <v>6</v>
      </c>
    </row>
    <row r="4510" spans="1:4">
      <c r="A4510" s="16">
        <v>43525</v>
      </c>
      <c r="B4510">
        <v>6.03</v>
      </c>
      <c r="C4510">
        <v>6.25</v>
      </c>
      <c r="D4510">
        <v>6</v>
      </c>
    </row>
    <row r="4511" spans="1:4">
      <c r="A4511" s="16">
        <v>43526</v>
      </c>
      <c r="B4511">
        <v>6.07</v>
      </c>
      <c r="C4511">
        <v>6.25</v>
      </c>
      <c r="D4511">
        <v>6</v>
      </c>
    </row>
    <row r="4512" spans="1:4">
      <c r="A4512" s="16">
        <v>43529</v>
      </c>
      <c r="B4512">
        <v>6.15</v>
      </c>
      <c r="C4512">
        <v>6.25</v>
      </c>
      <c r="D4512">
        <v>6</v>
      </c>
    </row>
    <row r="4513" spans="1:4">
      <c r="A4513" s="16">
        <v>43530</v>
      </c>
      <c r="B4513">
        <v>6.18</v>
      </c>
      <c r="C4513">
        <v>6.25</v>
      </c>
      <c r="D4513">
        <v>6</v>
      </c>
    </row>
    <row r="4514" spans="1:4">
      <c r="A4514" s="16">
        <v>43531</v>
      </c>
      <c r="B4514">
        <v>6.14</v>
      </c>
      <c r="C4514">
        <v>6.25</v>
      </c>
      <c r="D4514">
        <v>6</v>
      </c>
    </row>
    <row r="4515" spans="1:4">
      <c r="A4515" s="16">
        <v>43532</v>
      </c>
      <c r="B4515">
        <v>6.15</v>
      </c>
      <c r="C4515">
        <v>6.25</v>
      </c>
      <c r="D4515">
        <v>6</v>
      </c>
    </row>
    <row r="4516" spans="1:4">
      <c r="A4516" s="16">
        <v>43535</v>
      </c>
      <c r="B4516">
        <v>6.16</v>
      </c>
      <c r="C4516">
        <v>6.25</v>
      </c>
      <c r="D4516">
        <v>6</v>
      </c>
    </row>
    <row r="4517" spans="1:4">
      <c r="A4517" s="16">
        <v>43536</v>
      </c>
      <c r="B4517">
        <v>6.14</v>
      </c>
      <c r="C4517">
        <v>6.25</v>
      </c>
      <c r="D4517">
        <v>6</v>
      </c>
    </row>
    <row r="4518" spans="1:4">
      <c r="A4518" s="16">
        <v>43537</v>
      </c>
      <c r="B4518">
        <v>6.17</v>
      </c>
      <c r="C4518">
        <v>6.25</v>
      </c>
      <c r="D4518">
        <v>6</v>
      </c>
    </row>
    <row r="4519" spans="1:4">
      <c r="A4519" s="16">
        <v>43538</v>
      </c>
      <c r="B4519">
        <v>6.15</v>
      </c>
      <c r="C4519">
        <v>6.25</v>
      </c>
      <c r="D4519">
        <v>6</v>
      </c>
    </row>
    <row r="4520" spans="1:4">
      <c r="A4520" s="16">
        <v>43539</v>
      </c>
      <c r="B4520">
        <v>6.06</v>
      </c>
      <c r="C4520">
        <v>6.25</v>
      </c>
      <c r="D4520">
        <v>6</v>
      </c>
    </row>
    <row r="4521" spans="1:4">
      <c r="A4521" s="16">
        <v>43540</v>
      </c>
      <c r="B4521">
        <v>6.25</v>
      </c>
      <c r="C4521">
        <v>6.25</v>
      </c>
      <c r="D4521">
        <v>6</v>
      </c>
    </row>
    <row r="4522" spans="1:4">
      <c r="A4522" s="16">
        <v>43542</v>
      </c>
      <c r="B4522">
        <v>6.2</v>
      </c>
      <c r="C4522">
        <v>6.25</v>
      </c>
      <c r="D4522">
        <v>6</v>
      </c>
    </row>
    <row r="4523" spans="1:4">
      <c r="A4523" s="16">
        <v>43543</v>
      </c>
      <c r="B4523">
        <v>6.2</v>
      </c>
      <c r="C4523">
        <v>6.25</v>
      </c>
      <c r="D4523">
        <v>6</v>
      </c>
    </row>
    <row r="4524" spans="1:4">
      <c r="A4524" s="16">
        <v>43544</v>
      </c>
      <c r="B4524">
        <v>6.2</v>
      </c>
      <c r="C4524">
        <v>6.25</v>
      </c>
      <c r="D4524">
        <v>6</v>
      </c>
    </row>
    <row r="4525" spans="1:4">
      <c r="A4525" s="16">
        <v>43546</v>
      </c>
      <c r="B4525">
        <v>6.19</v>
      </c>
      <c r="C4525">
        <v>6.25</v>
      </c>
      <c r="D4525">
        <v>6</v>
      </c>
    </row>
    <row r="4526" spans="1:4">
      <c r="A4526" s="16">
        <v>43549</v>
      </c>
      <c r="B4526">
        <v>6.19</v>
      </c>
      <c r="C4526">
        <v>6.25</v>
      </c>
      <c r="D4526">
        <v>6</v>
      </c>
    </row>
    <row r="4527" spans="1:4">
      <c r="A4527" s="16">
        <v>43550</v>
      </c>
      <c r="B4527">
        <v>6.15</v>
      </c>
      <c r="C4527">
        <v>6.25</v>
      </c>
      <c r="D4527">
        <v>6</v>
      </c>
    </row>
    <row r="4528" spans="1:4">
      <c r="A4528" s="16">
        <v>43551</v>
      </c>
      <c r="B4528">
        <v>6.22</v>
      </c>
      <c r="C4528">
        <v>6.25</v>
      </c>
      <c r="D4528">
        <v>6</v>
      </c>
    </row>
    <row r="4529" spans="1:4">
      <c r="A4529" s="16">
        <v>43552</v>
      </c>
      <c r="B4529">
        <v>6.24</v>
      </c>
      <c r="C4529">
        <v>6.25</v>
      </c>
      <c r="D4529">
        <v>6</v>
      </c>
    </row>
    <row r="4530" spans="1:4">
      <c r="A4530" s="16">
        <v>43553</v>
      </c>
      <c r="B4530">
        <v>6.12</v>
      </c>
      <c r="C4530">
        <v>6.25</v>
      </c>
      <c r="D4530">
        <v>6</v>
      </c>
    </row>
    <row r="4531" spans="1:4">
      <c r="A4531" s="16">
        <v>43554</v>
      </c>
      <c r="B4531">
        <v>8.19</v>
      </c>
      <c r="C4531">
        <v>6.25</v>
      </c>
      <c r="D4531">
        <v>6</v>
      </c>
    </row>
    <row r="4532" spans="1:4">
      <c r="A4532" s="16">
        <v>43557</v>
      </c>
      <c r="B4532">
        <v>6.19</v>
      </c>
      <c r="C4532">
        <v>6.25</v>
      </c>
      <c r="D4532">
        <v>6</v>
      </c>
    </row>
    <row r="4533" spans="1:4">
      <c r="A4533" s="16">
        <v>43558</v>
      </c>
      <c r="B4533">
        <v>6.2</v>
      </c>
      <c r="C4533">
        <v>6.25</v>
      </c>
      <c r="D4533">
        <v>6</v>
      </c>
    </row>
    <row r="4534" spans="1:4">
      <c r="A4534" s="16">
        <v>43559</v>
      </c>
      <c r="B4534">
        <v>6.13</v>
      </c>
      <c r="C4534">
        <v>6.25</v>
      </c>
      <c r="D4534">
        <v>5.75</v>
      </c>
    </row>
    <row r="4535" spans="1:4">
      <c r="A4535" s="16">
        <v>43560</v>
      </c>
      <c r="B4535">
        <v>5.98</v>
      </c>
      <c r="C4535">
        <v>6.25</v>
      </c>
      <c r="D4535">
        <v>5.75</v>
      </c>
    </row>
    <row r="4536" spans="1:4">
      <c r="A4536" s="16">
        <v>43563</v>
      </c>
      <c r="B4536">
        <v>5.98</v>
      </c>
      <c r="C4536">
        <v>6.25</v>
      </c>
      <c r="D4536">
        <v>5.75</v>
      </c>
    </row>
    <row r="4537" spans="1:4">
      <c r="A4537" s="16">
        <v>43564</v>
      </c>
      <c r="B4537">
        <v>5.97</v>
      </c>
      <c r="C4537">
        <v>6.25</v>
      </c>
      <c r="D4537">
        <v>5.75</v>
      </c>
    </row>
    <row r="4538" spans="1:4">
      <c r="A4538" s="16">
        <v>43565</v>
      </c>
      <c r="B4538">
        <v>5.99</v>
      </c>
      <c r="C4538">
        <v>6.25</v>
      </c>
      <c r="D4538">
        <v>5.75</v>
      </c>
    </row>
    <row r="4539" spans="1:4">
      <c r="A4539" s="16">
        <v>43566</v>
      </c>
      <c r="B4539">
        <v>6.02</v>
      </c>
      <c r="C4539">
        <v>6.25</v>
      </c>
      <c r="D4539">
        <v>5.75</v>
      </c>
    </row>
    <row r="4540" spans="1:4">
      <c r="A4540" s="16">
        <v>43567</v>
      </c>
      <c r="B4540">
        <v>6.05</v>
      </c>
      <c r="C4540">
        <v>6.25</v>
      </c>
      <c r="D4540">
        <v>5.75</v>
      </c>
    </row>
    <row r="4541" spans="1:4">
      <c r="A4541" s="16">
        <v>43570</v>
      </c>
      <c r="B4541">
        <v>6.05</v>
      </c>
      <c r="C4541">
        <v>6.25</v>
      </c>
      <c r="D4541">
        <v>5.75</v>
      </c>
    </row>
    <row r="4542" spans="1:4">
      <c r="A4542" s="16">
        <v>43571</v>
      </c>
      <c r="B4542">
        <v>6.04</v>
      </c>
      <c r="C4542">
        <v>6.25</v>
      </c>
      <c r="D4542">
        <v>5.75</v>
      </c>
    </row>
    <row r="4543" spans="1:4">
      <c r="A4543" s="16">
        <v>43573</v>
      </c>
      <c r="B4543">
        <v>5.58</v>
      </c>
      <c r="C4543">
        <v>6.25</v>
      </c>
      <c r="D4543">
        <v>5.75</v>
      </c>
    </row>
    <row r="4544" spans="1:4">
      <c r="A4544" s="16">
        <v>43575</v>
      </c>
      <c r="B4544">
        <v>5.87</v>
      </c>
      <c r="C4544">
        <v>6.25</v>
      </c>
      <c r="D4544">
        <v>5.75</v>
      </c>
    </row>
    <row r="4545" spans="1:4">
      <c r="A4545" s="16">
        <v>43577</v>
      </c>
      <c r="B4545">
        <v>6.15</v>
      </c>
      <c r="C4545">
        <v>6.25</v>
      </c>
      <c r="D4545">
        <v>5.75</v>
      </c>
    </row>
    <row r="4546" spans="1:4">
      <c r="A4546" s="16">
        <v>43578</v>
      </c>
      <c r="B4546">
        <v>6.26</v>
      </c>
      <c r="C4546">
        <v>6.25</v>
      </c>
      <c r="D4546">
        <v>5.75</v>
      </c>
    </row>
    <row r="4547" spans="1:4">
      <c r="A4547" s="16">
        <v>43579</v>
      </c>
      <c r="B4547">
        <v>6.19</v>
      </c>
      <c r="C4547">
        <v>6.25</v>
      </c>
      <c r="D4547">
        <v>5.75</v>
      </c>
    </row>
    <row r="4548" spans="1:4">
      <c r="A4548" s="16">
        <v>43580</v>
      </c>
      <c r="B4548">
        <v>6.14</v>
      </c>
      <c r="C4548">
        <v>6.25</v>
      </c>
      <c r="D4548">
        <v>5.75</v>
      </c>
    </row>
    <row r="4549" spans="1:4">
      <c r="A4549" s="16">
        <v>43581</v>
      </c>
      <c r="B4549">
        <v>6.12</v>
      </c>
      <c r="C4549">
        <v>6.25</v>
      </c>
      <c r="D4549">
        <v>5.75</v>
      </c>
    </row>
    <row r="4550" spans="1:4">
      <c r="A4550" s="16">
        <v>43585</v>
      </c>
      <c r="B4550">
        <v>6.15</v>
      </c>
      <c r="C4550">
        <v>6.25</v>
      </c>
      <c r="D4550">
        <v>5.75</v>
      </c>
    </row>
    <row r="4551" spans="1:4">
      <c r="A4551" s="16">
        <v>43587</v>
      </c>
      <c r="B4551">
        <v>6.06</v>
      </c>
      <c r="C4551">
        <v>6.25</v>
      </c>
      <c r="D4551">
        <v>5.75</v>
      </c>
    </row>
    <row r="4552" spans="1:4">
      <c r="A4552" s="16">
        <v>43588</v>
      </c>
      <c r="B4552">
        <v>5.67</v>
      </c>
      <c r="C4552">
        <v>6.25</v>
      </c>
      <c r="D4552">
        <v>5.75</v>
      </c>
    </row>
    <row r="4553" spans="1:4">
      <c r="A4553" s="16">
        <v>43589</v>
      </c>
      <c r="B4553">
        <v>5.46</v>
      </c>
      <c r="C4553">
        <v>6.25</v>
      </c>
      <c r="D4553">
        <v>5.75</v>
      </c>
    </row>
    <row r="4554" spans="1:4">
      <c r="A4554" s="16">
        <v>43591</v>
      </c>
      <c r="B4554">
        <v>5.94</v>
      </c>
      <c r="C4554">
        <v>6.25</v>
      </c>
      <c r="D4554">
        <v>5.75</v>
      </c>
    </row>
    <row r="4555" spans="1:4">
      <c r="A4555" s="16">
        <v>43592</v>
      </c>
      <c r="B4555">
        <v>5.94</v>
      </c>
      <c r="C4555">
        <v>6.25</v>
      </c>
      <c r="D4555">
        <v>5.75</v>
      </c>
    </row>
    <row r="4556" spans="1:4">
      <c r="A4556" s="16">
        <v>43593</v>
      </c>
      <c r="B4556">
        <v>5.96</v>
      </c>
      <c r="C4556">
        <v>6.25</v>
      </c>
      <c r="D4556">
        <v>5.75</v>
      </c>
    </row>
    <row r="4557" spans="1:4">
      <c r="A4557" s="16">
        <v>43594</v>
      </c>
      <c r="B4557">
        <v>5.98</v>
      </c>
      <c r="C4557">
        <v>6.25</v>
      </c>
      <c r="D4557">
        <v>5.75</v>
      </c>
    </row>
    <row r="4558" spans="1:4">
      <c r="A4558" s="16">
        <v>43595</v>
      </c>
      <c r="B4558">
        <v>5.95</v>
      </c>
      <c r="C4558">
        <v>6.25</v>
      </c>
      <c r="D4558">
        <v>5.75</v>
      </c>
    </row>
    <row r="4559" spans="1:4">
      <c r="A4559" s="16">
        <v>43598</v>
      </c>
      <c r="B4559">
        <v>5.92</v>
      </c>
      <c r="C4559">
        <v>6.25</v>
      </c>
      <c r="D4559">
        <v>5.75</v>
      </c>
    </row>
    <row r="4560" spans="1:4">
      <c r="A4560" s="16">
        <v>43599</v>
      </c>
      <c r="B4560">
        <v>5.91</v>
      </c>
      <c r="C4560">
        <v>6.25</v>
      </c>
      <c r="D4560">
        <v>5.75</v>
      </c>
    </row>
    <row r="4561" spans="1:4">
      <c r="A4561" s="16">
        <v>43600</v>
      </c>
      <c r="B4561">
        <v>5.95</v>
      </c>
      <c r="C4561">
        <v>6.25</v>
      </c>
      <c r="D4561">
        <v>5.75</v>
      </c>
    </row>
    <row r="4562" spans="1:4">
      <c r="A4562" s="16">
        <v>43601</v>
      </c>
      <c r="B4562">
        <v>5.96</v>
      </c>
      <c r="C4562">
        <v>6.25</v>
      </c>
      <c r="D4562">
        <v>5.75</v>
      </c>
    </row>
    <row r="4563" spans="1:4">
      <c r="A4563" s="16">
        <v>43602</v>
      </c>
      <c r="B4563">
        <v>5.99</v>
      </c>
      <c r="C4563">
        <v>6.25</v>
      </c>
      <c r="D4563">
        <v>5.75</v>
      </c>
    </row>
    <row r="4564" spans="1:4">
      <c r="A4564" s="16">
        <v>43605</v>
      </c>
      <c r="B4564">
        <v>5.96</v>
      </c>
      <c r="C4564">
        <v>6.25</v>
      </c>
      <c r="D4564">
        <v>5.75</v>
      </c>
    </row>
    <row r="4565" spans="1:4">
      <c r="A4565" s="16">
        <v>43606</v>
      </c>
      <c r="B4565">
        <v>5.94</v>
      </c>
      <c r="C4565">
        <v>6.25</v>
      </c>
      <c r="D4565">
        <v>5.75</v>
      </c>
    </row>
    <row r="4566" spans="1:4">
      <c r="A4566" s="16">
        <v>43607</v>
      </c>
      <c r="B4566">
        <v>5.94</v>
      </c>
      <c r="C4566">
        <v>6.25</v>
      </c>
      <c r="D4566">
        <v>5.75</v>
      </c>
    </row>
    <row r="4567" spans="1:4">
      <c r="A4567" s="16">
        <v>43608</v>
      </c>
      <c r="B4567">
        <v>5.9</v>
      </c>
      <c r="C4567">
        <v>6.25</v>
      </c>
      <c r="D4567">
        <v>5.75</v>
      </c>
    </row>
    <row r="4568" spans="1:4">
      <c r="A4568" s="16">
        <v>43609</v>
      </c>
      <c r="B4568">
        <v>5.88</v>
      </c>
      <c r="C4568">
        <v>6.25</v>
      </c>
      <c r="D4568">
        <v>5.75</v>
      </c>
    </row>
    <row r="4569" spans="1:4">
      <c r="A4569" s="16">
        <v>43612</v>
      </c>
      <c r="B4569">
        <v>5.94</v>
      </c>
      <c r="C4569">
        <v>6.25</v>
      </c>
      <c r="D4569">
        <v>5.75</v>
      </c>
    </row>
    <row r="4570" spans="1:4">
      <c r="A4570" s="16">
        <v>43613</v>
      </c>
      <c r="B4570">
        <v>5.87</v>
      </c>
      <c r="C4570">
        <v>6.25</v>
      </c>
      <c r="D4570">
        <v>5.75</v>
      </c>
    </row>
    <row r="4571" spans="1:4">
      <c r="A4571" s="16">
        <v>43614</v>
      </c>
      <c r="B4571">
        <v>5.87</v>
      </c>
      <c r="C4571">
        <v>6.25</v>
      </c>
      <c r="D4571">
        <v>5.75</v>
      </c>
    </row>
    <row r="4572" spans="1:4">
      <c r="A4572" s="16">
        <v>43615</v>
      </c>
      <c r="B4572">
        <v>5.92</v>
      </c>
      <c r="C4572">
        <v>6.25</v>
      </c>
      <c r="D4572">
        <v>5.75</v>
      </c>
    </row>
    <row r="4573" spans="1:4">
      <c r="A4573" s="16">
        <v>43616</v>
      </c>
      <c r="B4573">
        <v>5.73</v>
      </c>
      <c r="C4573">
        <v>6.25</v>
      </c>
      <c r="D4573">
        <v>5.75</v>
      </c>
    </row>
    <row r="4574" spans="1:4">
      <c r="A4574" s="16">
        <v>43617</v>
      </c>
      <c r="B4574">
        <v>5.58</v>
      </c>
      <c r="C4574">
        <v>6</v>
      </c>
      <c r="D4574">
        <v>5.75</v>
      </c>
    </row>
    <row r="4575" spans="1:4">
      <c r="A4575" s="16">
        <v>43619</v>
      </c>
      <c r="B4575">
        <v>5.85</v>
      </c>
      <c r="C4575">
        <v>6</v>
      </c>
      <c r="D4575">
        <v>5.75</v>
      </c>
    </row>
    <row r="4576" spans="1:4">
      <c r="A4576" s="16">
        <v>43620</v>
      </c>
      <c r="B4576">
        <v>5.87</v>
      </c>
      <c r="C4576">
        <v>6</v>
      </c>
      <c r="D4576">
        <v>5.75</v>
      </c>
    </row>
    <row r="4577" spans="1:4">
      <c r="A4577" s="16">
        <v>43622</v>
      </c>
      <c r="B4577">
        <v>5.85</v>
      </c>
      <c r="C4577">
        <v>6</v>
      </c>
      <c r="D4577">
        <v>5.5</v>
      </c>
    </row>
    <row r="4578" spans="1:4">
      <c r="A4578" s="16">
        <v>43623</v>
      </c>
      <c r="B4578">
        <v>5.69</v>
      </c>
      <c r="C4578">
        <v>5.75</v>
      </c>
      <c r="D4578">
        <v>5.5</v>
      </c>
    </row>
    <row r="4579" spans="1:4">
      <c r="A4579" s="16">
        <v>43626</v>
      </c>
      <c r="B4579">
        <v>5.69</v>
      </c>
      <c r="C4579">
        <v>5.75</v>
      </c>
      <c r="D4579">
        <v>5.5</v>
      </c>
    </row>
    <row r="4580" spans="1:4">
      <c r="A4580" s="16">
        <v>43627</v>
      </c>
      <c r="B4580">
        <v>5.7</v>
      </c>
      <c r="C4580">
        <v>5.75</v>
      </c>
      <c r="D4580">
        <v>5.5</v>
      </c>
    </row>
    <row r="4581" spans="1:4">
      <c r="A4581" s="16">
        <v>43628</v>
      </c>
      <c r="B4581">
        <v>5.69</v>
      </c>
      <c r="C4581">
        <v>5.75</v>
      </c>
      <c r="D4581">
        <v>5.5</v>
      </c>
    </row>
    <row r="4582" spans="1:4">
      <c r="A4582" s="16">
        <v>43629</v>
      </c>
      <c r="B4582">
        <v>5.69</v>
      </c>
      <c r="C4582">
        <v>5.75</v>
      </c>
      <c r="D4582">
        <v>5.5</v>
      </c>
    </row>
    <row r="4583" spans="1:4">
      <c r="A4583" s="16">
        <v>43630</v>
      </c>
      <c r="B4583">
        <v>5.6</v>
      </c>
      <c r="C4583">
        <v>5.75</v>
      </c>
      <c r="D4583">
        <v>5.5</v>
      </c>
    </row>
    <row r="4584" spans="1:4">
      <c r="A4584" s="16">
        <v>43631</v>
      </c>
      <c r="B4584">
        <v>5.59</v>
      </c>
      <c r="C4584">
        <v>5.75</v>
      </c>
      <c r="D4584">
        <v>5.5</v>
      </c>
    </row>
    <row r="4585" spans="1:4">
      <c r="A4585" s="16">
        <v>43633</v>
      </c>
      <c r="B4585">
        <v>5.78</v>
      </c>
      <c r="C4585">
        <v>5.75</v>
      </c>
      <c r="D4585">
        <v>5.5</v>
      </c>
    </row>
    <row r="4586" spans="1:4">
      <c r="A4586" s="16">
        <v>43634</v>
      </c>
      <c r="B4586">
        <v>5.75</v>
      </c>
      <c r="C4586">
        <v>5.75</v>
      </c>
      <c r="D4586">
        <v>5.5</v>
      </c>
    </row>
    <row r="4587" spans="1:4">
      <c r="A4587" s="16">
        <v>43635</v>
      </c>
      <c r="B4587">
        <v>5.8</v>
      </c>
      <c r="C4587">
        <v>5.75</v>
      </c>
      <c r="D4587">
        <v>5.5</v>
      </c>
    </row>
    <row r="4588" spans="1:4">
      <c r="A4588" s="16">
        <v>43636</v>
      </c>
      <c r="B4588">
        <v>5.81</v>
      </c>
      <c r="C4588">
        <v>5.75</v>
      </c>
      <c r="D4588">
        <v>5.5</v>
      </c>
    </row>
    <row r="4589" spans="1:4">
      <c r="A4589" s="16">
        <v>43637</v>
      </c>
      <c r="B4589">
        <v>5.78</v>
      </c>
      <c r="C4589">
        <v>5.75</v>
      </c>
      <c r="D4589">
        <v>5.5</v>
      </c>
    </row>
    <row r="4590" spans="1:4">
      <c r="A4590" s="16">
        <v>43640</v>
      </c>
      <c r="B4590">
        <v>5.77</v>
      </c>
      <c r="C4590">
        <v>5.75</v>
      </c>
      <c r="D4590">
        <v>5.5</v>
      </c>
    </row>
    <row r="4591" spans="1:4">
      <c r="A4591" s="16">
        <v>43641</v>
      </c>
      <c r="B4591">
        <v>5.76</v>
      </c>
      <c r="C4591">
        <v>5.75</v>
      </c>
      <c r="D4591">
        <v>5.5</v>
      </c>
    </row>
    <row r="4592" spans="1:4">
      <c r="A4592" s="16">
        <v>43642</v>
      </c>
      <c r="B4592">
        <v>5.75</v>
      </c>
      <c r="C4592">
        <v>5.75</v>
      </c>
      <c r="D4592">
        <v>5.5</v>
      </c>
    </row>
    <row r="4593" spans="1:4">
      <c r="A4593" s="16">
        <v>43643</v>
      </c>
      <c r="B4593">
        <v>5.73</v>
      </c>
      <c r="C4593">
        <v>5.75</v>
      </c>
      <c r="D4593">
        <v>5.5</v>
      </c>
    </row>
    <row r="4594" spans="1:4">
      <c r="A4594" s="16">
        <v>43644</v>
      </c>
      <c r="B4594">
        <v>5.58</v>
      </c>
      <c r="C4594">
        <v>5.75</v>
      </c>
      <c r="D4594">
        <v>5.5</v>
      </c>
    </row>
    <row r="4595" spans="1:4">
      <c r="A4595" s="16">
        <v>43645</v>
      </c>
      <c r="B4595">
        <v>5.79</v>
      </c>
      <c r="C4595">
        <v>5.75</v>
      </c>
      <c r="D4595">
        <v>5.5</v>
      </c>
    </row>
    <row r="4596" spans="1:4">
      <c r="A4596" s="16">
        <v>43647</v>
      </c>
      <c r="B4596">
        <v>5.74</v>
      </c>
      <c r="C4596">
        <v>5.75</v>
      </c>
      <c r="D4596">
        <v>5.5</v>
      </c>
    </row>
    <row r="4597" spans="1:4">
      <c r="A4597" s="16">
        <v>43648</v>
      </c>
      <c r="B4597">
        <v>5.71</v>
      </c>
      <c r="C4597">
        <v>5.75</v>
      </c>
      <c r="D4597">
        <v>5.5</v>
      </c>
    </row>
    <row r="4598" spans="1:4">
      <c r="A4598" s="16">
        <v>43649</v>
      </c>
      <c r="B4598">
        <v>5.65</v>
      </c>
      <c r="C4598">
        <v>5.75</v>
      </c>
      <c r="D4598">
        <v>5.5</v>
      </c>
    </row>
    <row r="4599" spans="1:4">
      <c r="A4599" s="16">
        <v>43650</v>
      </c>
      <c r="B4599">
        <v>5.67</v>
      </c>
      <c r="C4599">
        <v>5.75</v>
      </c>
      <c r="D4599">
        <v>5.5</v>
      </c>
    </row>
    <row r="4600" spans="1:4">
      <c r="A4600" s="16">
        <v>43651</v>
      </c>
      <c r="B4600">
        <v>5.0599999999999996</v>
      </c>
      <c r="C4600">
        <v>5.75</v>
      </c>
      <c r="D4600">
        <v>5.5</v>
      </c>
    </row>
    <row r="4601" spans="1:4">
      <c r="A4601" s="16">
        <v>43652</v>
      </c>
      <c r="B4601">
        <v>5.52</v>
      </c>
      <c r="C4601">
        <v>5.75</v>
      </c>
      <c r="D4601">
        <v>5.5</v>
      </c>
    </row>
    <row r="4602" spans="1:4">
      <c r="A4602" s="16">
        <v>43654</v>
      </c>
      <c r="B4602">
        <v>5.65</v>
      </c>
      <c r="C4602">
        <v>5.75</v>
      </c>
      <c r="D4602">
        <v>5.5</v>
      </c>
    </row>
    <row r="4603" spans="1:4">
      <c r="A4603" s="16">
        <v>43655</v>
      </c>
      <c r="B4603">
        <v>5.62</v>
      </c>
      <c r="C4603">
        <v>5.75</v>
      </c>
      <c r="D4603">
        <v>5.5</v>
      </c>
    </row>
    <row r="4604" spans="1:4">
      <c r="A4604" s="16">
        <v>43656</v>
      </c>
      <c r="B4604">
        <v>5.62</v>
      </c>
      <c r="C4604">
        <v>5.75</v>
      </c>
      <c r="D4604">
        <v>5.5</v>
      </c>
    </row>
    <row r="4605" spans="1:4">
      <c r="A4605" s="16">
        <v>43657</v>
      </c>
      <c r="B4605">
        <v>5.58</v>
      </c>
      <c r="C4605">
        <v>5.75</v>
      </c>
      <c r="D4605">
        <v>5.5</v>
      </c>
    </row>
    <row r="4606" spans="1:4">
      <c r="A4606" s="16">
        <v>43658</v>
      </c>
      <c r="B4606">
        <v>5.63</v>
      </c>
      <c r="C4606">
        <v>5.75</v>
      </c>
      <c r="D4606">
        <v>5.5</v>
      </c>
    </row>
    <row r="4607" spans="1:4">
      <c r="A4607" s="16">
        <v>43661</v>
      </c>
      <c r="B4607">
        <v>5.59</v>
      </c>
      <c r="C4607">
        <v>5.75</v>
      </c>
      <c r="D4607">
        <v>5.5</v>
      </c>
    </row>
    <row r="4608" spans="1:4">
      <c r="A4608" s="16">
        <v>43662</v>
      </c>
      <c r="B4608">
        <v>5.54</v>
      </c>
      <c r="C4608">
        <v>5.75</v>
      </c>
      <c r="D4608">
        <v>5.5</v>
      </c>
    </row>
    <row r="4609" spans="1:4">
      <c r="A4609" s="16">
        <v>43663</v>
      </c>
      <c r="B4609">
        <v>5.56</v>
      </c>
      <c r="C4609">
        <v>5.75</v>
      </c>
      <c r="D4609">
        <v>5.5</v>
      </c>
    </row>
    <row r="4610" spans="1:4">
      <c r="A4610" s="16">
        <v>43664</v>
      </c>
      <c r="B4610">
        <v>5.57</v>
      </c>
      <c r="C4610">
        <v>5.75</v>
      </c>
      <c r="D4610">
        <v>5.5</v>
      </c>
    </row>
    <row r="4611" spans="1:4">
      <c r="A4611" s="16">
        <v>43665</v>
      </c>
      <c r="B4611">
        <v>5.56</v>
      </c>
      <c r="C4611">
        <v>5.75</v>
      </c>
      <c r="D4611">
        <v>5.5</v>
      </c>
    </row>
    <row r="4612" spans="1:4">
      <c r="A4612" s="16">
        <v>43666</v>
      </c>
      <c r="B4612">
        <v>5.63</v>
      </c>
      <c r="C4612">
        <v>5.75</v>
      </c>
      <c r="D4612">
        <v>5.5</v>
      </c>
    </row>
    <row r="4613" spans="1:4">
      <c r="A4613" s="16">
        <v>43668</v>
      </c>
      <c r="B4613">
        <v>5.65</v>
      </c>
      <c r="C4613">
        <v>5.75</v>
      </c>
      <c r="D4613">
        <v>5.5</v>
      </c>
    </row>
    <row r="4614" spans="1:4">
      <c r="A4614" s="16">
        <v>43669</v>
      </c>
      <c r="B4614">
        <v>5.58</v>
      </c>
      <c r="C4614">
        <v>5.75</v>
      </c>
      <c r="D4614">
        <v>5.5</v>
      </c>
    </row>
    <row r="4615" spans="1:4">
      <c r="A4615" s="16">
        <v>43670</v>
      </c>
      <c r="B4615">
        <v>5.58</v>
      </c>
      <c r="C4615">
        <v>5.75</v>
      </c>
      <c r="D4615">
        <v>5.5</v>
      </c>
    </row>
    <row r="4616" spans="1:4">
      <c r="A4616" s="16">
        <v>43671</v>
      </c>
      <c r="B4616">
        <v>6.3</v>
      </c>
      <c r="C4616">
        <v>6.25</v>
      </c>
      <c r="D4616">
        <v>6</v>
      </c>
    </row>
    <row r="4617" spans="1:4">
      <c r="A4617" s="16">
        <v>43672</v>
      </c>
      <c r="B4617">
        <v>6.2</v>
      </c>
      <c r="C4617">
        <v>6.25</v>
      </c>
      <c r="D4617">
        <v>6</v>
      </c>
    </row>
    <row r="4618" spans="1:4">
      <c r="A4618" s="16">
        <v>43675</v>
      </c>
      <c r="B4618">
        <v>6.2</v>
      </c>
      <c r="C4618">
        <v>6.25</v>
      </c>
      <c r="D4618">
        <v>6</v>
      </c>
    </row>
    <row r="4619" spans="1:4">
      <c r="A4619" s="16">
        <v>43676</v>
      </c>
      <c r="B4619">
        <v>6.1</v>
      </c>
      <c r="C4619">
        <v>6.25</v>
      </c>
      <c r="D4619">
        <v>6</v>
      </c>
    </row>
    <row r="4620" spans="1:4">
      <c r="A4620" s="16">
        <v>43677</v>
      </c>
      <c r="B4620">
        <v>6.2</v>
      </c>
      <c r="C4620">
        <v>6.25</v>
      </c>
      <c r="D4620">
        <v>6</v>
      </c>
    </row>
    <row r="4621" spans="1:4">
      <c r="A4621" s="16">
        <v>43678</v>
      </c>
      <c r="B4621">
        <v>6.2</v>
      </c>
      <c r="C4621">
        <v>6.25</v>
      </c>
      <c r="D4621">
        <v>6</v>
      </c>
    </row>
    <row r="4622" spans="1:4">
      <c r="A4622" s="16">
        <v>43679</v>
      </c>
      <c r="B4622">
        <v>6.2</v>
      </c>
      <c r="C4622">
        <v>6.5</v>
      </c>
      <c r="D4622">
        <v>6.25</v>
      </c>
    </row>
    <row r="4623" spans="1:4">
      <c r="A4623" s="16">
        <v>43680</v>
      </c>
      <c r="B4623">
        <v>6.3</v>
      </c>
      <c r="C4623">
        <v>6.5</v>
      </c>
      <c r="D4623">
        <v>6.25</v>
      </c>
    </row>
    <row r="4624" spans="1:4">
      <c r="A4624" s="16">
        <v>43682</v>
      </c>
      <c r="B4624">
        <v>6</v>
      </c>
      <c r="C4624">
        <v>6.5</v>
      </c>
      <c r="D4624">
        <v>6.25</v>
      </c>
    </row>
    <row r="4625" spans="1:4">
      <c r="A4625" s="16">
        <v>43683</v>
      </c>
      <c r="B4625">
        <v>6</v>
      </c>
      <c r="C4625">
        <v>6.5</v>
      </c>
      <c r="D4625">
        <v>6.25</v>
      </c>
    </row>
    <row r="4626" spans="1:4">
      <c r="A4626" s="16">
        <v>43684</v>
      </c>
      <c r="B4626">
        <v>6.3</v>
      </c>
      <c r="C4626">
        <v>6.5</v>
      </c>
      <c r="D4626">
        <v>6.25</v>
      </c>
    </row>
    <row r="4627" spans="1:4">
      <c r="A4627" s="16">
        <v>43685</v>
      </c>
      <c r="B4627">
        <v>6.3</v>
      </c>
      <c r="C4627">
        <v>6.5</v>
      </c>
      <c r="D4627">
        <v>6.25</v>
      </c>
    </row>
    <row r="4628" spans="1:4">
      <c r="A4628" s="16">
        <v>43686</v>
      </c>
      <c r="B4628">
        <v>6.4</v>
      </c>
      <c r="C4628">
        <v>6.5</v>
      </c>
      <c r="D4628">
        <v>6.25</v>
      </c>
    </row>
    <row r="4629" spans="1:4">
      <c r="A4629" s="16">
        <v>43690</v>
      </c>
      <c r="B4629">
        <v>6.4</v>
      </c>
      <c r="C4629">
        <v>6.5</v>
      </c>
      <c r="D4629">
        <v>6.25</v>
      </c>
    </row>
    <row r="4630" spans="1:4">
      <c r="A4630" s="16">
        <v>43691</v>
      </c>
      <c r="B4630">
        <v>6.4</v>
      </c>
      <c r="C4630">
        <v>6.5</v>
      </c>
      <c r="D4630">
        <v>6.25</v>
      </c>
    </row>
    <row r="4631" spans="1:4">
      <c r="A4631" s="16">
        <v>43693</v>
      </c>
      <c r="B4631">
        <v>6.3</v>
      </c>
      <c r="C4631">
        <v>6.5</v>
      </c>
      <c r="D4631">
        <v>6.25</v>
      </c>
    </row>
    <row r="4632" spans="1:4">
      <c r="A4632" s="16">
        <v>43694</v>
      </c>
      <c r="B4632">
        <v>6.4</v>
      </c>
      <c r="C4632">
        <v>6.5</v>
      </c>
      <c r="D4632">
        <v>6.25</v>
      </c>
    </row>
    <row r="4633" spans="1:4">
      <c r="A4633" s="16">
        <v>43696</v>
      </c>
      <c r="B4633">
        <v>6.2</v>
      </c>
      <c r="C4633">
        <v>6.5</v>
      </c>
      <c r="D4633">
        <v>6.25</v>
      </c>
    </row>
    <row r="4634" spans="1:4">
      <c r="A4634" s="16">
        <v>43697</v>
      </c>
      <c r="B4634">
        <v>6.1</v>
      </c>
      <c r="C4634">
        <v>6.5</v>
      </c>
      <c r="D4634">
        <v>6.25</v>
      </c>
    </row>
    <row r="4635" spans="1:4">
      <c r="A4635" s="16">
        <v>43698</v>
      </c>
      <c r="B4635">
        <v>6.4</v>
      </c>
      <c r="C4635">
        <v>6.5</v>
      </c>
      <c r="D4635">
        <v>6.25</v>
      </c>
    </row>
    <row r="4636" spans="1:4">
      <c r="A4636" s="16">
        <v>43699</v>
      </c>
      <c r="B4636">
        <v>6.4</v>
      </c>
      <c r="C4636">
        <v>6.5</v>
      </c>
      <c r="D4636">
        <v>6.25</v>
      </c>
    </row>
    <row r="4637" spans="1:4">
      <c r="A4637" s="16">
        <v>43700</v>
      </c>
      <c r="B4637">
        <v>6.4</v>
      </c>
      <c r="C4637">
        <v>6.5</v>
      </c>
      <c r="D4637">
        <v>6.25</v>
      </c>
    </row>
    <row r="4638" spans="1:4">
      <c r="A4638" s="16">
        <v>43703</v>
      </c>
      <c r="B4638">
        <v>6.4</v>
      </c>
      <c r="C4638">
        <v>6.5</v>
      </c>
      <c r="D4638">
        <v>6.25</v>
      </c>
    </row>
    <row r="4639" spans="1:4">
      <c r="A4639" s="16">
        <v>43704</v>
      </c>
      <c r="B4639">
        <v>6.3</v>
      </c>
      <c r="C4639">
        <v>6.5</v>
      </c>
      <c r="D4639">
        <v>6.25</v>
      </c>
    </row>
    <row r="4640" spans="1:4">
      <c r="A4640" s="16">
        <v>43705</v>
      </c>
      <c r="B4640">
        <v>6.4</v>
      </c>
      <c r="C4640">
        <v>6.5</v>
      </c>
      <c r="D4640">
        <v>6.25</v>
      </c>
    </row>
    <row r="4641" spans="1:4">
      <c r="A4641" s="16">
        <v>43706</v>
      </c>
      <c r="B4641">
        <v>6.3</v>
      </c>
      <c r="C4641">
        <v>6.5</v>
      </c>
      <c r="D4641">
        <v>6.25</v>
      </c>
    </row>
    <row r="4642" spans="1:4">
      <c r="A4642" s="16">
        <v>43707</v>
      </c>
      <c r="B4642">
        <v>6.3</v>
      </c>
      <c r="C4642">
        <v>6.5</v>
      </c>
      <c r="D4642">
        <v>6.25</v>
      </c>
    </row>
    <row r="4643" spans="1:4">
      <c r="A4643" s="16">
        <v>43708</v>
      </c>
      <c r="B4643">
        <v>6.2</v>
      </c>
      <c r="C4643">
        <v>6.5</v>
      </c>
      <c r="D4643">
        <v>6.25</v>
      </c>
    </row>
    <row r="4644" spans="1:4">
      <c r="A4644" s="16">
        <v>43711</v>
      </c>
      <c r="B4644">
        <v>6.3</v>
      </c>
      <c r="C4644">
        <v>6.5</v>
      </c>
      <c r="D4644">
        <v>6.25</v>
      </c>
    </row>
    <row r="4645" spans="1:4">
      <c r="A4645" s="16">
        <v>43712</v>
      </c>
      <c r="B4645">
        <v>6.3</v>
      </c>
      <c r="C4645">
        <v>6.5</v>
      </c>
      <c r="D4645">
        <v>6.25</v>
      </c>
    </row>
    <row r="4646" spans="1:4">
      <c r="A4646" s="16">
        <v>43713</v>
      </c>
      <c r="B4646">
        <v>6.3</v>
      </c>
      <c r="C4646">
        <v>6.5</v>
      </c>
      <c r="D4646">
        <v>6.25</v>
      </c>
    </row>
    <row r="4647" spans="1:4">
      <c r="A4647" s="16">
        <v>43714</v>
      </c>
      <c r="B4647">
        <v>6.3</v>
      </c>
      <c r="C4647">
        <v>6.5</v>
      </c>
      <c r="D4647">
        <v>6.25</v>
      </c>
    </row>
    <row r="4648" spans="1:4">
      <c r="A4648" s="16">
        <v>43715</v>
      </c>
      <c r="B4648">
        <v>6.3</v>
      </c>
      <c r="C4648">
        <v>6.5</v>
      </c>
      <c r="D4648">
        <v>6.25</v>
      </c>
    </row>
    <row r="4649" spans="1:4">
      <c r="A4649" s="16">
        <v>43717</v>
      </c>
      <c r="B4649">
        <v>6.4</v>
      </c>
      <c r="C4649">
        <v>6.5</v>
      </c>
      <c r="D4649">
        <v>6.25</v>
      </c>
    </row>
    <row r="4650" spans="1:4">
      <c r="A4650" s="16">
        <v>43719</v>
      </c>
      <c r="B4650">
        <v>6.5</v>
      </c>
      <c r="C4650">
        <v>6.5</v>
      </c>
      <c r="D4650">
        <v>6.25</v>
      </c>
    </row>
    <row r="4651" spans="1:4">
      <c r="A4651" s="16">
        <v>43720</v>
      </c>
      <c r="B4651">
        <v>6.5</v>
      </c>
      <c r="C4651">
        <v>6.5</v>
      </c>
      <c r="D4651">
        <v>6.25</v>
      </c>
    </row>
    <row r="4652" spans="1:4">
      <c r="A4652" s="16">
        <v>43721</v>
      </c>
      <c r="B4652">
        <v>6.5</v>
      </c>
      <c r="C4652">
        <v>6.5</v>
      </c>
      <c r="D4652">
        <v>6.25</v>
      </c>
    </row>
    <row r="4653" spans="1:4">
      <c r="A4653" s="16">
        <v>43724</v>
      </c>
      <c r="B4653">
        <v>6.2</v>
      </c>
      <c r="C4653">
        <v>6.5</v>
      </c>
      <c r="D4653">
        <v>6.25</v>
      </c>
    </row>
    <row r="4654" spans="1:4">
      <c r="A4654" s="16">
        <v>43725</v>
      </c>
      <c r="B4654">
        <v>6.6</v>
      </c>
      <c r="C4654">
        <v>6.5</v>
      </c>
      <c r="D4654">
        <v>6.25</v>
      </c>
    </row>
    <row r="4655" spans="1:4">
      <c r="A4655" s="16">
        <v>43726</v>
      </c>
      <c r="B4655">
        <v>6.6</v>
      </c>
      <c r="C4655">
        <v>6.5</v>
      </c>
      <c r="D4655">
        <v>6.25</v>
      </c>
    </row>
    <row r="4656" spans="1:4">
      <c r="A4656" s="16">
        <v>43727</v>
      </c>
      <c r="B4656">
        <v>6.5</v>
      </c>
      <c r="C4656">
        <v>6.5</v>
      </c>
      <c r="D4656">
        <v>6.25</v>
      </c>
    </row>
    <row r="4657" spans="1:4">
      <c r="A4657" s="16">
        <v>43728</v>
      </c>
      <c r="B4657">
        <v>6.6</v>
      </c>
      <c r="C4657">
        <v>6.5</v>
      </c>
      <c r="D4657">
        <v>6.25</v>
      </c>
    </row>
    <row r="4658" spans="1:4">
      <c r="A4658" s="16">
        <v>43729</v>
      </c>
      <c r="B4658">
        <v>6.6</v>
      </c>
      <c r="C4658">
        <v>6.5</v>
      </c>
      <c r="D4658">
        <v>6.25</v>
      </c>
    </row>
    <row r="4659" spans="1:4">
      <c r="A4659" s="16">
        <v>43731</v>
      </c>
      <c r="B4659">
        <v>6.6</v>
      </c>
      <c r="C4659">
        <v>6.5</v>
      </c>
      <c r="D4659">
        <v>6.25</v>
      </c>
    </row>
    <row r="4660" spans="1:4">
      <c r="A4660" s="16">
        <v>43732</v>
      </c>
      <c r="B4660">
        <v>6.5</v>
      </c>
      <c r="C4660">
        <v>6.5</v>
      </c>
      <c r="D4660">
        <v>6.25</v>
      </c>
    </row>
    <row r="4661" spans="1:4">
      <c r="A4661" s="16">
        <v>43733</v>
      </c>
      <c r="B4661">
        <v>6.5</v>
      </c>
      <c r="C4661">
        <v>6.5</v>
      </c>
      <c r="D4661">
        <v>6.25</v>
      </c>
    </row>
    <row r="4662" spans="1:4">
      <c r="A4662" s="16">
        <v>43734</v>
      </c>
      <c r="B4662">
        <v>6.5</v>
      </c>
      <c r="C4662">
        <v>6.5</v>
      </c>
      <c r="D4662">
        <v>6.25</v>
      </c>
    </row>
    <row r="4663" spans="1:4">
      <c r="A4663" s="16">
        <v>43735</v>
      </c>
      <c r="B4663">
        <v>6.4</v>
      </c>
      <c r="C4663">
        <v>6.5</v>
      </c>
      <c r="D4663">
        <v>6.25</v>
      </c>
    </row>
    <row r="4664" spans="1:4">
      <c r="A4664" s="16">
        <v>43738</v>
      </c>
      <c r="B4664">
        <v>5.41</v>
      </c>
      <c r="C4664">
        <v>5.4</v>
      </c>
      <c r="D4664">
        <v>5.15</v>
      </c>
    </row>
    <row r="4665" spans="1:4">
      <c r="A4665" s="16">
        <v>43739</v>
      </c>
      <c r="B4665">
        <v>5.26</v>
      </c>
      <c r="C4665">
        <v>5.4</v>
      </c>
      <c r="D4665">
        <v>5.15</v>
      </c>
    </row>
    <row r="4666" spans="1:4">
      <c r="A4666" s="16">
        <v>43741</v>
      </c>
      <c r="B4666">
        <v>5.22</v>
      </c>
      <c r="C4666">
        <v>5.4</v>
      </c>
      <c r="D4666">
        <v>5.15</v>
      </c>
    </row>
    <row r="4667" spans="1:4">
      <c r="A4667" s="16">
        <v>43742</v>
      </c>
      <c r="B4667">
        <v>4.9400000000000004</v>
      </c>
      <c r="C4667">
        <v>5.4</v>
      </c>
      <c r="D4667">
        <v>4.9000000000000004</v>
      </c>
    </row>
    <row r="4668" spans="1:4">
      <c r="A4668" s="16">
        <v>43743</v>
      </c>
      <c r="B4668">
        <v>4.87</v>
      </c>
      <c r="C4668">
        <v>5.15</v>
      </c>
      <c r="D4668">
        <v>4.9000000000000004</v>
      </c>
    </row>
    <row r="4669" spans="1:4">
      <c r="A4669" s="16">
        <v>43745</v>
      </c>
      <c r="B4669">
        <v>5.12</v>
      </c>
      <c r="C4669">
        <v>5.15</v>
      </c>
      <c r="D4669">
        <v>4.9000000000000004</v>
      </c>
    </row>
    <row r="4670" spans="1:4">
      <c r="A4670" s="16">
        <v>43747</v>
      </c>
      <c r="B4670">
        <v>5.07</v>
      </c>
      <c r="C4670">
        <v>5.15</v>
      </c>
      <c r="D4670">
        <v>4.9000000000000004</v>
      </c>
    </row>
    <row r="4671" spans="1:4">
      <c r="A4671" s="16">
        <v>43748</v>
      </c>
      <c r="B4671">
        <v>5.07</v>
      </c>
      <c r="C4671">
        <v>5.15</v>
      </c>
      <c r="D4671">
        <v>4.9000000000000004</v>
      </c>
    </row>
    <row r="4672" spans="1:4">
      <c r="A4672" s="16">
        <v>43749</v>
      </c>
      <c r="B4672">
        <v>5.04</v>
      </c>
      <c r="C4672">
        <v>5.15</v>
      </c>
      <c r="D4672">
        <v>4.9000000000000004</v>
      </c>
    </row>
    <row r="4673" spans="1:4">
      <c r="A4673" s="16">
        <v>43752</v>
      </c>
      <c r="B4673">
        <v>5.0599999999999996</v>
      </c>
      <c r="C4673">
        <v>5.15</v>
      </c>
      <c r="D4673">
        <v>4.9000000000000004</v>
      </c>
    </row>
    <row r="4674" spans="1:4">
      <c r="A4674" s="16">
        <v>43753</v>
      </c>
      <c r="B4674">
        <v>5.05</v>
      </c>
      <c r="C4674">
        <v>5.15</v>
      </c>
      <c r="D4674">
        <v>4.9000000000000004</v>
      </c>
    </row>
    <row r="4675" spans="1:4">
      <c r="A4675" s="16">
        <v>43754</v>
      </c>
      <c r="B4675">
        <v>5.05</v>
      </c>
      <c r="C4675">
        <v>5.15</v>
      </c>
      <c r="D4675">
        <v>4.9000000000000004</v>
      </c>
    </row>
    <row r="4676" spans="1:4">
      <c r="A4676" s="16">
        <v>43755</v>
      </c>
      <c r="B4676">
        <v>5.04</v>
      </c>
      <c r="C4676">
        <v>5.15</v>
      </c>
      <c r="D4676">
        <v>4.9000000000000004</v>
      </c>
    </row>
    <row r="4677" spans="1:4">
      <c r="A4677" s="16">
        <v>43756</v>
      </c>
      <c r="B4677">
        <v>4.5</v>
      </c>
      <c r="C4677">
        <v>5.15</v>
      </c>
      <c r="D4677">
        <v>4.9000000000000004</v>
      </c>
    </row>
    <row r="4678" spans="1:4">
      <c r="A4678" s="16">
        <v>43757</v>
      </c>
      <c r="B4678">
        <v>4.8600000000000003</v>
      </c>
      <c r="C4678">
        <v>5.15</v>
      </c>
      <c r="D4678">
        <v>4.9000000000000004</v>
      </c>
    </row>
    <row r="4679" spans="1:4">
      <c r="A4679" s="16">
        <v>43759</v>
      </c>
      <c r="B4679">
        <v>4.8600000000000003</v>
      </c>
      <c r="C4679">
        <v>5.15</v>
      </c>
      <c r="D4679">
        <v>4.9000000000000004</v>
      </c>
    </row>
    <row r="4680" spans="1:4">
      <c r="A4680" s="16">
        <v>43760</v>
      </c>
      <c r="B4680">
        <v>5.0999999999999996</v>
      </c>
      <c r="C4680">
        <v>5.15</v>
      </c>
      <c r="D4680">
        <v>4.9000000000000004</v>
      </c>
    </row>
    <row r="4681" spans="1:4">
      <c r="A4681" s="16">
        <v>43761</v>
      </c>
      <c r="B4681">
        <v>5.0599999999999996</v>
      </c>
      <c r="C4681">
        <v>5.15</v>
      </c>
      <c r="D4681">
        <v>4.9000000000000004</v>
      </c>
    </row>
    <row r="4682" spans="1:4">
      <c r="A4682" s="16">
        <v>43762</v>
      </c>
      <c r="B4682">
        <v>5.0599999999999996</v>
      </c>
      <c r="C4682">
        <v>5.15</v>
      </c>
      <c r="D4682">
        <v>4.9000000000000004</v>
      </c>
    </row>
    <row r="4683" spans="1:4">
      <c r="A4683" s="16">
        <v>43763</v>
      </c>
      <c r="B4683">
        <v>5.0999999999999996</v>
      </c>
      <c r="C4683">
        <v>5.15</v>
      </c>
      <c r="D4683">
        <v>4.9000000000000004</v>
      </c>
    </row>
    <row r="4684" spans="1:4">
      <c r="A4684" s="16">
        <v>43767</v>
      </c>
      <c r="B4684">
        <v>5.09</v>
      </c>
      <c r="C4684">
        <v>5.15</v>
      </c>
      <c r="D4684">
        <v>4.9000000000000004</v>
      </c>
    </row>
    <row r="4685" spans="1:4">
      <c r="A4685" s="16">
        <v>43768</v>
      </c>
      <c r="B4685">
        <v>5.0999999999999996</v>
      </c>
      <c r="C4685">
        <v>5.15</v>
      </c>
      <c r="D4685">
        <v>4.9000000000000004</v>
      </c>
    </row>
    <row r="4686" spans="1:4">
      <c r="A4686" s="16">
        <v>43769</v>
      </c>
      <c r="B4686">
        <v>5.1100000000000003</v>
      </c>
      <c r="C4686">
        <v>5.15</v>
      </c>
      <c r="D4686">
        <v>4.9000000000000004</v>
      </c>
    </row>
    <row r="4687" spans="1:4">
      <c r="A4687" s="16">
        <v>43770</v>
      </c>
      <c r="B4687">
        <v>4.53</v>
      </c>
      <c r="C4687">
        <v>5.15</v>
      </c>
      <c r="D4687">
        <v>4.9000000000000004</v>
      </c>
    </row>
    <row r="4688" spans="1:4">
      <c r="A4688" s="16">
        <v>43771</v>
      </c>
      <c r="B4688">
        <v>4.8600000000000003</v>
      </c>
      <c r="C4688">
        <v>5.15</v>
      </c>
      <c r="D4688">
        <v>4.9000000000000004</v>
      </c>
    </row>
    <row r="4689" spans="1:4">
      <c r="A4689" s="16">
        <v>43773</v>
      </c>
      <c r="B4689">
        <v>5.03</v>
      </c>
      <c r="C4689">
        <v>5.15</v>
      </c>
      <c r="D4689">
        <v>4.9000000000000004</v>
      </c>
    </row>
    <row r="4690" spans="1:4">
      <c r="A4690" s="16">
        <v>43774</v>
      </c>
      <c r="B4690">
        <v>5.04</v>
      </c>
      <c r="C4690">
        <v>5.15</v>
      </c>
      <c r="D4690">
        <v>4.9000000000000004</v>
      </c>
    </row>
    <row r="4691" spans="1:4">
      <c r="A4691" s="16">
        <v>43775</v>
      </c>
      <c r="B4691">
        <v>5.07</v>
      </c>
      <c r="C4691">
        <v>5.15</v>
      </c>
      <c r="D4691">
        <v>4.9000000000000004</v>
      </c>
    </row>
    <row r="4692" spans="1:4">
      <c r="A4692" s="16">
        <v>43776</v>
      </c>
      <c r="B4692">
        <v>5.0599999999999996</v>
      </c>
      <c r="C4692">
        <v>5.15</v>
      </c>
      <c r="D4692">
        <v>4.9000000000000004</v>
      </c>
    </row>
    <row r="4693" spans="1:4">
      <c r="A4693" s="16">
        <v>43777</v>
      </c>
      <c r="B4693">
        <v>5.0199999999999996</v>
      </c>
      <c r="C4693">
        <v>5.15</v>
      </c>
      <c r="D4693">
        <v>4.9000000000000004</v>
      </c>
    </row>
    <row r="4694" spans="1:4">
      <c r="A4694" s="16">
        <v>43780</v>
      </c>
      <c r="B4694">
        <v>5.0599999999999996</v>
      </c>
      <c r="C4694">
        <v>5.15</v>
      </c>
      <c r="D4694">
        <v>4.9000000000000004</v>
      </c>
    </row>
    <row r="4695" spans="1:4">
      <c r="A4695" s="16">
        <v>43782</v>
      </c>
      <c r="B4695">
        <v>5.09</v>
      </c>
      <c r="C4695">
        <v>5.15</v>
      </c>
      <c r="D4695">
        <v>4.9000000000000004</v>
      </c>
    </row>
    <row r="4696" spans="1:4">
      <c r="A4696" s="16">
        <v>43783</v>
      </c>
      <c r="B4696">
        <v>5.07</v>
      </c>
      <c r="C4696">
        <v>5.15</v>
      </c>
      <c r="D4696">
        <v>4.9000000000000004</v>
      </c>
    </row>
    <row r="4697" spans="1:4">
      <c r="A4697" s="16">
        <v>43784</v>
      </c>
      <c r="B4697">
        <v>4.68</v>
      </c>
      <c r="C4697">
        <v>5.15</v>
      </c>
      <c r="D4697">
        <v>4.9000000000000004</v>
      </c>
    </row>
    <row r="4698" spans="1:4">
      <c r="A4698" s="16">
        <v>43785</v>
      </c>
      <c r="B4698">
        <v>4.6100000000000003</v>
      </c>
      <c r="C4698">
        <v>5.15</v>
      </c>
      <c r="D4698">
        <v>4.9000000000000004</v>
      </c>
    </row>
    <row r="4699" spans="1:4">
      <c r="A4699" s="16">
        <v>43787</v>
      </c>
      <c r="B4699">
        <v>5.0599999999999996</v>
      </c>
      <c r="C4699">
        <v>5.15</v>
      </c>
      <c r="D4699">
        <v>4.9000000000000004</v>
      </c>
    </row>
    <row r="4700" spans="1:4">
      <c r="A4700" s="16">
        <v>43788</v>
      </c>
      <c r="B4700">
        <v>5.07</v>
      </c>
      <c r="C4700">
        <v>5.15</v>
      </c>
      <c r="D4700">
        <v>4.9000000000000004</v>
      </c>
    </row>
    <row r="4701" spans="1:4">
      <c r="A4701" s="16">
        <v>43789</v>
      </c>
      <c r="B4701">
        <v>5.07</v>
      </c>
      <c r="C4701">
        <v>5.15</v>
      </c>
      <c r="D4701">
        <v>4.9000000000000004</v>
      </c>
    </row>
    <row r="4702" spans="1:4">
      <c r="A4702" s="16">
        <v>43790</v>
      </c>
      <c r="B4702">
        <v>5.05</v>
      </c>
      <c r="C4702">
        <v>5.15</v>
      </c>
      <c r="D4702">
        <v>4.9000000000000004</v>
      </c>
    </row>
    <row r="4703" spans="1:4">
      <c r="A4703" s="16">
        <v>43791</v>
      </c>
      <c r="B4703">
        <v>5.04</v>
      </c>
      <c r="C4703">
        <v>5.15</v>
      </c>
      <c r="D4703">
        <v>4.9000000000000004</v>
      </c>
    </row>
    <row r="4704" spans="1:4">
      <c r="A4704" s="16">
        <v>43794</v>
      </c>
      <c r="B4704">
        <v>5.04</v>
      </c>
      <c r="C4704">
        <v>5.15</v>
      </c>
      <c r="D4704">
        <v>4.9000000000000004</v>
      </c>
    </row>
    <row r="4705" spans="1:4">
      <c r="A4705" s="16">
        <v>43795</v>
      </c>
      <c r="B4705">
        <v>5.04</v>
      </c>
      <c r="C4705">
        <v>5.15</v>
      </c>
      <c r="D4705">
        <v>4.9000000000000004</v>
      </c>
    </row>
    <row r="4706" spans="1:4">
      <c r="A4706" s="16">
        <v>43796</v>
      </c>
      <c r="B4706">
        <v>5.0199999999999996</v>
      </c>
      <c r="C4706">
        <v>5.15</v>
      </c>
      <c r="D4706">
        <v>4.9000000000000004</v>
      </c>
    </row>
    <row r="4707" spans="1:4">
      <c r="A4707" s="16">
        <v>43797</v>
      </c>
      <c r="B4707">
        <v>5.03</v>
      </c>
      <c r="C4707">
        <v>5.15</v>
      </c>
      <c r="D4707">
        <v>4.9000000000000004</v>
      </c>
    </row>
    <row r="4708" spans="1:4">
      <c r="A4708" s="16">
        <v>43798</v>
      </c>
      <c r="B4708">
        <v>4.7</v>
      </c>
      <c r="C4708">
        <v>5.15</v>
      </c>
      <c r="D4708">
        <v>4.9000000000000004</v>
      </c>
    </row>
    <row r="4709" spans="1:4">
      <c r="A4709" s="16">
        <v>43799</v>
      </c>
      <c r="B4709">
        <v>4.59</v>
      </c>
      <c r="C4709">
        <v>5.15</v>
      </c>
      <c r="D4709">
        <v>4.9000000000000004</v>
      </c>
    </row>
    <row r="4710" spans="1:4">
      <c r="A4710" s="16">
        <v>43801</v>
      </c>
      <c r="B4710">
        <v>4.99</v>
      </c>
      <c r="C4710">
        <v>5.15</v>
      </c>
      <c r="D4710">
        <v>4.9000000000000004</v>
      </c>
    </row>
    <row r="4711" spans="1:4">
      <c r="A4711" s="16">
        <v>43802</v>
      </c>
      <c r="B4711">
        <v>5.05</v>
      </c>
      <c r="C4711">
        <v>5.15</v>
      </c>
      <c r="D4711">
        <v>4.9000000000000004</v>
      </c>
    </row>
    <row r="4712" spans="1:4">
      <c r="A4712" s="16">
        <v>43803</v>
      </c>
      <c r="B4712">
        <v>5.0199999999999996</v>
      </c>
      <c r="C4712">
        <v>5.15</v>
      </c>
      <c r="D4712">
        <v>4.9000000000000004</v>
      </c>
    </row>
    <row r="4713" spans="1:4">
      <c r="A4713" s="16">
        <v>43804</v>
      </c>
      <c r="B4713">
        <v>5.03</v>
      </c>
      <c r="C4713">
        <v>5.15</v>
      </c>
      <c r="D4713">
        <v>4.9000000000000004</v>
      </c>
    </row>
    <row r="4714" spans="1:4">
      <c r="A4714" s="16">
        <v>43805</v>
      </c>
      <c r="B4714">
        <v>4.6399999999999997</v>
      </c>
      <c r="C4714">
        <v>5.15</v>
      </c>
      <c r="D4714">
        <v>4.9000000000000004</v>
      </c>
    </row>
    <row r="4715" spans="1:4">
      <c r="A4715" s="16">
        <v>43806</v>
      </c>
      <c r="B4715">
        <v>4.6900000000000004</v>
      </c>
      <c r="C4715">
        <v>5.15</v>
      </c>
      <c r="D4715">
        <v>4.9000000000000004</v>
      </c>
    </row>
    <row r="4716" spans="1:4">
      <c r="A4716" s="16">
        <v>43808</v>
      </c>
      <c r="B4716">
        <v>5.01</v>
      </c>
      <c r="C4716">
        <v>5.15</v>
      </c>
      <c r="D4716">
        <v>4.9000000000000004</v>
      </c>
    </row>
    <row r="4717" spans="1:4">
      <c r="A4717" s="16">
        <v>43809</v>
      </c>
      <c r="B4717">
        <v>5</v>
      </c>
      <c r="C4717">
        <v>5.15</v>
      </c>
      <c r="D4717">
        <v>4.9000000000000004</v>
      </c>
    </row>
    <row r="4718" spans="1:4">
      <c r="A4718" s="16">
        <v>43810</v>
      </c>
      <c r="B4718">
        <v>5</v>
      </c>
      <c r="C4718">
        <v>5.15</v>
      </c>
      <c r="D4718">
        <v>4.9000000000000004</v>
      </c>
    </row>
    <row r="4719" spans="1:4">
      <c r="A4719" s="16">
        <v>43811</v>
      </c>
      <c r="B4719">
        <v>4.95</v>
      </c>
      <c r="C4719">
        <v>5.15</v>
      </c>
      <c r="D4719">
        <v>4.9000000000000004</v>
      </c>
    </row>
    <row r="4720" spans="1:4">
      <c r="A4720" s="16">
        <v>43812</v>
      </c>
      <c r="B4720">
        <v>4.97</v>
      </c>
      <c r="C4720">
        <v>5.15</v>
      </c>
      <c r="D4720">
        <v>4.9000000000000004</v>
      </c>
    </row>
    <row r="4721" spans="1:4">
      <c r="A4721" s="16">
        <v>43815</v>
      </c>
      <c r="B4721">
        <v>5.08</v>
      </c>
      <c r="C4721">
        <v>5.15</v>
      </c>
      <c r="D4721">
        <v>4.9000000000000004</v>
      </c>
    </row>
    <row r="4722" spans="1:4">
      <c r="A4722" s="16">
        <v>43816</v>
      </c>
      <c r="B4722">
        <v>5.0599999999999996</v>
      </c>
      <c r="C4722">
        <v>5.15</v>
      </c>
      <c r="D4722">
        <v>4.9000000000000004</v>
      </c>
    </row>
    <row r="4723" spans="1:4">
      <c r="A4723" s="16">
        <v>43817</v>
      </c>
      <c r="B4723">
        <v>5.0599999999999996</v>
      </c>
      <c r="C4723">
        <v>5.15</v>
      </c>
      <c r="D4723">
        <v>4.9000000000000004</v>
      </c>
    </row>
    <row r="4724" spans="1:4">
      <c r="A4724" s="16">
        <v>43818</v>
      </c>
      <c r="B4724">
        <v>4.99</v>
      </c>
      <c r="C4724">
        <v>5.15</v>
      </c>
      <c r="D4724">
        <v>4.9000000000000004</v>
      </c>
    </row>
    <row r="4725" spans="1:4">
      <c r="A4725" s="16">
        <v>43819</v>
      </c>
      <c r="B4725">
        <v>4.6100000000000003</v>
      </c>
      <c r="C4725">
        <v>5.15</v>
      </c>
      <c r="D4725">
        <v>4.9000000000000004</v>
      </c>
    </row>
    <row r="4726" spans="1:4">
      <c r="A4726" s="16">
        <v>43820</v>
      </c>
      <c r="B4726">
        <v>4.9000000000000004</v>
      </c>
      <c r="C4726">
        <v>5.15</v>
      </c>
      <c r="D4726">
        <v>4.9000000000000004</v>
      </c>
    </row>
    <row r="4727" spans="1:4">
      <c r="A4727" s="16">
        <v>43822</v>
      </c>
      <c r="B4727">
        <v>5.1100000000000003</v>
      </c>
      <c r="C4727">
        <v>5.15</v>
      </c>
      <c r="D4727">
        <v>4.9000000000000004</v>
      </c>
    </row>
    <row r="4728" spans="1:4">
      <c r="A4728" s="16">
        <v>43823</v>
      </c>
      <c r="B4728">
        <v>5.12</v>
      </c>
      <c r="C4728">
        <v>5.15</v>
      </c>
      <c r="D4728">
        <v>4.9000000000000004</v>
      </c>
    </row>
    <row r="4729" spans="1:4">
      <c r="A4729" s="16">
        <v>43825</v>
      </c>
      <c r="B4729">
        <v>5.13</v>
      </c>
      <c r="C4729">
        <v>5.15</v>
      </c>
      <c r="D4729">
        <v>4.9000000000000004</v>
      </c>
    </row>
    <row r="4730" spans="1:4">
      <c r="A4730" s="16">
        <v>43826</v>
      </c>
      <c r="B4730">
        <v>5.1100000000000003</v>
      </c>
      <c r="C4730">
        <v>5.15</v>
      </c>
      <c r="D4730">
        <v>4.9000000000000004</v>
      </c>
    </row>
    <row r="4731" spans="1:4">
      <c r="A4731" s="16">
        <v>43829</v>
      </c>
      <c r="B4731">
        <v>5.09</v>
      </c>
      <c r="C4731">
        <v>5.15</v>
      </c>
      <c r="D4731">
        <v>4.9000000000000004</v>
      </c>
    </row>
    <row r="4732" spans="1:4">
      <c r="A4732" s="16">
        <v>43830</v>
      </c>
      <c r="B4732">
        <v>5.0999999999999996</v>
      </c>
      <c r="C4732">
        <v>5.15</v>
      </c>
      <c r="D4732">
        <v>4.9000000000000004</v>
      </c>
    </row>
    <row r="4733" spans="1:4">
      <c r="A4733" s="16">
        <v>43831</v>
      </c>
      <c r="B4733">
        <v>5.12</v>
      </c>
      <c r="C4733">
        <v>5.15</v>
      </c>
      <c r="D4733">
        <v>4.9000000000000004</v>
      </c>
    </row>
    <row r="4734" spans="1:4">
      <c r="A4734" s="16">
        <v>43832</v>
      </c>
      <c r="B4734">
        <v>5.01</v>
      </c>
      <c r="C4734">
        <v>5.15</v>
      </c>
      <c r="D4734">
        <v>4.9000000000000004</v>
      </c>
    </row>
    <row r="4735" spans="1:4">
      <c r="A4735" s="16">
        <v>43833</v>
      </c>
      <c r="B4735">
        <v>4.5199999999999996</v>
      </c>
      <c r="C4735">
        <v>5.15</v>
      </c>
      <c r="D4735">
        <v>4.9000000000000004</v>
      </c>
    </row>
    <row r="4736" spans="1:4">
      <c r="A4736" s="16">
        <v>43834</v>
      </c>
      <c r="B4736">
        <v>4.6900000000000004</v>
      </c>
      <c r="C4736">
        <v>5.15</v>
      </c>
      <c r="D4736">
        <v>4.9000000000000004</v>
      </c>
    </row>
    <row r="4737" spans="1:4">
      <c r="A4737" s="16">
        <v>43836</v>
      </c>
      <c r="B4737">
        <v>4.9000000000000004</v>
      </c>
      <c r="C4737">
        <v>5.15</v>
      </c>
      <c r="D4737">
        <v>4.9000000000000004</v>
      </c>
    </row>
    <row r="4738" spans="1:4">
      <c r="A4738" s="16">
        <v>43837</v>
      </c>
      <c r="B4738">
        <v>4.91</v>
      </c>
      <c r="C4738">
        <v>5.15</v>
      </c>
      <c r="D4738">
        <v>4.9000000000000004</v>
      </c>
    </row>
    <row r="4739" spans="1:4">
      <c r="A4739" s="16">
        <v>43838</v>
      </c>
      <c r="B4739">
        <v>4.91</v>
      </c>
      <c r="C4739">
        <v>5.15</v>
      </c>
      <c r="D4739">
        <v>4.9000000000000004</v>
      </c>
    </row>
    <row r="4740" spans="1:4">
      <c r="A4740" s="16">
        <v>43839</v>
      </c>
      <c r="B4740">
        <v>4.96</v>
      </c>
      <c r="C4740">
        <v>5.15</v>
      </c>
      <c r="D4740">
        <v>4.9000000000000004</v>
      </c>
    </row>
    <row r="4741" spans="1:4">
      <c r="A4741" s="16">
        <v>43840</v>
      </c>
      <c r="B4741">
        <v>4.99</v>
      </c>
      <c r="C4741">
        <v>5.15</v>
      </c>
      <c r="D4741">
        <v>4.9000000000000004</v>
      </c>
    </row>
    <row r="4742" spans="1:4">
      <c r="A4742" s="16">
        <v>43843</v>
      </c>
      <c r="B4742">
        <v>4.99</v>
      </c>
      <c r="C4742">
        <v>5.15</v>
      </c>
      <c r="D4742">
        <v>4.9000000000000004</v>
      </c>
    </row>
    <row r="4743" spans="1:4">
      <c r="A4743" s="16">
        <v>43844</v>
      </c>
      <c r="B4743">
        <v>4.97</v>
      </c>
      <c r="C4743">
        <v>5.15</v>
      </c>
      <c r="D4743">
        <v>4.9000000000000004</v>
      </c>
    </row>
    <row r="4744" spans="1:4">
      <c r="A4744" s="16">
        <v>43845</v>
      </c>
      <c r="B4744">
        <v>4.96</v>
      </c>
      <c r="C4744">
        <v>5.15</v>
      </c>
      <c r="D4744">
        <v>4.9000000000000004</v>
      </c>
    </row>
    <row r="4745" spans="1:4">
      <c r="A4745" s="16">
        <v>43846</v>
      </c>
      <c r="B4745">
        <v>4.95</v>
      </c>
      <c r="C4745">
        <v>5.15</v>
      </c>
      <c r="D4745">
        <v>4.9000000000000004</v>
      </c>
    </row>
    <row r="4746" spans="1:4">
      <c r="A4746" s="16">
        <v>43847</v>
      </c>
      <c r="B4746">
        <v>4.6900000000000004</v>
      </c>
      <c r="C4746">
        <v>5.15</v>
      </c>
      <c r="D4746">
        <v>4.9000000000000004</v>
      </c>
    </row>
    <row r="4747" spans="1:4">
      <c r="A4747" s="16">
        <v>43848</v>
      </c>
      <c r="B4747">
        <v>4.7699999999999996</v>
      </c>
      <c r="C4747">
        <v>5.15</v>
      </c>
      <c r="D4747">
        <v>4.9000000000000004</v>
      </c>
    </row>
    <row r="4748" spans="1:4">
      <c r="A4748" s="16">
        <v>43850</v>
      </c>
      <c r="B4748">
        <v>4.97</v>
      </c>
      <c r="C4748">
        <v>5.15</v>
      </c>
      <c r="D4748">
        <v>4.9000000000000004</v>
      </c>
    </row>
    <row r="4749" spans="1:4">
      <c r="A4749" s="16">
        <v>43851</v>
      </c>
      <c r="B4749">
        <v>4.9400000000000004</v>
      </c>
      <c r="C4749">
        <v>5.15</v>
      </c>
      <c r="D4749">
        <v>4.9000000000000004</v>
      </c>
    </row>
    <row r="4750" spans="1:4">
      <c r="A4750" s="16">
        <v>43852</v>
      </c>
      <c r="B4750">
        <v>4.9800000000000004</v>
      </c>
      <c r="C4750">
        <v>5.15</v>
      </c>
      <c r="D4750">
        <v>4.9000000000000004</v>
      </c>
    </row>
    <row r="4751" spans="1:4">
      <c r="A4751" s="16">
        <v>43853</v>
      </c>
      <c r="B4751">
        <v>4.97</v>
      </c>
      <c r="C4751">
        <v>5.15</v>
      </c>
      <c r="D4751">
        <v>4.9000000000000004</v>
      </c>
    </row>
    <row r="4752" spans="1:4">
      <c r="A4752" s="16">
        <v>43854</v>
      </c>
      <c r="B4752">
        <v>4.96</v>
      </c>
      <c r="C4752">
        <v>5.15</v>
      </c>
      <c r="D4752">
        <v>4.9000000000000004</v>
      </c>
    </row>
    <row r="4753" spans="1:4">
      <c r="A4753" s="16">
        <v>43857</v>
      </c>
      <c r="B4753">
        <v>4.93</v>
      </c>
      <c r="C4753">
        <v>5.15</v>
      </c>
      <c r="D4753">
        <v>4.9000000000000004</v>
      </c>
    </row>
    <row r="4754" spans="1:4">
      <c r="A4754" s="16">
        <v>43858</v>
      </c>
      <c r="B4754">
        <v>4.9400000000000004</v>
      </c>
      <c r="C4754">
        <v>5.15</v>
      </c>
      <c r="D4754">
        <v>4.9000000000000004</v>
      </c>
    </row>
    <row r="4755" spans="1:4">
      <c r="A4755" s="16">
        <v>43859</v>
      </c>
      <c r="B4755">
        <v>4.96</v>
      </c>
      <c r="C4755">
        <v>5.15</v>
      </c>
      <c r="D4755">
        <v>4.9000000000000004</v>
      </c>
    </row>
    <row r="4756" spans="1:4">
      <c r="A4756" s="16">
        <v>43860</v>
      </c>
      <c r="B4756">
        <v>4.91</v>
      </c>
      <c r="C4756">
        <v>5.15</v>
      </c>
      <c r="D4756">
        <v>4.9000000000000004</v>
      </c>
    </row>
    <row r="4757" spans="1:4">
      <c r="A4757" s="16">
        <v>43861</v>
      </c>
      <c r="B4757">
        <v>4.7</v>
      </c>
      <c r="C4757">
        <v>5.15</v>
      </c>
      <c r="D4757">
        <v>4.9000000000000004</v>
      </c>
    </row>
    <row r="4758" spans="1:4">
      <c r="A4758" s="16">
        <v>43862</v>
      </c>
      <c r="B4758">
        <v>4.91</v>
      </c>
      <c r="C4758">
        <v>5.15</v>
      </c>
      <c r="D4758">
        <v>4.9000000000000004</v>
      </c>
    </row>
    <row r="4759" spans="1:4">
      <c r="A4759" s="16">
        <v>43864</v>
      </c>
      <c r="B4759">
        <v>4.9400000000000004</v>
      </c>
      <c r="C4759">
        <v>5.15</v>
      </c>
      <c r="D4759">
        <v>4.9000000000000004</v>
      </c>
    </row>
    <row r="4760" spans="1:4">
      <c r="A4760" s="16">
        <v>43865</v>
      </c>
      <c r="B4760">
        <v>4.9800000000000004</v>
      </c>
      <c r="C4760">
        <v>5.15</v>
      </c>
      <c r="D4760">
        <v>4.9000000000000004</v>
      </c>
    </row>
    <row r="4761" spans="1:4">
      <c r="A4761" s="16">
        <v>43866</v>
      </c>
      <c r="B4761">
        <v>4.93</v>
      </c>
      <c r="C4761">
        <v>5.15</v>
      </c>
      <c r="D4761">
        <v>4.9000000000000004</v>
      </c>
    </row>
    <row r="4762" spans="1:4">
      <c r="A4762" s="16">
        <v>43867</v>
      </c>
      <c r="B4762">
        <v>5</v>
      </c>
      <c r="C4762">
        <v>5.15</v>
      </c>
      <c r="D4762">
        <v>4.9000000000000004</v>
      </c>
    </row>
    <row r="4763" spans="1:4">
      <c r="A4763" s="16">
        <v>43868</v>
      </c>
      <c r="B4763">
        <v>5.03</v>
      </c>
      <c r="C4763">
        <v>5.15</v>
      </c>
      <c r="D4763">
        <v>4.9000000000000004</v>
      </c>
    </row>
    <row r="4764" spans="1:4">
      <c r="A4764" s="16">
        <v>43871</v>
      </c>
      <c r="B4764">
        <v>5.0199999999999996</v>
      </c>
      <c r="C4764">
        <v>5.15</v>
      </c>
      <c r="D4764">
        <v>4.9000000000000004</v>
      </c>
    </row>
    <row r="4765" spans="1:4">
      <c r="A4765" s="16">
        <v>43872</v>
      </c>
      <c r="B4765">
        <v>5</v>
      </c>
      <c r="C4765">
        <v>5.15</v>
      </c>
      <c r="D4765">
        <v>4.9000000000000004</v>
      </c>
    </row>
    <row r="4766" spans="1:4">
      <c r="A4766" s="16">
        <v>43873</v>
      </c>
      <c r="B4766">
        <v>4.93</v>
      </c>
      <c r="C4766">
        <v>5.15</v>
      </c>
      <c r="D4766">
        <v>4.9000000000000004</v>
      </c>
    </row>
    <row r="4767" spans="1:4">
      <c r="A4767" s="16">
        <v>43874</v>
      </c>
      <c r="B4767">
        <v>4.96</v>
      </c>
      <c r="C4767">
        <v>5.15</v>
      </c>
      <c r="D4767">
        <v>4.9000000000000004</v>
      </c>
    </row>
    <row r="4768" spans="1:4">
      <c r="A4768" s="16">
        <v>43875</v>
      </c>
      <c r="B4768">
        <v>4.6399999999999997</v>
      </c>
      <c r="C4768">
        <v>5.15</v>
      </c>
      <c r="D4768">
        <v>4.9000000000000004</v>
      </c>
    </row>
    <row r="4769" spans="1:4">
      <c r="A4769" s="16">
        <v>43876</v>
      </c>
      <c r="B4769">
        <v>4.8099999999999996</v>
      </c>
      <c r="C4769">
        <v>5.15</v>
      </c>
      <c r="D4769">
        <v>4.9000000000000004</v>
      </c>
    </row>
    <row r="4770" spans="1:4">
      <c r="A4770" s="16">
        <v>43878</v>
      </c>
      <c r="B4770">
        <v>4.93</v>
      </c>
      <c r="C4770">
        <v>5.15</v>
      </c>
      <c r="D4770">
        <v>4.9000000000000004</v>
      </c>
    </row>
    <row r="4771" spans="1:4">
      <c r="A4771" s="16">
        <v>43879</v>
      </c>
      <c r="B4771">
        <v>4.95</v>
      </c>
      <c r="C4771">
        <v>5.15</v>
      </c>
      <c r="D4771">
        <v>4.9000000000000004</v>
      </c>
    </row>
    <row r="4772" spans="1:4">
      <c r="A4772" s="16">
        <v>43881</v>
      </c>
      <c r="B4772">
        <v>5.04</v>
      </c>
      <c r="C4772">
        <v>5.15</v>
      </c>
      <c r="D4772">
        <v>4.9000000000000004</v>
      </c>
    </row>
    <row r="4773" spans="1:4">
      <c r="A4773" s="16">
        <v>43885</v>
      </c>
      <c r="B4773">
        <v>5.04</v>
      </c>
      <c r="C4773">
        <v>5.15</v>
      </c>
      <c r="D4773">
        <v>4.9000000000000004</v>
      </c>
    </row>
    <row r="4774" spans="1:4">
      <c r="A4774" s="16">
        <v>43886</v>
      </c>
      <c r="B4774">
        <v>4.9400000000000004</v>
      </c>
      <c r="C4774">
        <v>5.15</v>
      </c>
      <c r="D4774">
        <v>4.9000000000000004</v>
      </c>
    </row>
    <row r="4775" spans="1:4">
      <c r="A4775" s="16">
        <v>43887</v>
      </c>
      <c r="B4775">
        <v>4.93</v>
      </c>
      <c r="C4775">
        <v>5.15</v>
      </c>
      <c r="D4775">
        <v>4.9000000000000004</v>
      </c>
    </row>
    <row r="4776" spans="1:4">
      <c r="A4776" s="16">
        <v>43888</v>
      </c>
      <c r="B4776">
        <v>4.9000000000000004</v>
      </c>
      <c r="C4776">
        <v>5.15</v>
      </c>
      <c r="D4776">
        <v>4.9000000000000004</v>
      </c>
    </row>
    <row r="4777" spans="1:4">
      <c r="A4777" s="16">
        <v>43889</v>
      </c>
      <c r="B4777">
        <v>4.66</v>
      </c>
      <c r="C4777">
        <v>5.15</v>
      </c>
      <c r="D4777">
        <v>4.9000000000000004</v>
      </c>
    </row>
    <row r="4778" spans="1:4">
      <c r="A4778" s="16">
        <v>43890</v>
      </c>
      <c r="B4778">
        <v>5.0599999999999996</v>
      </c>
      <c r="C4778">
        <v>5.15</v>
      </c>
      <c r="D4778">
        <v>4.9000000000000004</v>
      </c>
    </row>
    <row r="4779" spans="1:4">
      <c r="A4779" s="16">
        <v>43892</v>
      </c>
      <c r="B4779">
        <v>4.96</v>
      </c>
      <c r="C4779">
        <v>5.15</v>
      </c>
      <c r="D4779">
        <v>4.9000000000000004</v>
      </c>
    </row>
    <row r="4780" spans="1:4">
      <c r="A4780" s="16">
        <v>43893</v>
      </c>
      <c r="B4780">
        <v>4.91</v>
      </c>
      <c r="C4780">
        <v>5.15</v>
      </c>
      <c r="D4780">
        <v>4.9000000000000004</v>
      </c>
    </row>
    <row r="4781" spans="1:4">
      <c r="A4781" s="16">
        <v>43894</v>
      </c>
      <c r="B4781">
        <v>4.96</v>
      </c>
      <c r="C4781">
        <v>5.15</v>
      </c>
      <c r="D4781">
        <v>4.9000000000000004</v>
      </c>
    </row>
    <row r="4782" spans="1:4">
      <c r="A4782" s="16">
        <v>43895</v>
      </c>
      <c r="B4782">
        <v>4.9400000000000004</v>
      </c>
      <c r="C4782">
        <v>5.15</v>
      </c>
      <c r="D4782">
        <v>4.9000000000000004</v>
      </c>
    </row>
    <row r="4783" spans="1:4">
      <c r="A4783" s="16">
        <v>43896</v>
      </c>
      <c r="B4783">
        <v>4.5199999999999996</v>
      </c>
      <c r="C4783">
        <v>5.15</v>
      </c>
      <c r="D4783">
        <v>4.9000000000000004</v>
      </c>
    </row>
    <row r="4784" spans="1:4">
      <c r="A4784" s="16">
        <v>43897</v>
      </c>
      <c r="B4784">
        <v>4.84</v>
      </c>
      <c r="C4784">
        <v>5.15</v>
      </c>
      <c r="D4784">
        <v>4.9000000000000004</v>
      </c>
    </row>
    <row r="4785" spans="1:4">
      <c r="A4785" s="16">
        <v>43899</v>
      </c>
      <c r="B4785">
        <v>4.96</v>
      </c>
      <c r="C4785">
        <v>5.15</v>
      </c>
      <c r="D4785">
        <v>4.9000000000000004</v>
      </c>
    </row>
    <row r="4786" spans="1:4">
      <c r="A4786" s="16">
        <v>43901</v>
      </c>
      <c r="B4786">
        <v>4.95</v>
      </c>
      <c r="C4786">
        <v>5.15</v>
      </c>
      <c r="D4786">
        <v>4.9000000000000004</v>
      </c>
    </row>
    <row r="4787" spans="1:4">
      <c r="A4787" s="16">
        <v>43902</v>
      </c>
      <c r="B4787">
        <v>4.93</v>
      </c>
      <c r="C4787">
        <v>5.15</v>
      </c>
      <c r="D4787">
        <v>4.9000000000000004</v>
      </c>
    </row>
    <row r="4788" spans="1:4">
      <c r="A4788" s="16">
        <v>43903</v>
      </c>
      <c r="B4788">
        <v>4.96</v>
      </c>
      <c r="C4788">
        <v>5.15</v>
      </c>
      <c r="D4788">
        <v>4.9000000000000004</v>
      </c>
    </row>
    <row r="4789" spans="1:4">
      <c r="A4789" s="16">
        <v>43906</v>
      </c>
      <c r="B4789">
        <v>4.97</v>
      </c>
      <c r="C4789">
        <v>5.15</v>
      </c>
      <c r="D4789">
        <v>4.9000000000000004</v>
      </c>
    </row>
    <row r="4790" spans="1:4">
      <c r="A4790" s="16">
        <v>43907</v>
      </c>
      <c r="B4790">
        <v>4.97</v>
      </c>
      <c r="C4790">
        <v>5.15</v>
      </c>
      <c r="D4790">
        <v>4.9000000000000004</v>
      </c>
    </row>
    <row r="4791" spans="1:4">
      <c r="A4791" s="16">
        <v>43908</v>
      </c>
      <c r="B4791">
        <v>4.9800000000000004</v>
      </c>
      <c r="C4791">
        <v>5.15</v>
      </c>
      <c r="D4791">
        <v>4.9000000000000004</v>
      </c>
    </row>
    <row r="4792" spans="1:4">
      <c r="A4792" s="16">
        <v>43909</v>
      </c>
      <c r="B4792">
        <v>4.96</v>
      </c>
      <c r="C4792">
        <v>5.15</v>
      </c>
      <c r="D4792">
        <v>4.9000000000000004</v>
      </c>
    </row>
    <row r="4793" spans="1:4">
      <c r="A4793" s="16">
        <v>43910</v>
      </c>
      <c r="B4793">
        <v>4.7</v>
      </c>
      <c r="C4793">
        <v>5.15</v>
      </c>
      <c r="D4793">
        <v>4.9000000000000004</v>
      </c>
    </row>
    <row r="4794" spans="1:4">
      <c r="A4794" s="16">
        <v>43911</v>
      </c>
      <c r="B4794">
        <v>5.04</v>
      </c>
      <c r="C4794">
        <v>5.15</v>
      </c>
      <c r="D4794">
        <v>4.9000000000000004</v>
      </c>
    </row>
    <row r="4795" spans="1:4">
      <c r="A4795" s="16">
        <v>43913</v>
      </c>
      <c r="B4795">
        <v>4.99</v>
      </c>
      <c r="C4795">
        <v>5.15</v>
      </c>
      <c r="D4795">
        <v>4.9000000000000004</v>
      </c>
    </row>
    <row r="4796" spans="1:4">
      <c r="A4796" s="16">
        <v>43914</v>
      </c>
      <c r="B4796">
        <v>5.0999999999999996</v>
      </c>
      <c r="C4796">
        <v>5.15</v>
      </c>
      <c r="D4796">
        <v>4.9000000000000004</v>
      </c>
    </row>
    <row r="4797" spans="1:4">
      <c r="A4797" s="16">
        <v>43916</v>
      </c>
      <c r="B4797">
        <v>5.35</v>
      </c>
      <c r="C4797">
        <v>5.15</v>
      </c>
      <c r="D4797">
        <v>4.9000000000000004</v>
      </c>
    </row>
    <row r="4798" spans="1:4">
      <c r="A4798" s="16">
        <v>43917</v>
      </c>
      <c r="B4798">
        <v>4.68</v>
      </c>
      <c r="C4798">
        <v>4.4000000000000004</v>
      </c>
      <c r="D4798">
        <v>4</v>
      </c>
    </row>
    <row r="4799" spans="1:4">
      <c r="A4799" s="16">
        <v>43920</v>
      </c>
      <c r="B4799">
        <v>4.2300000000000004</v>
      </c>
      <c r="C4799">
        <v>4.4000000000000004</v>
      </c>
      <c r="D4799">
        <v>4</v>
      </c>
    </row>
    <row r="4800" spans="1:4">
      <c r="A4800" s="16">
        <v>43921</v>
      </c>
      <c r="B4800">
        <v>4.29</v>
      </c>
      <c r="C4800">
        <v>4.4000000000000004</v>
      </c>
      <c r="D4800">
        <v>4</v>
      </c>
    </row>
    <row r="4801" spans="1:4">
      <c r="A4801" s="16">
        <v>43924</v>
      </c>
      <c r="B4801">
        <v>3.61</v>
      </c>
      <c r="C4801">
        <v>4.4000000000000004</v>
      </c>
      <c r="D4801">
        <v>4</v>
      </c>
    </row>
    <row r="4802" spans="1:4">
      <c r="A4802" s="16">
        <v>43925</v>
      </c>
      <c r="B4802">
        <v>3.7</v>
      </c>
      <c r="C4802">
        <v>4.4000000000000004</v>
      </c>
      <c r="D4802">
        <v>4</v>
      </c>
    </row>
    <row r="4803" spans="1:4">
      <c r="A4803" s="16">
        <v>43928</v>
      </c>
      <c r="B4803">
        <v>4.2</v>
      </c>
      <c r="C4803">
        <v>4.4000000000000004</v>
      </c>
      <c r="D4803">
        <v>4</v>
      </c>
    </row>
    <row r="4804" spans="1:4">
      <c r="A4804" s="16">
        <v>43929</v>
      </c>
      <c r="B4804">
        <v>4.25</v>
      </c>
      <c r="C4804">
        <v>4.4000000000000004</v>
      </c>
      <c r="D4804">
        <v>4</v>
      </c>
    </row>
    <row r="4805" spans="1:4">
      <c r="A4805" s="16">
        <v>43930</v>
      </c>
      <c r="B4805">
        <v>4.34</v>
      </c>
      <c r="C4805">
        <v>4.4000000000000004</v>
      </c>
      <c r="D4805">
        <v>4</v>
      </c>
    </row>
    <row r="4806" spans="1:4">
      <c r="A4806" s="16">
        <v>43934</v>
      </c>
      <c r="B4806">
        <v>4.26</v>
      </c>
      <c r="C4806">
        <v>4.4000000000000004</v>
      </c>
      <c r="D4806">
        <v>4</v>
      </c>
    </row>
    <row r="4807" spans="1:4">
      <c r="A4807" s="16">
        <v>43936</v>
      </c>
      <c r="B4807">
        <v>4.2699999999999996</v>
      </c>
      <c r="C4807">
        <v>4.4000000000000004</v>
      </c>
      <c r="D4807">
        <v>4</v>
      </c>
    </row>
    <row r="4808" spans="1:4">
      <c r="A4808" s="16">
        <v>43937</v>
      </c>
      <c r="B4808">
        <v>4.24</v>
      </c>
      <c r="C4808">
        <v>4.4000000000000004</v>
      </c>
      <c r="D4808">
        <v>4</v>
      </c>
    </row>
    <row r="4809" spans="1:4">
      <c r="A4809" s="16">
        <v>43938</v>
      </c>
      <c r="B4809">
        <v>3.43</v>
      </c>
      <c r="C4809">
        <v>4.4000000000000004</v>
      </c>
      <c r="D4809">
        <v>3.75</v>
      </c>
    </row>
    <row r="4810" spans="1:4">
      <c r="A4810" s="16">
        <v>43939</v>
      </c>
      <c r="B4810">
        <v>3.12</v>
      </c>
      <c r="C4810">
        <v>4.4000000000000004</v>
      </c>
      <c r="D4810">
        <v>3.75</v>
      </c>
    </row>
    <row r="4811" spans="1:4">
      <c r="A4811" s="16">
        <v>43941</v>
      </c>
      <c r="B4811">
        <v>4.16</v>
      </c>
      <c r="C4811">
        <v>4.4000000000000004</v>
      </c>
      <c r="D4811">
        <v>3.75</v>
      </c>
    </row>
    <row r="4812" spans="1:4">
      <c r="A4812" s="16">
        <v>43942</v>
      </c>
      <c r="B4812">
        <v>4.0999999999999996</v>
      </c>
      <c r="C4812">
        <v>4.4000000000000004</v>
      </c>
      <c r="D4812">
        <v>3.75</v>
      </c>
    </row>
    <row r="4813" spans="1:4">
      <c r="A4813" s="16">
        <v>43943</v>
      </c>
      <c r="B4813">
        <v>4.12</v>
      </c>
      <c r="C4813">
        <v>4.4000000000000004</v>
      </c>
      <c r="D4813">
        <v>3.75</v>
      </c>
    </row>
    <row r="4814" spans="1:4">
      <c r="A4814" s="16">
        <v>43944</v>
      </c>
      <c r="B4814">
        <v>4.1500000000000004</v>
      </c>
      <c r="C4814">
        <v>4.4000000000000004</v>
      </c>
      <c r="D4814">
        <v>3.75</v>
      </c>
    </row>
    <row r="4815" spans="1:4">
      <c r="A4815" s="16">
        <v>43945</v>
      </c>
      <c r="B4815">
        <v>4.04</v>
      </c>
      <c r="C4815">
        <v>4.4000000000000004</v>
      </c>
      <c r="D4815">
        <v>3.75</v>
      </c>
    </row>
    <row r="4816" spans="1:4">
      <c r="A4816" s="16">
        <v>43948</v>
      </c>
      <c r="B4816">
        <v>4.03</v>
      </c>
      <c r="C4816">
        <v>4.4000000000000004</v>
      </c>
      <c r="D4816">
        <v>3.75</v>
      </c>
    </row>
    <row r="4817" spans="1:4">
      <c r="A4817" s="16">
        <v>43949</v>
      </c>
      <c r="B4817">
        <v>4.05</v>
      </c>
      <c r="C4817">
        <v>4.4000000000000004</v>
      </c>
      <c r="D4817">
        <v>3.75</v>
      </c>
    </row>
    <row r="4818" spans="1:4">
      <c r="A4818" s="16">
        <v>43950</v>
      </c>
      <c r="B4818">
        <v>4.08</v>
      </c>
      <c r="C4818">
        <v>4.4000000000000004</v>
      </c>
      <c r="D4818">
        <v>3.75</v>
      </c>
    </row>
    <row r="4819" spans="1:4">
      <c r="A4819" s="16">
        <v>43951</v>
      </c>
      <c r="B4819">
        <v>3.25</v>
      </c>
      <c r="C4819">
        <v>4.4000000000000004</v>
      </c>
      <c r="D4819">
        <v>3.75</v>
      </c>
    </row>
    <row r="4820" spans="1:4">
      <c r="A4820" s="16">
        <v>43953</v>
      </c>
      <c r="B4820">
        <v>3.19</v>
      </c>
      <c r="C4820">
        <v>4.4000000000000004</v>
      </c>
      <c r="D4820">
        <v>3.75</v>
      </c>
    </row>
    <row r="4821" spans="1:4">
      <c r="A4821" s="16">
        <v>43955</v>
      </c>
      <c r="B4821">
        <v>4.0599999999999996</v>
      </c>
      <c r="C4821">
        <v>4.4000000000000004</v>
      </c>
      <c r="D4821">
        <v>3.75</v>
      </c>
    </row>
    <row r="4822" spans="1:4">
      <c r="A4822" s="16">
        <v>43956</v>
      </c>
      <c r="B4822">
        <v>3.95</v>
      </c>
      <c r="C4822">
        <v>4.4000000000000004</v>
      </c>
      <c r="D4822">
        <v>3.75</v>
      </c>
    </row>
    <row r="4823" spans="1:4">
      <c r="A4823" s="16">
        <v>43957</v>
      </c>
      <c r="B4823">
        <v>3.88</v>
      </c>
      <c r="C4823">
        <v>4.4000000000000004</v>
      </c>
      <c r="D4823">
        <v>3.75</v>
      </c>
    </row>
    <row r="4824" spans="1:4">
      <c r="A4824" s="16">
        <v>43959</v>
      </c>
      <c r="B4824">
        <v>3.98</v>
      </c>
      <c r="C4824">
        <v>4.4000000000000004</v>
      </c>
      <c r="D4824">
        <v>3.75</v>
      </c>
    </row>
    <row r="4825" spans="1:4">
      <c r="A4825" s="16">
        <v>43962</v>
      </c>
      <c r="B4825">
        <v>3.87</v>
      </c>
      <c r="C4825">
        <v>4.4000000000000004</v>
      </c>
      <c r="D4825">
        <v>3.75</v>
      </c>
    </row>
    <row r="4826" spans="1:4">
      <c r="A4826" s="16">
        <v>43963</v>
      </c>
      <c r="B4826">
        <v>3.79</v>
      </c>
      <c r="C4826">
        <v>4.4000000000000004</v>
      </c>
      <c r="D4826">
        <v>3.75</v>
      </c>
    </row>
    <row r="4827" spans="1:4">
      <c r="A4827" s="16">
        <v>43964</v>
      </c>
      <c r="B4827">
        <v>3.88</v>
      </c>
      <c r="C4827">
        <v>4.4000000000000004</v>
      </c>
      <c r="D4827">
        <v>3.75</v>
      </c>
    </row>
    <row r="4828" spans="1:4">
      <c r="A4828" s="16">
        <v>43965</v>
      </c>
      <c r="B4828">
        <v>3.92</v>
      </c>
      <c r="C4828">
        <v>4.4000000000000004</v>
      </c>
      <c r="D4828">
        <v>3.75</v>
      </c>
    </row>
    <row r="4829" spans="1:4">
      <c r="A4829" s="16">
        <v>43966</v>
      </c>
      <c r="B4829">
        <v>2.96</v>
      </c>
      <c r="C4829">
        <v>4.4000000000000004</v>
      </c>
      <c r="D4829">
        <v>3.75</v>
      </c>
    </row>
    <row r="4830" spans="1:4">
      <c r="A4830" s="16">
        <v>43967</v>
      </c>
      <c r="B4830">
        <v>2.94</v>
      </c>
      <c r="C4830">
        <v>4.4000000000000004</v>
      </c>
      <c r="D4830">
        <v>3.75</v>
      </c>
    </row>
    <row r="4831" spans="1:4">
      <c r="A4831" s="16">
        <v>43969</v>
      </c>
      <c r="B4831">
        <v>3.84</v>
      </c>
      <c r="C4831">
        <v>4.4000000000000004</v>
      </c>
      <c r="D4831">
        <v>3.75</v>
      </c>
    </row>
    <row r="4832" spans="1:4">
      <c r="A4832" s="16">
        <v>43970</v>
      </c>
      <c r="B4832">
        <v>3.92</v>
      </c>
      <c r="C4832">
        <v>4.4000000000000004</v>
      </c>
      <c r="D4832">
        <v>3.75</v>
      </c>
    </row>
    <row r="4833" spans="1:4">
      <c r="A4833" s="16">
        <v>43971</v>
      </c>
      <c r="B4833">
        <v>3.98</v>
      </c>
      <c r="C4833">
        <v>4.4000000000000004</v>
      </c>
      <c r="D4833">
        <v>3.75</v>
      </c>
    </row>
    <row r="4834" spans="1:4">
      <c r="A4834" s="16">
        <v>43972</v>
      </c>
      <c r="B4834">
        <v>3.94</v>
      </c>
      <c r="C4834">
        <v>4.4000000000000004</v>
      </c>
      <c r="D4834">
        <v>3.75</v>
      </c>
    </row>
    <row r="4835" spans="1:4">
      <c r="A4835" s="16">
        <v>43973</v>
      </c>
      <c r="B4835">
        <v>3.71</v>
      </c>
      <c r="C4835">
        <v>4</v>
      </c>
      <c r="D4835">
        <v>3.35</v>
      </c>
    </row>
    <row r="4836" spans="1:4">
      <c r="A4836" s="16">
        <v>43977</v>
      </c>
      <c r="B4836">
        <v>3.61</v>
      </c>
      <c r="C4836">
        <v>4</v>
      </c>
      <c r="D4836">
        <v>3.35</v>
      </c>
    </row>
    <row r="4837" spans="1:4">
      <c r="A4837" s="16">
        <v>43978</v>
      </c>
      <c r="B4837">
        <v>3.61</v>
      </c>
      <c r="C4837">
        <v>4</v>
      </c>
      <c r="D4837">
        <v>3.35</v>
      </c>
    </row>
    <row r="4838" spans="1:4">
      <c r="A4838" s="16">
        <v>43979</v>
      </c>
      <c r="B4838">
        <v>3.7</v>
      </c>
      <c r="C4838">
        <v>4</v>
      </c>
      <c r="D4838">
        <v>3.35</v>
      </c>
    </row>
    <row r="4839" spans="1:4">
      <c r="A4839" s="16">
        <v>43980</v>
      </c>
      <c r="B4839">
        <v>2.62</v>
      </c>
      <c r="C4839">
        <v>4</v>
      </c>
      <c r="D4839">
        <v>3.35</v>
      </c>
    </row>
    <row r="4840" spans="1:4">
      <c r="A4840" s="16">
        <v>43981</v>
      </c>
      <c r="B4840">
        <v>2.5</v>
      </c>
      <c r="C4840">
        <v>4</v>
      </c>
      <c r="D4840">
        <v>3.35</v>
      </c>
    </row>
    <row r="4841" spans="1:4">
      <c r="A4841" s="16">
        <v>43983</v>
      </c>
      <c r="B4841">
        <v>3.6</v>
      </c>
      <c r="C4841">
        <v>4</v>
      </c>
      <c r="D4841">
        <v>3.35</v>
      </c>
    </row>
    <row r="4842" spans="1:4">
      <c r="A4842" s="16">
        <v>43984</v>
      </c>
      <c r="B4842">
        <v>3.53</v>
      </c>
      <c r="C4842">
        <v>4</v>
      </c>
      <c r="D4842">
        <v>3.35</v>
      </c>
    </row>
    <row r="4843" spans="1:4">
      <c r="A4843" s="16">
        <v>43985</v>
      </c>
      <c r="B4843">
        <v>3.76</v>
      </c>
      <c r="C4843">
        <v>4</v>
      </c>
      <c r="D4843">
        <v>3.35</v>
      </c>
    </row>
    <row r="4844" spans="1:4">
      <c r="A4844" s="16">
        <v>43986</v>
      </c>
      <c r="B4844">
        <v>3.75</v>
      </c>
      <c r="C4844">
        <v>4</v>
      </c>
      <c r="D4844">
        <v>3.35</v>
      </c>
    </row>
    <row r="4845" spans="1:4">
      <c r="A4845" s="16">
        <v>43987</v>
      </c>
      <c r="B4845">
        <v>2.59</v>
      </c>
      <c r="C4845">
        <v>4</v>
      </c>
      <c r="D4845">
        <v>3.35</v>
      </c>
    </row>
    <row r="4846" spans="1:4">
      <c r="A4846" s="16">
        <v>43988</v>
      </c>
      <c r="B4846">
        <v>3.12</v>
      </c>
      <c r="C4846">
        <v>4</v>
      </c>
      <c r="D4846">
        <v>3.35</v>
      </c>
    </row>
    <row r="4847" spans="1:4">
      <c r="A4847" s="16">
        <v>43990</v>
      </c>
      <c r="B4847">
        <v>3.54</v>
      </c>
      <c r="C4847">
        <v>4</v>
      </c>
      <c r="D4847">
        <v>3.35</v>
      </c>
    </row>
    <row r="4848" spans="1:4">
      <c r="A4848" s="16">
        <v>43991</v>
      </c>
      <c r="B4848">
        <v>3.52</v>
      </c>
      <c r="C4848">
        <v>4</v>
      </c>
      <c r="D4848">
        <v>3.35</v>
      </c>
    </row>
    <row r="4849" spans="1:4">
      <c r="A4849" s="16">
        <v>43992</v>
      </c>
      <c r="B4849">
        <v>3.56</v>
      </c>
      <c r="C4849">
        <v>4</v>
      </c>
      <c r="D4849">
        <v>3.35</v>
      </c>
    </row>
    <row r="4850" spans="1:4">
      <c r="A4850" s="16">
        <v>43993</v>
      </c>
      <c r="B4850">
        <v>3.59</v>
      </c>
      <c r="C4850">
        <v>4</v>
      </c>
      <c r="D4850">
        <v>3.35</v>
      </c>
    </row>
    <row r="4851" spans="1:4">
      <c r="A4851" s="16">
        <v>43994</v>
      </c>
      <c r="B4851">
        <v>3.54</v>
      </c>
      <c r="C4851">
        <v>4</v>
      </c>
      <c r="D4851">
        <v>3.35</v>
      </c>
    </row>
    <row r="4852" spans="1:4">
      <c r="A4852" s="16">
        <v>43997</v>
      </c>
      <c r="B4852">
        <v>3.58</v>
      </c>
      <c r="C4852">
        <v>4</v>
      </c>
      <c r="D4852">
        <v>3.35</v>
      </c>
    </row>
    <row r="4853" spans="1:4">
      <c r="A4853" s="16">
        <v>43998</v>
      </c>
      <c r="B4853">
        <v>3.58</v>
      </c>
      <c r="C4853">
        <v>4</v>
      </c>
      <c r="D4853">
        <v>3.35</v>
      </c>
    </row>
    <row r="4854" spans="1:4">
      <c r="A4854" s="16">
        <v>43999</v>
      </c>
      <c r="B4854">
        <v>3.55</v>
      </c>
      <c r="C4854">
        <v>4</v>
      </c>
      <c r="D4854">
        <v>3.35</v>
      </c>
    </row>
    <row r="4855" spans="1:4">
      <c r="A4855" s="16">
        <v>44000</v>
      </c>
      <c r="B4855">
        <v>3.59</v>
      </c>
      <c r="C4855">
        <v>4</v>
      </c>
      <c r="D4855">
        <v>3.35</v>
      </c>
    </row>
    <row r="4856" spans="1:4">
      <c r="A4856" s="16">
        <v>44001</v>
      </c>
      <c r="B4856">
        <v>3.05</v>
      </c>
      <c r="C4856">
        <v>4</v>
      </c>
      <c r="D4856">
        <v>3.35</v>
      </c>
    </row>
    <row r="4857" spans="1:4">
      <c r="A4857" s="16">
        <v>44002</v>
      </c>
      <c r="B4857">
        <v>2.5</v>
      </c>
      <c r="C4857">
        <v>4</v>
      </c>
      <c r="D4857">
        <v>3.35</v>
      </c>
    </row>
    <row r="4858" spans="1:4">
      <c r="A4858" s="16">
        <v>44004</v>
      </c>
      <c r="B4858">
        <v>3.58</v>
      </c>
      <c r="C4858">
        <v>4</v>
      </c>
      <c r="D4858">
        <v>3.35</v>
      </c>
    </row>
    <row r="4859" spans="1:4">
      <c r="A4859" s="16">
        <v>44005</v>
      </c>
      <c r="B4859">
        <v>3.52</v>
      </c>
      <c r="C4859">
        <v>4</v>
      </c>
      <c r="D4859">
        <v>3.35</v>
      </c>
    </row>
    <row r="4860" spans="1:4">
      <c r="A4860" s="16">
        <v>44006</v>
      </c>
      <c r="B4860">
        <v>3.54</v>
      </c>
      <c r="C4860">
        <v>4</v>
      </c>
      <c r="D4860">
        <v>3.35</v>
      </c>
    </row>
    <row r="4861" spans="1:4">
      <c r="A4861" s="16">
        <v>44007</v>
      </c>
      <c r="B4861">
        <v>3.57</v>
      </c>
      <c r="C4861">
        <v>4</v>
      </c>
      <c r="D4861">
        <v>3.35</v>
      </c>
    </row>
    <row r="4862" spans="1:4">
      <c r="A4862" s="16">
        <v>44008</v>
      </c>
      <c r="B4862">
        <v>3.54</v>
      </c>
      <c r="C4862">
        <v>4</v>
      </c>
      <c r="D4862">
        <v>3.35</v>
      </c>
    </row>
    <row r="4863" spans="1:4">
      <c r="A4863" s="16">
        <v>44011</v>
      </c>
      <c r="B4863">
        <v>3.55</v>
      </c>
      <c r="C4863">
        <v>4</v>
      </c>
      <c r="D4863">
        <v>3.35</v>
      </c>
    </row>
    <row r="4864" spans="1:4">
      <c r="A4864" s="16">
        <v>44012</v>
      </c>
      <c r="B4864">
        <v>3.66</v>
      </c>
      <c r="C4864">
        <v>4</v>
      </c>
      <c r="D4864">
        <v>3.35</v>
      </c>
    </row>
    <row r="4865" spans="1:4">
      <c r="A4865" s="16">
        <v>44013</v>
      </c>
      <c r="B4865">
        <v>3.55</v>
      </c>
      <c r="C4865">
        <v>4</v>
      </c>
      <c r="D4865">
        <v>3.35</v>
      </c>
    </row>
    <row r="4866" spans="1:4">
      <c r="A4866" s="16">
        <v>44014</v>
      </c>
      <c r="B4866">
        <v>3.51</v>
      </c>
      <c r="C4866">
        <v>4</v>
      </c>
      <c r="D4866">
        <v>3.35</v>
      </c>
    </row>
    <row r="4867" spans="1:4">
      <c r="A4867" s="16">
        <v>44015</v>
      </c>
      <c r="B4867">
        <v>2.78</v>
      </c>
      <c r="C4867">
        <v>4</v>
      </c>
      <c r="D4867">
        <v>3.35</v>
      </c>
    </row>
    <row r="4868" spans="1:4">
      <c r="A4868" s="16">
        <v>44016</v>
      </c>
      <c r="B4868">
        <v>2.48</v>
      </c>
      <c r="C4868">
        <v>4</v>
      </c>
      <c r="D4868">
        <v>3.35</v>
      </c>
    </row>
    <row r="4869" spans="1:4">
      <c r="A4869" s="16">
        <v>44018</v>
      </c>
      <c r="B4869">
        <v>3.5</v>
      </c>
      <c r="C4869">
        <v>4</v>
      </c>
      <c r="D4869">
        <v>3.35</v>
      </c>
    </row>
    <row r="4870" spans="1:4">
      <c r="A4870" s="16">
        <v>44019</v>
      </c>
      <c r="B4870">
        <v>3.47</v>
      </c>
      <c r="C4870">
        <v>4</v>
      </c>
      <c r="D4870">
        <v>3.35</v>
      </c>
    </row>
    <row r="4871" spans="1:4">
      <c r="A4871" s="16">
        <v>44020</v>
      </c>
      <c r="B4871">
        <v>3.51</v>
      </c>
      <c r="C4871">
        <v>4</v>
      </c>
      <c r="D4871">
        <v>3.35</v>
      </c>
    </row>
    <row r="4872" spans="1:4">
      <c r="A4872" s="16">
        <v>44021</v>
      </c>
      <c r="B4872">
        <v>3.52</v>
      </c>
      <c r="C4872">
        <v>4</v>
      </c>
      <c r="D4872">
        <v>3.35</v>
      </c>
    </row>
    <row r="4873" spans="1:4">
      <c r="A4873" s="16">
        <v>44022</v>
      </c>
      <c r="B4873">
        <v>3.5</v>
      </c>
      <c r="C4873">
        <v>4</v>
      </c>
      <c r="D4873">
        <v>3.35</v>
      </c>
    </row>
    <row r="4874" spans="1:4">
      <c r="A4874" s="16">
        <v>44025</v>
      </c>
      <c r="B4874">
        <v>3.47</v>
      </c>
      <c r="C4874">
        <v>4</v>
      </c>
      <c r="D4874">
        <v>3.35</v>
      </c>
    </row>
    <row r="4875" spans="1:4">
      <c r="A4875" s="16">
        <v>44026</v>
      </c>
      <c r="B4875">
        <v>3.46</v>
      </c>
      <c r="C4875">
        <v>4</v>
      </c>
      <c r="D4875">
        <v>3.35</v>
      </c>
    </row>
    <row r="4876" spans="1:4">
      <c r="A4876" s="16">
        <v>44027</v>
      </c>
      <c r="B4876">
        <v>3.51</v>
      </c>
      <c r="C4876">
        <v>4</v>
      </c>
      <c r="D4876">
        <v>3.35</v>
      </c>
    </row>
    <row r="4877" spans="1:4">
      <c r="A4877" s="16">
        <v>44028</v>
      </c>
      <c r="B4877">
        <v>3.53</v>
      </c>
      <c r="C4877">
        <v>4</v>
      </c>
      <c r="D4877">
        <v>3.35</v>
      </c>
    </row>
    <row r="4878" spans="1:4">
      <c r="A4878" s="16">
        <v>44029</v>
      </c>
      <c r="B4878">
        <v>3.58</v>
      </c>
      <c r="C4878">
        <v>4</v>
      </c>
      <c r="D4878">
        <v>3.35</v>
      </c>
    </row>
    <row r="4879" spans="1:4">
      <c r="A4879" s="16">
        <v>44030</v>
      </c>
      <c r="B4879">
        <v>3.1</v>
      </c>
      <c r="C4879">
        <v>4</v>
      </c>
      <c r="D4879">
        <v>3.35</v>
      </c>
    </row>
    <row r="4880" spans="1:4">
      <c r="A4880" s="16">
        <v>44032</v>
      </c>
      <c r="B4880">
        <v>3.48</v>
      </c>
      <c r="C4880">
        <v>4</v>
      </c>
      <c r="D4880">
        <v>3.35</v>
      </c>
    </row>
    <row r="4881" spans="1:4">
      <c r="A4881" s="16">
        <v>44033</v>
      </c>
      <c r="B4881">
        <v>3.43</v>
      </c>
      <c r="C4881">
        <v>4</v>
      </c>
      <c r="D4881">
        <v>3.35</v>
      </c>
    </row>
    <row r="4882" spans="1:4">
      <c r="A4882" s="16">
        <v>44034</v>
      </c>
      <c r="B4882">
        <v>3.48</v>
      </c>
      <c r="C4882">
        <v>4</v>
      </c>
      <c r="D4882">
        <v>3.35</v>
      </c>
    </row>
    <row r="4883" spans="1:4">
      <c r="A4883" s="16">
        <v>44035</v>
      </c>
      <c r="B4883">
        <v>3.48</v>
      </c>
      <c r="C4883">
        <v>4</v>
      </c>
      <c r="D4883">
        <v>3.35</v>
      </c>
    </row>
    <row r="4884" spans="1:4">
      <c r="A4884" s="16">
        <v>44036</v>
      </c>
      <c r="B4884">
        <v>3.42</v>
      </c>
      <c r="C4884">
        <v>4</v>
      </c>
      <c r="D4884">
        <v>3.35</v>
      </c>
    </row>
    <row r="4885" spans="1:4">
      <c r="A4885" s="16">
        <v>44039</v>
      </c>
      <c r="B4885">
        <v>3.48</v>
      </c>
      <c r="C4885">
        <v>4</v>
      </c>
      <c r="D4885">
        <v>3.35</v>
      </c>
    </row>
    <row r="4886" spans="1:4">
      <c r="A4886" s="16">
        <v>44040</v>
      </c>
      <c r="B4886">
        <v>3.48</v>
      </c>
      <c r="C4886">
        <v>4</v>
      </c>
      <c r="D4886">
        <v>3.35</v>
      </c>
    </row>
    <row r="4887" spans="1:4">
      <c r="A4887" s="16">
        <v>44041</v>
      </c>
      <c r="B4887">
        <v>3.47</v>
      </c>
      <c r="C4887">
        <v>4</v>
      </c>
      <c r="D4887">
        <v>3.35</v>
      </c>
    </row>
    <row r="4888" spans="1:4">
      <c r="A4888" s="16">
        <v>44042</v>
      </c>
      <c r="B4888">
        <v>3.45</v>
      </c>
      <c r="C4888">
        <v>4</v>
      </c>
      <c r="D4888">
        <v>3.35</v>
      </c>
    </row>
    <row r="4889" spans="1:4">
      <c r="A4889" s="16">
        <v>44043</v>
      </c>
      <c r="B4889">
        <v>3.48</v>
      </c>
      <c r="C4889">
        <v>4</v>
      </c>
      <c r="D4889">
        <v>3.35</v>
      </c>
    </row>
    <row r="4890" spans="1:4">
      <c r="A4890" s="16">
        <v>44046</v>
      </c>
      <c r="B4890">
        <v>3.48</v>
      </c>
      <c r="C4890">
        <v>4</v>
      </c>
      <c r="D4890">
        <v>3.35</v>
      </c>
    </row>
    <row r="4891" spans="1:4">
      <c r="A4891" s="16">
        <v>44047</v>
      </c>
      <c r="B4891">
        <v>3.39</v>
      </c>
      <c r="C4891">
        <v>4</v>
      </c>
      <c r="D4891">
        <v>3.35</v>
      </c>
    </row>
    <row r="4892" spans="1:4">
      <c r="A4892" s="16">
        <v>44048</v>
      </c>
      <c r="B4892">
        <v>3.41</v>
      </c>
      <c r="C4892">
        <v>4</v>
      </c>
      <c r="D4892">
        <v>3.35</v>
      </c>
    </row>
    <row r="4893" spans="1:4">
      <c r="A4893" s="16">
        <v>44049</v>
      </c>
      <c r="B4893">
        <v>3.41</v>
      </c>
      <c r="C4893">
        <v>4</v>
      </c>
      <c r="D4893">
        <v>3.35</v>
      </c>
    </row>
    <row r="4894" spans="1:4">
      <c r="A4894" s="16">
        <v>44050</v>
      </c>
      <c r="B4894">
        <v>3.44</v>
      </c>
      <c r="C4894">
        <v>4</v>
      </c>
      <c r="D4894">
        <v>3.35</v>
      </c>
    </row>
    <row r="4895" spans="1:4">
      <c r="A4895" s="16">
        <v>44053</v>
      </c>
      <c r="B4895">
        <v>3.43</v>
      </c>
      <c r="C4895">
        <v>4</v>
      </c>
      <c r="D4895">
        <v>3.35</v>
      </c>
    </row>
    <row r="4896" spans="1:4">
      <c r="A4896" s="16">
        <v>44054</v>
      </c>
      <c r="B4896">
        <v>3.47</v>
      </c>
      <c r="C4896">
        <v>4</v>
      </c>
      <c r="D4896">
        <v>3.35</v>
      </c>
    </row>
    <row r="4897" spans="1:4">
      <c r="A4897" s="16">
        <v>44055</v>
      </c>
      <c r="B4897">
        <v>3.49</v>
      </c>
      <c r="C4897">
        <v>4</v>
      </c>
      <c r="D4897">
        <v>3.35</v>
      </c>
    </row>
    <row r="4898" spans="1:4">
      <c r="A4898" s="16">
        <v>44056</v>
      </c>
      <c r="B4898">
        <v>3.44</v>
      </c>
      <c r="C4898">
        <v>4</v>
      </c>
      <c r="D4898">
        <v>3.35</v>
      </c>
    </row>
    <row r="4899" spans="1:4">
      <c r="A4899" s="16">
        <v>44057</v>
      </c>
      <c r="B4899">
        <v>3.45</v>
      </c>
      <c r="C4899">
        <v>4</v>
      </c>
      <c r="D4899">
        <v>3.35</v>
      </c>
    </row>
    <row r="4900" spans="1:4">
      <c r="A4900" s="16">
        <v>44060</v>
      </c>
      <c r="B4900">
        <v>3.48</v>
      </c>
      <c r="C4900">
        <v>4</v>
      </c>
      <c r="D4900">
        <v>3.35</v>
      </c>
    </row>
    <row r="4901" spans="1:4">
      <c r="A4901" s="16">
        <v>44061</v>
      </c>
      <c r="B4901">
        <v>3.42</v>
      </c>
      <c r="C4901">
        <v>4</v>
      </c>
      <c r="D4901">
        <v>3.35</v>
      </c>
    </row>
    <row r="4902" spans="1:4">
      <c r="A4902" s="16">
        <v>44062</v>
      </c>
      <c r="B4902">
        <v>3.42</v>
      </c>
      <c r="C4902">
        <v>4</v>
      </c>
      <c r="D4902">
        <v>3.35</v>
      </c>
    </row>
    <row r="4903" spans="1:4">
      <c r="A4903" s="16">
        <v>44063</v>
      </c>
      <c r="B4903">
        <v>3.43</v>
      </c>
      <c r="C4903">
        <v>4</v>
      </c>
      <c r="D4903">
        <v>3.35</v>
      </c>
    </row>
    <row r="4904" spans="1:4">
      <c r="A4904" s="16">
        <v>44064</v>
      </c>
      <c r="B4904">
        <v>3.43</v>
      </c>
      <c r="C4904">
        <v>4</v>
      </c>
      <c r="D4904">
        <v>3.35</v>
      </c>
    </row>
    <row r="4905" spans="1:4">
      <c r="A4905" s="16">
        <v>44067</v>
      </c>
      <c r="B4905">
        <v>3.43</v>
      </c>
      <c r="C4905">
        <v>4</v>
      </c>
      <c r="D4905">
        <v>3.35</v>
      </c>
    </row>
    <row r="4906" spans="1:4">
      <c r="A4906" s="16">
        <v>44068</v>
      </c>
      <c r="B4906">
        <v>3.43</v>
      </c>
      <c r="C4906">
        <v>4</v>
      </c>
      <c r="D4906">
        <v>3.35</v>
      </c>
    </row>
    <row r="4907" spans="1:4">
      <c r="A4907" s="16">
        <v>44069</v>
      </c>
      <c r="B4907">
        <v>3.44</v>
      </c>
      <c r="C4907">
        <v>4</v>
      </c>
      <c r="D4907">
        <v>3.35</v>
      </c>
    </row>
    <row r="4908" spans="1:4">
      <c r="A4908" s="16">
        <v>44070</v>
      </c>
      <c r="B4908">
        <v>3.43</v>
      </c>
      <c r="C4908">
        <v>4</v>
      </c>
      <c r="D4908">
        <v>3.35</v>
      </c>
    </row>
    <row r="4909" spans="1:4">
      <c r="A4909" s="16">
        <v>44071</v>
      </c>
      <c r="B4909">
        <v>3.18</v>
      </c>
      <c r="C4909">
        <v>4</v>
      </c>
      <c r="D4909">
        <v>3.35</v>
      </c>
    </row>
    <row r="4910" spans="1:4">
      <c r="A4910" s="16">
        <v>44072</v>
      </c>
      <c r="B4910">
        <v>3.14</v>
      </c>
      <c r="C4910">
        <v>4</v>
      </c>
      <c r="D4910">
        <v>3.35</v>
      </c>
    </row>
    <row r="4911" spans="1:4">
      <c r="A4911" s="16">
        <v>44074</v>
      </c>
      <c r="B4911">
        <v>3.45</v>
      </c>
      <c r="C4911">
        <v>4</v>
      </c>
      <c r="D4911">
        <v>3.35</v>
      </c>
    </row>
    <row r="4912" spans="1:4">
      <c r="A4912" s="16">
        <v>44075</v>
      </c>
      <c r="B4912">
        <v>3.43</v>
      </c>
      <c r="C4912">
        <v>4</v>
      </c>
      <c r="D4912">
        <v>3.35</v>
      </c>
    </row>
    <row r="4913" spans="1:4">
      <c r="A4913" s="16">
        <v>44076</v>
      </c>
      <c r="B4913">
        <v>3.42</v>
      </c>
      <c r="C4913">
        <v>4</v>
      </c>
      <c r="D4913">
        <v>3.35</v>
      </c>
    </row>
    <row r="4914" spans="1:4">
      <c r="A4914" s="16">
        <v>44077</v>
      </c>
      <c r="B4914">
        <v>3.42</v>
      </c>
      <c r="C4914">
        <v>4</v>
      </c>
      <c r="D4914">
        <v>3.35</v>
      </c>
    </row>
    <row r="4915" spans="1:4">
      <c r="A4915" s="16">
        <v>44078</v>
      </c>
      <c r="B4915">
        <v>2.64</v>
      </c>
      <c r="C4915">
        <v>4</v>
      </c>
      <c r="D4915">
        <v>3.35</v>
      </c>
    </row>
    <row r="4916" spans="1:4">
      <c r="A4916" s="16">
        <v>44079</v>
      </c>
      <c r="B4916">
        <v>2.64</v>
      </c>
      <c r="C4916">
        <v>4</v>
      </c>
      <c r="D4916">
        <v>3.35</v>
      </c>
    </row>
    <row r="4917" spans="1:4">
      <c r="A4917" s="16">
        <v>44081</v>
      </c>
      <c r="B4917">
        <v>3.42</v>
      </c>
      <c r="C4917">
        <v>4</v>
      </c>
      <c r="D4917">
        <v>3.35</v>
      </c>
    </row>
    <row r="4918" spans="1:4">
      <c r="A4918" s="16">
        <v>44082</v>
      </c>
      <c r="B4918">
        <v>3.39</v>
      </c>
      <c r="C4918">
        <v>4</v>
      </c>
      <c r="D4918">
        <v>3.35</v>
      </c>
    </row>
    <row r="4919" spans="1:4">
      <c r="A4919" s="16">
        <v>44083</v>
      </c>
      <c r="B4919">
        <v>3.43</v>
      </c>
      <c r="C4919">
        <v>4</v>
      </c>
      <c r="D4919">
        <v>3.35</v>
      </c>
    </row>
    <row r="4920" spans="1:4">
      <c r="A4920" s="16">
        <v>44084</v>
      </c>
      <c r="B4920">
        <v>3.42</v>
      </c>
      <c r="C4920">
        <v>4</v>
      </c>
      <c r="D4920">
        <v>3.35</v>
      </c>
    </row>
    <row r="4921" spans="1:4">
      <c r="A4921" s="16">
        <v>44085</v>
      </c>
      <c r="B4921">
        <v>3.41</v>
      </c>
      <c r="C4921">
        <v>4</v>
      </c>
      <c r="D4921">
        <v>3.35</v>
      </c>
    </row>
    <row r="4922" spans="1:4">
      <c r="A4922" s="16">
        <v>44088</v>
      </c>
      <c r="B4922">
        <v>3.43</v>
      </c>
      <c r="C4922">
        <v>4</v>
      </c>
      <c r="D4922">
        <v>3.35</v>
      </c>
    </row>
    <row r="4923" spans="1:4">
      <c r="A4923" s="16">
        <v>44089</v>
      </c>
      <c r="B4923">
        <v>3.41</v>
      </c>
      <c r="C4923">
        <v>4</v>
      </c>
      <c r="D4923">
        <v>3.35</v>
      </c>
    </row>
    <row r="4924" spans="1:4">
      <c r="A4924" s="16">
        <v>44090</v>
      </c>
      <c r="B4924">
        <v>3.43</v>
      </c>
      <c r="C4924">
        <v>4</v>
      </c>
      <c r="D4924">
        <v>3.35</v>
      </c>
    </row>
    <row r="4925" spans="1:4">
      <c r="A4925" s="16">
        <v>44091</v>
      </c>
      <c r="B4925">
        <v>3.43</v>
      </c>
      <c r="C4925">
        <v>4</v>
      </c>
      <c r="D4925">
        <v>3.35</v>
      </c>
    </row>
    <row r="4926" spans="1:4">
      <c r="A4926" s="16">
        <v>44092</v>
      </c>
      <c r="B4926">
        <v>3.13</v>
      </c>
      <c r="C4926">
        <v>4</v>
      </c>
      <c r="D4926">
        <v>3.35</v>
      </c>
    </row>
    <row r="4927" spans="1:4">
      <c r="A4927" s="16">
        <v>44093</v>
      </c>
      <c r="B4927">
        <v>3.41</v>
      </c>
      <c r="C4927">
        <v>4</v>
      </c>
      <c r="D4927">
        <v>3.35</v>
      </c>
    </row>
    <row r="4928" spans="1:4">
      <c r="A4928" s="16">
        <v>44095</v>
      </c>
      <c r="B4928">
        <v>3.43</v>
      </c>
      <c r="C4928">
        <v>4</v>
      </c>
      <c r="D4928">
        <v>3.35</v>
      </c>
    </row>
    <row r="4929" spans="1:4">
      <c r="A4929" s="16">
        <v>44096</v>
      </c>
      <c r="B4929">
        <v>3.4</v>
      </c>
      <c r="C4929">
        <v>4</v>
      </c>
      <c r="D4929">
        <v>3.35</v>
      </c>
    </row>
    <row r="4930" spans="1:4">
      <c r="A4930" s="16">
        <v>44097</v>
      </c>
      <c r="B4930">
        <v>3.42</v>
      </c>
      <c r="C4930">
        <v>4</v>
      </c>
      <c r="D4930">
        <v>3.35</v>
      </c>
    </row>
    <row r="4931" spans="1:4">
      <c r="A4931" s="16">
        <v>44098</v>
      </c>
      <c r="B4931">
        <v>3.43</v>
      </c>
      <c r="C4931">
        <v>4</v>
      </c>
      <c r="D4931">
        <v>3.35</v>
      </c>
    </row>
    <row r="4932" spans="1:4">
      <c r="A4932" s="16">
        <v>44099</v>
      </c>
      <c r="B4932">
        <v>3.41</v>
      </c>
      <c r="C4932">
        <v>4</v>
      </c>
      <c r="D4932">
        <v>3.35</v>
      </c>
    </row>
    <row r="4933" spans="1:4">
      <c r="A4933" s="16">
        <v>44102</v>
      </c>
      <c r="B4933">
        <v>3.42</v>
      </c>
      <c r="C4933">
        <v>4</v>
      </c>
      <c r="D4933">
        <v>3.35</v>
      </c>
    </row>
    <row r="4934" spans="1:4">
      <c r="A4934" s="16">
        <v>44103</v>
      </c>
      <c r="B4934">
        <v>3.4</v>
      </c>
      <c r="C4934">
        <v>4</v>
      </c>
      <c r="D4934">
        <v>3.35</v>
      </c>
    </row>
    <row r="4935" spans="1:4">
      <c r="A4935" s="16">
        <v>44104</v>
      </c>
      <c r="B4935">
        <v>3.43</v>
      </c>
      <c r="C4935">
        <v>4</v>
      </c>
      <c r="D4935">
        <v>3.35</v>
      </c>
    </row>
    <row r="4936" spans="1:4">
      <c r="A4936" s="16">
        <v>44105</v>
      </c>
      <c r="B4936">
        <v>2.93</v>
      </c>
      <c r="C4936">
        <v>4</v>
      </c>
      <c r="D4936">
        <v>3.35</v>
      </c>
    </row>
    <row r="4937" spans="1:4">
      <c r="A4937" s="16">
        <v>44107</v>
      </c>
      <c r="B4937">
        <v>2.66</v>
      </c>
      <c r="C4937">
        <v>4</v>
      </c>
      <c r="D4937">
        <v>3.35</v>
      </c>
    </row>
    <row r="4938" spans="1:4">
      <c r="A4938" s="16">
        <v>44109</v>
      </c>
      <c r="B4938">
        <v>3.42</v>
      </c>
      <c r="C4938">
        <v>4</v>
      </c>
      <c r="D4938">
        <v>3.35</v>
      </c>
    </row>
    <row r="4939" spans="1:4">
      <c r="A4939" s="16">
        <v>44110</v>
      </c>
      <c r="B4939">
        <v>3.43</v>
      </c>
      <c r="C4939">
        <v>4</v>
      </c>
      <c r="D4939">
        <v>3.35</v>
      </c>
    </row>
    <row r="4940" spans="1:4">
      <c r="A4940" s="16">
        <v>44111</v>
      </c>
      <c r="B4940">
        <v>3.44</v>
      </c>
      <c r="C4940">
        <v>4</v>
      </c>
      <c r="D4940">
        <v>3.35</v>
      </c>
    </row>
    <row r="4941" spans="1:4">
      <c r="A4941" s="16">
        <v>44112</v>
      </c>
      <c r="B4941">
        <v>3.43</v>
      </c>
      <c r="C4941">
        <v>4</v>
      </c>
      <c r="D4941">
        <v>3.35</v>
      </c>
    </row>
    <row r="4942" spans="1:4">
      <c r="A4942" s="16">
        <v>44113</v>
      </c>
      <c r="B4942">
        <v>3.39</v>
      </c>
      <c r="C4942">
        <v>4</v>
      </c>
      <c r="D4942">
        <v>3.35</v>
      </c>
    </row>
    <row r="4943" spans="1:4">
      <c r="A4943" s="16">
        <v>44116</v>
      </c>
      <c r="B4943">
        <v>3.41</v>
      </c>
      <c r="C4943">
        <v>4</v>
      </c>
      <c r="D4943">
        <v>3.35</v>
      </c>
    </row>
    <row r="4944" spans="1:4">
      <c r="A4944" s="16">
        <v>44117</v>
      </c>
      <c r="B4944">
        <v>3.39</v>
      </c>
      <c r="C4944">
        <v>4</v>
      </c>
      <c r="D4944">
        <v>3.35</v>
      </c>
    </row>
    <row r="4945" spans="1:4">
      <c r="A4945" s="16">
        <v>44118</v>
      </c>
      <c r="B4945">
        <v>3.41</v>
      </c>
      <c r="C4945">
        <v>4</v>
      </c>
      <c r="D4945">
        <v>3.35</v>
      </c>
    </row>
    <row r="4946" spans="1:4">
      <c r="A4946" s="16">
        <v>44119</v>
      </c>
      <c r="B4946">
        <v>3.4</v>
      </c>
      <c r="C4946">
        <v>4</v>
      </c>
      <c r="D4946">
        <v>3.35</v>
      </c>
    </row>
    <row r="4947" spans="1:4">
      <c r="A4947" s="16">
        <v>44120</v>
      </c>
      <c r="B4947">
        <v>3.09</v>
      </c>
      <c r="C4947">
        <v>4</v>
      </c>
      <c r="D4947">
        <v>3.35</v>
      </c>
    </row>
    <row r="4948" spans="1:4">
      <c r="A4948" s="16">
        <v>44121</v>
      </c>
      <c r="B4948">
        <v>2.69</v>
      </c>
      <c r="C4948">
        <v>4</v>
      </c>
      <c r="D4948">
        <v>3.35</v>
      </c>
    </row>
    <row r="4949" spans="1:4">
      <c r="A4949" s="16">
        <v>44123</v>
      </c>
      <c r="B4949">
        <v>3.36</v>
      </c>
      <c r="C4949">
        <v>4</v>
      </c>
      <c r="D4949">
        <v>3.35</v>
      </c>
    </row>
    <row r="4950" spans="1:4">
      <c r="A4950" s="16">
        <v>44124</v>
      </c>
      <c r="B4950">
        <v>3.36</v>
      </c>
      <c r="C4950">
        <v>4</v>
      </c>
      <c r="D4950">
        <v>3.35</v>
      </c>
    </row>
    <row r="4951" spans="1:4">
      <c r="A4951" s="16">
        <v>44125</v>
      </c>
      <c r="B4951">
        <v>3.22</v>
      </c>
      <c r="C4951">
        <v>4</v>
      </c>
      <c r="D4951">
        <v>3.35</v>
      </c>
    </row>
    <row r="4952" spans="1:4">
      <c r="A4952" s="16">
        <v>44126</v>
      </c>
      <c r="B4952">
        <v>3.14</v>
      </c>
      <c r="C4952">
        <v>4</v>
      </c>
      <c r="D4952">
        <v>3.35</v>
      </c>
    </row>
    <row r="4953" spans="1:4">
      <c r="A4953" s="16">
        <v>44127</v>
      </c>
      <c r="B4953">
        <v>3.22</v>
      </c>
      <c r="C4953">
        <v>4</v>
      </c>
      <c r="D4953">
        <v>3.35</v>
      </c>
    </row>
    <row r="4954" spans="1:4">
      <c r="A4954" s="16">
        <v>44130</v>
      </c>
      <c r="B4954">
        <v>3.21</v>
      </c>
      <c r="C4954">
        <v>4</v>
      </c>
      <c r="D4954">
        <v>3.35</v>
      </c>
    </row>
    <row r="4955" spans="1:4">
      <c r="A4955" s="16">
        <v>44131</v>
      </c>
      <c r="B4955">
        <v>3.15</v>
      </c>
      <c r="C4955">
        <v>4</v>
      </c>
      <c r="D4955">
        <v>3.35</v>
      </c>
    </row>
    <row r="4956" spans="1:4">
      <c r="A4956" s="16">
        <v>44132</v>
      </c>
      <c r="B4956">
        <v>3.2</v>
      </c>
      <c r="C4956">
        <v>4</v>
      </c>
      <c r="D4956">
        <v>3.35</v>
      </c>
    </row>
    <row r="4957" spans="1:4">
      <c r="A4957" s="16">
        <v>44133</v>
      </c>
      <c r="B4957">
        <v>2.7</v>
      </c>
      <c r="C4957">
        <v>4</v>
      </c>
      <c r="D4957">
        <v>3.35</v>
      </c>
    </row>
    <row r="4958" spans="1:4">
      <c r="A4958" s="16">
        <v>44135</v>
      </c>
      <c r="B4958">
        <v>3.58</v>
      </c>
      <c r="C4958">
        <v>4</v>
      </c>
      <c r="D4958">
        <v>3.35</v>
      </c>
    </row>
    <row r="4959" spans="1:4">
      <c r="A4959" s="16">
        <v>44137</v>
      </c>
      <c r="B4959">
        <v>3.18</v>
      </c>
      <c r="C4959">
        <v>4</v>
      </c>
      <c r="D4959">
        <v>3.35</v>
      </c>
    </row>
    <row r="4960" spans="1:4">
      <c r="A4960" s="16">
        <v>44138</v>
      </c>
      <c r="B4960">
        <v>3.18</v>
      </c>
      <c r="C4960">
        <v>4</v>
      </c>
      <c r="D4960">
        <v>3.35</v>
      </c>
    </row>
    <row r="4961" spans="1:4">
      <c r="A4961" s="16">
        <v>44139</v>
      </c>
      <c r="B4961">
        <v>3.16</v>
      </c>
      <c r="C4961">
        <v>4</v>
      </c>
      <c r="D4961">
        <v>3.35</v>
      </c>
    </row>
    <row r="4962" spans="1:4">
      <c r="A4962" s="16">
        <v>44140</v>
      </c>
      <c r="B4962">
        <v>3.14</v>
      </c>
      <c r="C4962">
        <v>4</v>
      </c>
      <c r="D4962">
        <v>3.35</v>
      </c>
    </row>
    <row r="4963" spans="1:4">
      <c r="A4963" s="16">
        <v>44141</v>
      </c>
      <c r="B4963">
        <v>2.74</v>
      </c>
      <c r="C4963">
        <v>4</v>
      </c>
      <c r="D4963">
        <v>3.35</v>
      </c>
    </row>
    <row r="4964" spans="1:4">
      <c r="A4964" s="16">
        <v>44142</v>
      </c>
      <c r="B4964">
        <v>3.62</v>
      </c>
      <c r="C4964">
        <v>4</v>
      </c>
      <c r="D4964">
        <v>3.35</v>
      </c>
    </row>
    <row r="4965" spans="1:4">
      <c r="A4965" s="16">
        <v>44144</v>
      </c>
      <c r="B4965">
        <v>3.2</v>
      </c>
      <c r="C4965">
        <v>4</v>
      </c>
      <c r="D4965">
        <v>3.35</v>
      </c>
    </row>
    <row r="4966" spans="1:4">
      <c r="A4966" s="16">
        <v>44145</v>
      </c>
      <c r="B4966">
        <v>3.13</v>
      </c>
      <c r="C4966">
        <v>4</v>
      </c>
      <c r="D4966">
        <v>3.35</v>
      </c>
    </row>
    <row r="4967" spans="1:4">
      <c r="A4967" s="16">
        <v>44146</v>
      </c>
      <c r="B4967">
        <v>3.18</v>
      </c>
      <c r="C4967">
        <v>4</v>
      </c>
      <c r="D4967">
        <v>3.35</v>
      </c>
    </row>
    <row r="4968" spans="1:4">
      <c r="A4968" s="16">
        <v>44147</v>
      </c>
      <c r="B4968">
        <v>3.18</v>
      </c>
      <c r="C4968">
        <v>4</v>
      </c>
      <c r="D4968">
        <v>3.35</v>
      </c>
    </row>
    <row r="4969" spans="1:4">
      <c r="A4969" s="16">
        <v>44148</v>
      </c>
      <c r="B4969">
        <v>3.21</v>
      </c>
      <c r="C4969">
        <v>4</v>
      </c>
      <c r="D4969">
        <v>3.35</v>
      </c>
    </row>
    <row r="4970" spans="1:4">
      <c r="A4970" s="16">
        <v>44152</v>
      </c>
      <c r="B4970">
        <v>3.12</v>
      </c>
      <c r="C4970">
        <v>4</v>
      </c>
      <c r="D4970">
        <v>3.35</v>
      </c>
    </row>
    <row r="4971" spans="1:4">
      <c r="A4971" s="16">
        <v>44153</v>
      </c>
      <c r="B4971">
        <v>3.13</v>
      </c>
      <c r="C4971">
        <v>4</v>
      </c>
      <c r="D4971">
        <v>3.35</v>
      </c>
    </row>
    <row r="4972" spans="1:4">
      <c r="A4972" s="16">
        <v>44154</v>
      </c>
      <c r="B4972">
        <v>3.15</v>
      </c>
      <c r="C4972">
        <v>4</v>
      </c>
      <c r="D4972">
        <v>3.35</v>
      </c>
    </row>
    <row r="4973" spans="1:4">
      <c r="A4973" s="16">
        <v>44155</v>
      </c>
      <c r="B4973">
        <v>2.8</v>
      </c>
      <c r="C4973">
        <v>4</v>
      </c>
      <c r="D4973">
        <v>3.35</v>
      </c>
    </row>
    <row r="4974" spans="1:4">
      <c r="A4974" s="16">
        <v>44156</v>
      </c>
      <c r="B4974">
        <v>2.78</v>
      </c>
      <c r="C4974">
        <v>4</v>
      </c>
      <c r="D4974">
        <v>3.35</v>
      </c>
    </row>
    <row r="4975" spans="1:4">
      <c r="A4975" s="16">
        <v>44158</v>
      </c>
      <c r="B4975">
        <v>3.11</v>
      </c>
      <c r="C4975">
        <v>4</v>
      </c>
      <c r="D4975">
        <v>3.35</v>
      </c>
    </row>
    <row r="4976" spans="1:4">
      <c r="A4976" s="16">
        <v>44159</v>
      </c>
      <c r="B4976">
        <v>3.07</v>
      </c>
      <c r="C4976">
        <v>4</v>
      </c>
      <c r="D4976">
        <v>3.35</v>
      </c>
    </row>
    <row r="4977" spans="1:4">
      <c r="A4977" s="16">
        <v>44160</v>
      </c>
      <c r="B4977">
        <v>3.12</v>
      </c>
      <c r="C4977">
        <v>4</v>
      </c>
      <c r="D4977">
        <v>3.35</v>
      </c>
    </row>
    <row r="4978" spans="1:4">
      <c r="A4978" s="16">
        <v>44161</v>
      </c>
      <c r="B4978">
        <v>3.13</v>
      </c>
      <c r="C4978">
        <v>4</v>
      </c>
      <c r="D4978">
        <v>3.35</v>
      </c>
    </row>
    <row r="4979" spans="1:4">
      <c r="A4979" s="16">
        <v>44162</v>
      </c>
      <c r="B4979">
        <v>3.13</v>
      </c>
      <c r="C4979">
        <v>4</v>
      </c>
      <c r="D4979">
        <v>3.35</v>
      </c>
    </row>
    <row r="4980" spans="1:4">
      <c r="A4980" s="16">
        <v>44163</v>
      </c>
      <c r="B4980">
        <v>3.2</v>
      </c>
      <c r="C4980">
        <v>4</v>
      </c>
      <c r="D4980">
        <v>3.35</v>
      </c>
    </row>
    <row r="4981" spans="1:4">
      <c r="A4981" s="16">
        <v>44164</v>
      </c>
      <c r="B4981">
        <v>3.22</v>
      </c>
      <c r="C4981">
        <v>4</v>
      </c>
      <c r="D4981">
        <v>3.35</v>
      </c>
    </row>
    <row r="4982" spans="1:4">
      <c r="A4982" s="16">
        <v>44165</v>
      </c>
      <c r="B4982">
        <v>3.22</v>
      </c>
      <c r="C4982">
        <v>4</v>
      </c>
      <c r="D4982">
        <v>3.35</v>
      </c>
    </row>
    <row r="4983" spans="1:4">
      <c r="A4983" s="16">
        <v>44166</v>
      </c>
      <c r="B4983">
        <v>3.09</v>
      </c>
      <c r="C4983">
        <v>4</v>
      </c>
      <c r="D4983">
        <v>3.35</v>
      </c>
    </row>
    <row r="4984" spans="1:4">
      <c r="A4984" s="16">
        <v>44167</v>
      </c>
      <c r="B4984">
        <v>3</v>
      </c>
      <c r="C4984">
        <v>4</v>
      </c>
      <c r="D4984">
        <v>3.35</v>
      </c>
    </row>
    <row r="4985" spans="1:4">
      <c r="A4985" s="16">
        <v>44168</v>
      </c>
      <c r="B4985">
        <v>3.09</v>
      </c>
      <c r="C4985">
        <v>4</v>
      </c>
      <c r="D4985">
        <v>3.35</v>
      </c>
    </row>
    <row r="4986" spans="1:4">
      <c r="A4986" s="16">
        <v>44169</v>
      </c>
      <c r="B4986">
        <v>2.64</v>
      </c>
      <c r="C4986">
        <v>4</v>
      </c>
      <c r="D4986">
        <v>3.35</v>
      </c>
    </row>
    <row r="4987" spans="1:4">
      <c r="A4987" s="16">
        <v>44170</v>
      </c>
      <c r="B4987">
        <v>2.92</v>
      </c>
      <c r="C4987">
        <v>4</v>
      </c>
      <c r="D4987">
        <v>3.35</v>
      </c>
    </row>
    <row r="4988" spans="1:4">
      <c r="A4988" s="16">
        <v>44171</v>
      </c>
      <c r="B4988">
        <v>3.24</v>
      </c>
      <c r="C4988">
        <v>4</v>
      </c>
      <c r="D4988">
        <v>3.35</v>
      </c>
    </row>
    <row r="4989" spans="1:4">
      <c r="A4989" s="16">
        <v>44172</v>
      </c>
      <c r="B4989">
        <v>3.02</v>
      </c>
      <c r="C4989">
        <v>4</v>
      </c>
      <c r="D4989">
        <v>3.35</v>
      </c>
    </row>
    <row r="4990" spans="1:4">
      <c r="A4990" s="16">
        <v>44173</v>
      </c>
      <c r="B4990">
        <v>3.09</v>
      </c>
      <c r="C4990">
        <v>4</v>
      </c>
      <c r="D4990">
        <v>3.35</v>
      </c>
    </row>
    <row r="4991" spans="1:4">
      <c r="A4991" s="16">
        <v>44174</v>
      </c>
      <c r="B4991">
        <v>3.15</v>
      </c>
      <c r="C4991">
        <v>4</v>
      </c>
      <c r="D4991">
        <v>3.35</v>
      </c>
    </row>
    <row r="4992" spans="1:4">
      <c r="A4992" s="16">
        <v>44175</v>
      </c>
      <c r="B4992">
        <v>3.16</v>
      </c>
      <c r="C4992">
        <v>4</v>
      </c>
      <c r="D4992">
        <v>3.35</v>
      </c>
    </row>
    <row r="4993" spans="1:4">
      <c r="A4993" s="16">
        <v>44176</v>
      </c>
      <c r="B4993">
        <v>3.13</v>
      </c>
      <c r="C4993">
        <v>4</v>
      </c>
      <c r="D4993">
        <v>3.35</v>
      </c>
    </row>
    <row r="4994" spans="1:4">
      <c r="A4994" s="16">
        <v>44177</v>
      </c>
      <c r="B4994">
        <v>3.21</v>
      </c>
      <c r="C4994">
        <v>4</v>
      </c>
      <c r="D4994">
        <v>3.35</v>
      </c>
    </row>
    <row r="4995" spans="1:4">
      <c r="A4995" s="16">
        <v>44178</v>
      </c>
      <c r="B4995">
        <v>3.31</v>
      </c>
      <c r="C4995">
        <v>4</v>
      </c>
      <c r="D4995">
        <v>3.35</v>
      </c>
    </row>
    <row r="4996" spans="1:4">
      <c r="A4996" s="16">
        <v>44179</v>
      </c>
      <c r="B4996">
        <v>3.15</v>
      </c>
      <c r="C4996">
        <v>4</v>
      </c>
      <c r="D4996">
        <v>3.35</v>
      </c>
    </row>
    <row r="4997" spans="1:4">
      <c r="A4997" s="16">
        <v>44180</v>
      </c>
      <c r="B4997">
        <v>3.21</v>
      </c>
      <c r="C4997">
        <v>4</v>
      </c>
      <c r="D4997">
        <v>3.35</v>
      </c>
    </row>
    <row r="4998" spans="1:4">
      <c r="A4998" s="16">
        <v>44181</v>
      </c>
      <c r="B4998">
        <v>3.2</v>
      </c>
      <c r="C4998">
        <v>4</v>
      </c>
      <c r="D4998">
        <v>3.35</v>
      </c>
    </row>
    <row r="4999" spans="1:4">
      <c r="A4999" s="16">
        <v>44182</v>
      </c>
      <c r="B4999">
        <v>3.21</v>
      </c>
      <c r="C4999">
        <v>4</v>
      </c>
      <c r="D4999">
        <v>3.35</v>
      </c>
    </row>
    <row r="5000" spans="1:4">
      <c r="A5000" s="16">
        <v>44183</v>
      </c>
      <c r="B5000">
        <v>2.83</v>
      </c>
      <c r="C5000">
        <v>4</v>
      </c>
      <c r="D5000">
        <v>3.35</v>
      </c>
    </row>
    <row r="5001" spans="1:4">
      <c r="A5001" s="16">
        <v>44184</v>
      </c>
      <c r="B5001">
        <v>2.9</v>
      </c>
      <c r="C5001">
        <v>4</v>
      </c>
      <c r="D5001">
        <v>3.35</v>
      </c>
    </row>
    <row r="5002" spans="1:4">
      <c r="A5002" s="16">
        <v>44186</v>
      </c>
      <c r="B5002">
        <v>3.24</v>
      </c>
      <c r="C5002">
        <v>4</v>
      </c>
      <c r="D5002">
        <v>3.35</v>
      </c>
    </row>
    <row r="5003" spans="1:4">
      <c r="A5003" s="16">
        <v>44187</v>
      </c>
      <c r="B5003">
        <v>3.26</v>
      </c>
      <c r="C5003">
        <v>4</v>
      </c>
      <c r="D5003">
        <v>3.35</v>
      </c>
    </row>
    <row r="5004" spans="1:4">
      <c r="A5004" s="16">
        <v>44188</v>
      </c>
      <c r="B5004">
        <v>3.26</v>
      </c>
      <c r="C5004">
        <v>4</v>
      </c>
      <c r="D5004">
        <v>3.35</v>
      </c>
    </row>
    <row r="5005" spans="1:4">
      <c r="A5005" s="16">
        <v>44189</v>
      </c>
      <c r="B5005">
        <v>3.23</v>
      </c>
      <c r="C5005">
        <v>4</v>
      </c>
      <c r="D5005">
        <v>3.35</v>
      </c>
    </row>
    <row r="5006" spans="1:4">
      <c r="A5006" s="16">
        <v>44193</v>
      </c>
      <c r="B5006">
        <v>3.2</v>
      </c>
      <c r="C5006">
        <v>4</v>
      </c>
      <c r="D5006">
        <v>3.35</v>
      </c>
    </row>
    <row r="5007" spans="1:4">
      <c r="A5007" s="16">
        <v>44194</v>
      </c>
      <c r="B5007">
        <v>3.15</v>
      </c>
      <c r="C5007">
        <v>4</v>
      </c>
      <c r="D5007">
        <v>3.35</v>
      </c>
    </row>
    <row r="5008" spans="1:4">
      <c r="A5008" s="16">
        <v>44195</v>
      </c>
      <c r="B5008">
        <v>3.25</v>
      </c>
      <c r="C5008">
        <v>4</v>
      </c>
      <c r="D5008">
        <v>3.35</v>
      </c>
    </row>
    <row r="5009" spans="1:4">
      <c r="A5009" s="16">
        <v>44196</v>
      </c>
      <c r="B5009">
        <v>3.31</v>
      </c>
      <c r="C5009">
        <v>4</v>
      </c>
      <c r="D5009">
        <v>3.35</v>
      </c>
    </row>
    <row r="5010" spans="1:4">
      <c r="A5010" s="16">
        <v>44197</v>
      </c>
      <c r="B5010">
        <v>3.1</v>
      </c>
      <c r="C5010">
        <v>4</v>
      </c>
      <c r="D5010">
        <v>3.35</v>
      </c>
    </row>
    <row r="5011" spans="1:4">
      <c r="A5011" s="16">
        <v>44198</v>
      </c>
      <c r="B5011">
        <v>2.76</v>
      </c>
      <c r="C5011">
        <v>4</v>
      </c>
      <c r="D5011">
        <v>3.35</v>
      </c>
    </row>
    <row r="5012" spans="1:4">
      <c r="A5012" s="16">
        <v>44200</v>
      </c>
      <c r="B5012">
        <v>3.18</v>
      </c>
      <c r="C5012">
        <v>4</v>
      </c>
      <c r="D5012">
        <v>3.35</v>
      </c>
    </row>
    <row r="5013" spans="1:4">
      <c r="A5013" s="16">
        <v>44201</v>
      </c>
      <c r="B5013">
        <v>3.15</v>
      </c>
      <c r="C5013">
        <v>4</v>
      </c>
      <c r="D5013">
        <v>3.35</v>
      </c>
    </row>
    <row r="5014" spans="1:4">
      <c r="A5014" s="16">
        <v>44202</v>
      </c>
      <c r="B5014">
        <v>3.16</v>
      </c>
      <c r="C5014">
        <v>4</v>
      </c>
      <c r="D5014">
        <v>3.35</v>
      </c>
    </row>
    <row r="5015" spans="1:4">
      <c r="A5015" s="16">
        <v>44203</v>
      </c>
      <c r="B5015">
        <v>3.2</v>
      </c>
      <c r="C5015">
        <v>4</v>
      </c>
      <c r="D5015">
        <v>3.35</v>
      </c>
    </row>
    <row r="5016" spans="1:4">
      <c r="A5016" s="16">
        <v>44204</v>
      </c>
      <c r="B5016">
        <v>3.18</v>
      </c>
      <c r="C5016">
        <v>4</v>
      </c>
      <c r="D5016">
        <v>3.35</v>
      </c>
    </row>
    <row r="5017" spans="1:4">
      <c r="A5017" s="16">
        <v>44207</v>
      </c>
      <c r="B5017">
        <v>3.19</v>
      </c>
      <c r="C5017">
        <v>4</v>
      </c>
      <c r="D5017">
        <v>3.35</v>
      </c>
    </row>
    <row r="5018" spans="1:4">
      <c r="A5018" s="16">
        <v>44208</v>
      </c>
      <c r="B5018">
        <v>3.19</v>
      </c>
      <c r="C5018">
        <v>4</v>
      </c>
      <c r="D5018">
        <v>3.35</v>
      </c>
    </row>
    <row r="5019" spans="1:4">
      <c r="A5019" s="16">
        <v>44209</v>
      </c>
      <c r="B5019">
        <v>3.21</v>
      </c>
      <c r="C5019">
        <v>4</v>
      </c>
      <c r="D5019">
        <v>3.35</v>
      </c>
    </row>
    <row r="5020" spans="1:4">
      <c r="A5020" s="16">
        <v>44210</v>
      </c>
      <c r="B5020">
        <v>3.25</v>
      </c>
      <c r="C5020">
        <v>4</v>
      </c>
      <c r="D5020">
        <v>3.35</v>
      </c>
    </row>
    <row r="5021" spans="1:4">
      <c r="A5021" s="16">
        <v>44211</v>
      </c>
      <c r="B5021">
        <v>2.75</v>
      </c>
      <c r="C5021">
        <v>4</v>
      </c>
      <c r="D5021">
        <v>3.35</v>
      </c>
    </row>
    <row r="5022" spans="1:4">
      <c r="A5022" s="16">
        <v>44212</v>
      </c>
      <c r="B5022">
        <v>2.8</v>
      </c>
      <c r="C5022">
        <v>4</v>
      </c>
      <c r="D5022">
        <v>3.35</v>
      </c>
    </row>
    <row r="5023" spans="1:4">
      <c r="A5023" s="16">
        <v>44214</v>
      </c>
      <c r="B5023">
        <v>3.16</v>
      </c>
      <c r="C5023">
        <v>4</v>
      </c>
      <c r="D5023">
        <v>3.35</v>
      </c>
    </row>
    <row r="5024" spans="1:4">
      <c r="A5024" s="16">
        <v>44215</v>
      </c>
      <c r="B5024">
        <v>3.16</v>
      </c>
      <c r="C5024">
        <v>4</v>
      </c>
      <c r="D5024">
        <v>3.35</v>
      </c>
    </row>
    <row r="5025" spans="1:4">
      <c r="A5025" s="16">
        <v>44216</v>
      </c>
      <c r="B5025">
        <v>3.19</v>
      </c>
      <c r="C5025">
        <v>4</v>
      </c>
      <c r="D5025">
        <v>3.35</v>
      </c>
    </row>
    <row r="5026" spans="1:4">
      <c r="A5026" s="16">
        <v>44217</v>
      </c>
      <c r="B5026">
        <v>3.18</v>
      </c>
      <c r="C5026">
        <v>4</v>
      </c>
      <c r="D5026">
        <v>3.35</v>
      </c>
    </row>
    <row r="5027" spans="1:4">
      <c r="A5027" s="16">
        <v>44218</v>
      </c>
      <c r="B5027">
        <v>3.2</v>
      </c>
      <c r="C5027">
        <v>4</v>
      </c>
      <c r="D5027">
        <v>3.35</v>
      </c>
    </row>
    <row r="5028" spans="1:4">
      <c r="A5028" s="16">
        <v>44221</v>
      </c>
      <c r="B5028">
        <v>3.25</v>
      </c>
      <c r="C5028">
        <v>4</v>
      </c>
      <c r="D5028">
        <v>3.35</v>
      </c>
    </row>
    <row r="5029" spans="1:4">
      <c r="A5029" s="16">
        <v>44223</v>
      </c>
      <c r="B5029">
        <v>3.23</v>
      </c>
      <c r="C5029">
        <v>4</v>
      </c>
      <c r="D5029">
        <v>3.35</v>
      </c>
    </row>
    <row r="5030" spans="1:4">
      <c r="A5030" s="16">
        <v>44224</v>
      </c>
      <c r="B5030">
        <v>3.2</v>
      </c>
      <c r="C5030">
        <v>4</v>
      </c>
      <c r="D5030">
        <v>3.35</v>
      </c>
    </row>
    <row r="5031" spans="1:4">
      <c r="A5031" s="16">
        <v>44225</v>
      </c>
      <c r="B5031">
        <v>3.09</v>
      </c>
      <c r="C5031">
        <v>4</v>
      </c>
      <c r="D5031">
        <v>3.35</v>
      </c>
    </row>
    <row r="5032" spans="1:4">
      <c r="A5032" s="16">
        <v>44226</v>
      </c>
      <c r="B5032">
        <v>2.87</v>
      </c>
      <c r="C5032">
        <v>4</v>
      </c>
      <c r="D5032">
        <v>3.35</v>
      </c>
    </row>
    <row r="5033" spans="1:4">
      <c r="A5033" s="16">
        <v>44228</v>
      </c>
      <c r="B5033">
        <v>3.21</v>
      </c>
      <c r="C5033">
        <v>4</v>
      </c>
      <c r="D5033">
        <v>3.35</v>
      </c>
    </row>
    <row r="5034" spans="1:4">
      <c r="A5034" s="16">
        <v>44229</v>
      </c>
      <c r="B5034">
        <v>3.2</v>
      </c>
      <c r="C5034">
        <v>4</v>
      </c>
      <c r="D5034">
        <v>3.35</v>
      </c>
    </row>
    <row r="5035" spans="1:4">
      <c r="A5035" s="16">
        <v>44230</v>
      </c>
      <c r="B5035">
        <v>3.2</v>
      </c>
      <c r="C5035">
        <v>4</v>
      </c>
      <c r="D5035">
        <v>3.35</v>
      </c>
    </row>
    <row r="5036" spans="1:4">
      <c r="A5036" s="16">
        <v>44231</v>
      </c>
      <c r="B5036">
        <v>3.18</v>
      </c>
      <c r="C5036">
        <v>4</v>
      </c>
      <c r="D5036">
        <v>3.35</v>
      </c>
    </row>
    <row r="5037" spans="1:4">
      <c r="A5037" s="16">
        <v>44232</v>
      </c>
      <c r="B5037">
        <v>2.93</v>
      </c>
      <c r="C5037">
        <v>4</v>
      </c>
      <c r="D5037">
        <v>3.35</v>
      </c>
    </row>
    <row r="5038" spans="1:4">
      <c r="A5038" s="16">
        <v>44233</v>
      </c>
      <c r="B5038">
        <v>3.17</v>
      </c>
      <c r="C5038">
        <v>4</v>
      </c>
      <c r="D5038">
        <v>3.35</v>
      </c>
    </row>
    <row r="5039" spans="1:4">
      <c r="A5039" s="16">
        <v>44235</v>
      </c>
      <c r="B5039">
        <v>3.23</v>
      </c>
      <c r="C5039">
        <v>4</v>
      </c>
      <c r="D5039">
        <v>3.35</v>
      </c>
    </row>
    <row r="5040" spans="1:4">
      <c r="A5040" s="16">
        <v>44236</v>
      </c>
      <c r="B5040">
        <v>3.24</v>
      </c>
      <c r="C5040">
        <v>4</v>
      </c>
      <c r="D5040">
        <v>3.35</v>
      </c>
    </row>
    <row r="5041" spans="1:4">
      <c r="A5041" s="16">
        <v>44237</v>
      </c>
      <c r="B5041">
        <v>3.25</v>
      </c>
      <c r="C5041">
        <v>4</v>
      </c>
      <c r="D5041">
        <v>3.35</v>
      </c>
    </row>
    <row r="5042" spans="1:4">
      <c r="A5042" s="16">
        <v>44238</v>
      </c>
      <c r="B5042">
        <v>3.25</v>
      </c>
      <c r="C5042">
        <v>4</v>
      </c>
      <c r="D5042">
        <v>3.35</v>
      </c>
    </row>
    <row r="5043" spans="1:4">
      <c r="A5043" s="16">
        <v>44239</v>
      </c>
      <c r="B5043">
        <v>3.31</v>
      </c>
      <c r="C5043">
        <v>4</v>
      </c>
      <c r="D5043">
        <v>3.35</v>
      </c>
    </row>
    <row r="5044" spans="1:4">
      <c r="A5044" s="16">
        <v>44242</v>
      </c>
      <c r="B5044">
        <v>3.25</v>
      </c>
      <c r="C5044">
        <v>4</v>
      </c>
      <c r="D5044">
        <v>3.35</v>
      </c>
    </row>
    <row r="5045" spans="1:4">
      <c r="A5045" s="16">
        <v>44243</v>
      </c>
      <c r="B5045">
        <v>3.21</v>
      </c>
      <c r="C5045">
        <v>4</v>
      </c>
      <c r="D5045">
        <v>3.35</v>
      </c>
    </row>
    <row r="5046" spans="1:4">
      <c r="A5046" s="16">
        <v>44244</v>
      </c>
      <c r="B5046">
        <v>3.22</v>
      </c>
      <c r="C5046">
        <v>4</v>
      </c>
      <c r="D5046">
        <v>3.35</v>
      </c>
    </row>
    <row r="5047" spans="1:4">
      <c r="A5047" s="16">
        <v>44245</v>
      </c>
      <c r="B5047">
        <v>2.68</v>
      </c>
      <c r="C5047">
        <v>4</v>
      </c>
      <c r="D5047">
        <v>3.35</v>
      </c>
    </row>
    <row r="5048" spans="1:4">
      <c r="A5048" s="16">
        <v>44247</v>
      </c>
      <c r="B5048">
        <v>3.54</v>
      </c>
      <c r="C5048">
        <v>4</v>
      </c>
      <c r="D5048">
        <v>3.35</v>
      </c>
    </row>
    <row r="5049" spans="1:4">
      <c r="A5049" s="16">
        <v>44249</v>
      </c>
      <c r="B5049">
        <v>3.23</v>
      </c>
      <c r="C5049">
        <v>4</v>
      </c>
      <c r="D5049">
        <v>3.35</v>
      </c>
    </row>
    <row r="5050" spans="1:4">
      <c r="A5050" s="16">
        <v>44250</v>
      </c>
      <c r="B5050">
        <v>3.22</v>
      </c>
      <c r="C5050">
        <v>4</v>
      </c>
      <c r="D5050">
        <v>3.35</v>
      </c>
    </row>
    <row r="5051" spans="1:4">
      <c r="A5051" s="16">
        <v>44251</v>
      </c>
      <c r="B5051">
        <v>3.22</v>
      </c>
      <c r="C5051">
        <v>4</v>
      </c>
      <c r="D5051">
        <v>3.35</v>
      </c>
    </row>
    <row r="5052" spans="1:4">
      <c r="A5052" s="16">
        <v>44252</v>
      </c>
      <c r="B5052">
        <v>3.26</v>
      </c>
      <c r="C5052">
        <v>4</v>
      </c>
      <c r="D5052">
        <v>3.35</v>
      </c>
    </row>
    <row r="5053" spans="1:4">
      <c r="A5053" s="16">
        <v>44253</v>
      </c>
      <c r="B5053">
        <v>3.24</v>
      </c>
      <c r="C5053">
        <v>4</v>
      </c>
      <c r="D5053">
        <v>3.35</v>
      </c>
    </row>
    <row r="5054" spans="1:4">
      <c r="A5054" s="16">
        <v>44256</v>
      </c>
      <c r="B5054">
        <v>3.21</v>
      </c>
      <c r="C5054">
        <v>4</v>
      </c>
      <c r="D5054">
        <v>3.35</v>
      </c>
    </row>
    <row r="5055" spans="1:4">
      <c r="A5055" s="16">
        <v>44257</v>
      </c>
      <c r="B5055">
        <v>3.21</v>
      </c>
      <c r="C5055">
        <v>4</v>
      </c>
      <c r="D5055">
        <v>3.35</v>
      </c>
    </row>
    <row r="5056" spans="1:4">
      <c r="A5056" s="16">
        <v>44258</v>
      </c>
      <c r="B5056">
        <v>3.19</v>
      </c>
      <c r="C5056">
        <v>4</v>
      </c>
      <c r="D5056">
        <v>3.35</v>
      </c>
    </row>
    <row r="5057" spans="1:4">
      <c r="A5057" s="16">
        <v>44259</v>
      </c>
      <c r="B5057">
        <v>3.17</v>
      </c>
      <c r="C5057">
        <v>4</v>
      </c>
      <c r="D5057">
        <v>3.35</v>
      </c>
    </row>
    <row r="5058" spans="1:4">
      <c r="A5058" s="16">
        <v>44260</v>
      </c>
      <c r="B5058">
        <v>2.64</v>
      </c>
      <c r="C5058">
        <v>4</v>
      </c>
      <c r="D5058">
        <v>3.35</v>
      </c>
    </row>
    <row r="5059" spans="1:4">
      <c r="A5059" s="16">
        <v>44261</v>
      </c>
      <c r="B5059">
        <v>2.93</v>
      </c>
      <c r="C5059">
        <v>4</v>
      </c>
      <c r="D5059">
        <v>3.35</v>
      </c>
    </row>
    <row r="5060" spans="1:4">
      <c r="A5060" s="16">
        <v>44263</v>
      </c>
      <c r="B5060">
        <v>3.12</v>
      </c>
      <c r="C5060">
        <v>4</v>
      </c>
      <c r="D5060">
        <v>3.35</v>
      </c>
    </row>
    <row r="5061" spans="1:4">
      <c r="A5061" s="16">
        <v>44264</v>
      </c>
      <c r="B5061">
        <v>3.17</v>
      </c>
      <c r="C5061">
        <v>4</v>
      </c>
      <c r="D5061">
        <v>3.35</v>
      </c>
    </row>
    <row r="5062" spans="1:4">
      <c r="A5062" s="16">
        <v>44265</v>
      </c>
      <c r="B5062">
        <v>3.24</v>
      </c>
      <c r="C5062">
        <v>4</v>
      </c>
      <c r="D5062">
        <v>3.35</v>
      </c>
    </row>
    <row r="5063" spans="1:4">
      <c r="A5063" s="16">
        <v>44267</v>
      </c>
      <c r="B5063">
        <v>3.22</v>
      </c>
      <c r="C5063">
        <v>4</v>
      </c>
      <c r="D5063">
        <v>3.35</v>
      </c>
    </row>
    <row r="5064" spans="1:4">
      <c r="A5064" s="16">
        <v>44270</v>
      </c>
      <c r="B5064">
        <v>3.25</v>
      </c>
      <c r="C5064">
        <v>4</v>
      </c>
      <c r="D5064">
        <v>3.35</v>
      </c>
    </row>
    <row r="5065" spans="1:4">
      <c r="A5065" s="16">
        <v>44271</v>
      </c>
      <c r="B5065">
        <v>3.27</v>
      </c>
      <c r="C5065">
        <v>4</v>
      </c>
      <c r="D5065">
        <v>3.35</v>
      </c>
    </row>
    <row r="5066" spans="1:4">
      <c r="A5066" s="16">
        <v>44272</v>
      </c>
      <c r="B5066">
        <v>3.25</v>
      </c>
      <c r="C5066">
        <v>4</v>
      </c>
      <c r="D5066">
        <v>3.35</v>
      </c>
    </row>
    <row r="5067" spans="1:4">
      <c r="A5067" s="16">
        <v>44273</v>
      </c>
      <c r="B5067">
        <v>3.26</v>
      </c>
      <c r="C5067">
        <v>4</v>
      </c>
      <c r="D5067">
        <v>3.35</v>
      </c>
    </row>
    <row r="5068" spans="1:4">
      <c r="A5068" s="16">
        <v>44274</v>
      </c>
      <c r="B5068">
        <v>2.71</v>
      </c>
      <c r="C5068">
        <v>4</v>
      </c>
      <c r="D5068">
        <v>3.35</v>
      </c>
    </row>
    <row r="5069" spans="1:4">
      <c r="A5069" s="16">
        <v>44275</v>
      </c>
      <c r="B5069">
        <v>2.97</v>
      </c>
      <c r="C5069">
        <v>4</v>
      </c>
      <c r="D5069">
        <v>3.35</v>
      </c>
    </row>
    <row r="5070" spans="1:4">
      <c r="A5070" s="16">
        <v>44277</v>
      </c>
      <c r="B5070">
        <v>3.27</v>
      </c>
      <c r="C5070">
        <v>4</v>
      </c>
      <c r="D5070">
        <v>3.35</v>
      </c>
    </row>
    <row r="5071" spans="1:4">
      <c r="A5071" s="16">
        <v>44278</v>
      </c>
      <c r="B5071">
        <v>3.26</v>
      </c>
      <c r="C5071">
        <v>4</v>
      </c>
      <c r="D5071">
        <v>3.35</v>
      </c>
    </row>
    <row r="5072" spans="1:4">
      <c r="A5072" s="16">
        <v>44279</v>
      </c>
      <c r="B5072">
        <v>3.27</v>
      </c>
      <c r="C5072">
        <v>4</v>
      </c>
      <c r="D5072">
        <v>3.35</v>
      </c>
    </row>
    <row r="5073" spans="1:4">
      <c r="A5073" s="16">
        <v>44280</v>
      </c>
      <c r="B5073">
        <v>3.24</v>
      </c>
      <c r="C5073">
        <v>4</v>
      </c>
      <c r="D5073">
        <v>3.35</v>
      </c>
    </row>
    <row r="5074" spans="1:4">
      <c r="A5074" s="16">
        <v>44281</v>
      </c>
      <c r="B5074">
        <v>3.23</v>
      </c>
      <c r="C5074">
        <v>4</v>
      </c>
      <c r="D5074">
        <v>3.35</v>
      </c>
    </row>
    <row r="5075" spans="1:4">
      <c r="A5075" s="16">
        <v>44285</v>
      </c>
      <c r="B5075">
        <v>3.22</v>
      </c>
      <c r="C5075">
        <v>4</v>
      </c>
      <c r="D5075">
        <v>3.35</v>
      </c>
    </row>
    <row r="5076" spans="1:4">
      <c r="A5076" s="16">
        <v>44286</v>
      </c>
      <c r="B5076">
        <v>3.47</v>
      </c>
      <c r="C5076">
        <v>4</v>
      </c>
      <c r="D5076">
        <v>3.35</v>
      </c>
    </row>
    <row r="5077" spans="1:4">
      <c r="A5077" s="16">
        <v>44289</v>
      </c>
      <c r="B5077">
        <v>3.15</v>
      </c>
      <c r="C5077">
        <v>4</v>
      </c>
      <c r="D5077">
        <v>3.35</v>
      </c>
    </row>
    <row r="5078" spans="1:4">
      <c r="A5078" s="16">
        <v>44291</v>
      </c>
      <c r="B5078">
        <v>3.11</v>
      </c>
      <c r="C5078">
        <v>4</v>
      </c>
      <c r="D5078">
        <v>3.35</v>
      </c>
    </row>
    <row r="5079" spans="1:4">
      <c r="A5079" s="16">
        <v>44292</v>
      </c>
      <c r="B5079">
        <v>3.13</v>
      </c>
      <c r="C5079">
        <v>4</v>
      </c>
      <c r="D5079">
        <v>3.35</v>
      </c>
    </row>
    <row r="5080" spans="1:4">
      <c r="A5080" s="16">
        <v>44293</v>
      </c>
      <c r="B5080">
        <v>3.14</v>
      </c>
      <c r="C5080">
        <v>4</v>
      </c>
      <c r="D5080">
        <v>3.35</v>
      </c>
    </row>
    <row r="5081" spans="1:4">
      <c r="A5081" s="16">
        <v>44294</v>
      </c>
      <c r="B5081">
        <v>3.13</v>
      </c>
      <c r="C5081">
        <v>4</v>
      </c>
      <c r="D5081">
        <v>3.35</v>
      </c>
    </row>
    <row r="5082" spans="1:4">
      <c r="A5082" s="16">
        <v>44295</v>
      </c>
      <c r="B5082">
        <v>3.15</v>
      </c>
      <c r="C5082">
        <v>4</v>
      </c>
      <c r="D5082">
        <v>3.35</v>
      </c>
    </row>
    <row r="5083" spans="1:4">
      <c r="A5083" s="16">
        <v>44298</v>
      </c>
      <c r="B5083">
        <v>3.21</v>
      </c>
      <c r="C5083">
        <v>4</v>
      </c>
      <c r="D5083">
        <v>3.35</v>
      </c>
    </row>
    <row r="5084" spans="1:4">
      <c r="A5084" s="16">
        <v>44301</v>
      </c>
      <c r="B5084">
        <v>3.2</v>
      </c>
      <c r="C5084">
        <v>4</v>
      </c>
      <c r="D5084">
        <v>3.35</v>
      </c>
    </row>
    <row r="5085" spans="1:4">
      <c r="A5085" s="16">
        <v>44302</v>
      </c>
      <c r="B5085">
        <v>2.7</v>
      </c>
      <c r="C5085">
        <v>4</v>
      </c>
      <c r="D5085">
        <v>3.35</v>
      </c>
    </row>
    <row r="5086" spans="1:4">
      <c r="A5086" s="16">
        <v>44303</v>
      </c>
      <c r="B5086">
        <v>2.78</v>
      </c>
      <c r="C5086">
        <v>4</v>
      </c>
      <c r="D5086">
        <v>3.35</v>
      </c>
    </row>
    <row r="5087" spans="1:4">
      <c r="A5087" s="16">
        <v>44305</v>
      </c>
      <c r="B5087">
        <v>3.23</v>
      </c>
      <c r="C5087">
        <v>4</v>
      </c>
      <c r="D5087">
        <v>3.35</v>
      </c>
    </row>
    <row r="5088" spans="1:4">
      <c r="A5088" s="16">
        <v>44306</v>
      </c>
      <c r="B5088">
        <v>3.23</v>
      </c>
      <c r="C5088">
        <v>4</v>
      </c>
      <c r="D5088">
        <v>3.35</v>
      </c>
    </row>
    <row r="5089" spans="1:4">
      <c r="A5089" s="16">
        <v>44308</v>
      </c>
      <c r="B5089">
        <v>3.24</v>
      </c>
      <c r="C5089">
        <v>4</v>
      </c>
      <c r="D5089">
        <v>3.35</v>
      </c>
    </row>
    <row r="5090" spans="1:4">
      <c r="A5090" s="16">
        <v>44309</v>
      </c>
      <c r="B5090">
        <v>3.21</v>
      </c>
      <c r="C5090">
        <v>4</v>
      </c>
      <c r="D5090">
        <v>3.35</v>
      </c>
    </row>
    <row r="5091" spans="1:4">
      <c r="A5091" s="16">
        <v>44312</v>
      </c>
      <c r="B5091">
        <v>3.2</v>
      </c>
      <c r="C5091">
        <v>4</v>
      </c>
      <c r="D5091">
        <v>3.35</v>
      </c>
    </row>
    <row r="5092" spans="1:4">
      <c r="A5092" s="16">
        <v>44313</v>
      </c>
      <c r="B5092">
        <v>3.2</v>
      </c>
      <c r="C5092">
        <v>4</v>
      </c>
      <c r="D5092">
        <v>3.35</v>
      </c>
    </row>
    <row r="5093" spans="1:4">
      <c r="A5093" s="16">
        <v>44314</v>
      </c>
      <c r="B5093">
        <v>3.22</v>
      </c>
      <c r="C5093">
        <v>4</v>
      </c>
      <c r="D5093">
        <v>3.35</v>
      </c>
    </row>
    <row r="5094" spans="1:4">
      <c r="A5094" s="16">
        <v>44315</v>
      </c>
      <c r="B5094">
        <v>3.22</v>
      </c>
      <c r="C5094">
        <v>4</v>
      </c>
      <c r="D5094">
        <v>3.35</v>
      </c>
    </row>
    <row r="5095" spans="1:4">
      <c r="A5095" s="16">
        <v>44316</v>
      </c>
      <c r="B5095">
        <v>3.21</v>
      </c>
      <c r="C5095">
        <v>4</v>
      </c>
      <c r="D5095">
        <v>3.35</v>
      </c>
    </row>
    <row r="5096" spans="1:4">
      <c r="A5096" s="16">
        <v>44319</v>
      </c>
      <c r="B5096">
        <v>3.21</v>
      </c>
      <c r="C5096">
        <v>4</v>
      </c>
      <c r="D5096">
        <v>3.35</v>
      </c>
    </row>
    <row r="5097" spans="1:4">
      <c r="A5097" s="16">
        <v>44320</v>
      </c>
      <c r="B5097">
        <v>3.19</v>
      </c>
      <c r="C5097">
        <v>4</v>
      </c>
      <c r="D5097">
        <v>3.35</v>
      </c>
    </row>
    <row r="5098" spans="1:4">
      <c r="A5098" s="16">
        <v>44321</v>
      </c>
      <c r="B5098">
        <v>3.24</v>
      </c>
      <c r="C5098">
        <v>4</v>
      </c>
      <c r="D5098">
        <v>3.35</v>
      </c>
    </row>
    <row r="5099" spans="1:4">
      <c r="A5099" s="16">
        <v>44322</v>
      </c>
      <c r="B5099">
        <v>3.24</v>
      </c>
      <c r="C5099">
        <v>4</v>
      </c>
      <c r="D5099">
        <v>3.35</v>
      </c>
    </row>
    <row r="5100" spans="1:4">
      <c r="A5100" s="16">
        <v>44323</v>
      </c>
      <c r="B5100">
        <v>3.22</v>
      </c>
      <c r="C5100">
        <v>4</v>
      </c>
      <c r="D5100">
        <v>3.35</v>
      </c>
    </row>
    <row r="5101" spans="1:4">
      <c r="A5101" s="16">
        <v>44326</v>
      </c>
      <c r="B5101">
        <v>3.24</v>
      </c>
      <c r="C5101">
        <v>4</v>
      </c>
      <c r="D5101">
        <v>3.35</v>
      </c>
    </row>
    <row r="5102" spans="1:4">
      <c r="A5102" s="16">
        <v>44327</v>
      </c>
      <c r="B5102">
        <v>3.21</v>
      </c>
      <c r="C5102">
        <v>4</v>
      </c>
      <c r="D5102">
        <v>3.35</v>
      </c>
    </row>
    <row r="5103" spans="1:4">
      <c r="A5103" s="16">
        <v>44328</v>
      </c>
      <c r="B5103">
        <v>3.31</v>
      </c>
      <c r="C5103">
        <v>4</v>
      </c>
      <c r="D5103">
        <v>3.35</v>
      </c>
    </row>
    <row r="5104" spans="1:4">
      <c r="A5104" s="16">
        <v>44330</v>
      </c>
      <c r="B5104">
        <v>2.71</v>
      </c>
      <c r="C5104">
        <v>4</v>
      </c>
      <c r="D5104">
        <v>3.35</v>
      </c>
    </row>
    <row r="5105" spans="1:4">
      <c r="A5105" s="16">
        <v>44331</v>
      </c>
      <c r="B5105">
        <v>3.06</v>
      </c>
      <c r="C5105">
        <v>4</v>
      </c>
      <c r="D5105">
        <v>3.35</v>
      </c>
    </row>
    <row r="5106" spans="1:4">
      <c r="A5106" s="16">
        <v>44333</v>
      </c>
      <c r="B5106">
        <v>3.15</v>
      </c>
      <c r="C5106">
        <v>4</v>
      </c>
      <c r="D5106">
        <v>3.35</v>
      </c>
    </row>
    <row r="5107" spans="1:4">
      <c r="A5107" s="16">
        <v>44334</v>
      </c>
      <c r="B5107">
        <v>3.11</v>
      </c>
      <c r="C5107">
        <v>4</v>
      </c>
      <c r="D5107">
        <v>3.35</v>
      </c>
    </row>
    <row r="5108" spans="1:4">
      <c r="A5108" s="16">
        <v>44335</v>
      </c>
      <c r="B5108">
        <v>3.14</v>
      </c>
      <c r="C5108">
        <v>4</v>
      </c>
      <c r="D5108">
        <v>3.35</v>
      </c>
    </row>
    <row r="5109" spans="1:4">
      <c r="A5109" s="16">
        <v>44336</v>
      </c>
      <c r="B5109">
        <v>3.19</v>
      </c>
      <c r="C5109">
        <v>4</v>
      </c>
      <c r="D5109">
        <v>3.35</v>
      </c>
    </row>
    <row r="5110" spans="1:4">
      <c r="A5110" s="16">
        <v>44337</v>
      </c>
      <c r="B5110">
        <v>3.14</v>
      </c>
      <c r="C5110">
        <v>4</v>
      </c>
      <c r="D5110">
        <v>3.35</v>
      </c>
    </row>
    <row r="5111" spans="1:4">
      <c r="A5111" s="16">
        <v>44340</v>
      </c>
      <c r="B5111">
        <v>3.21</v>
      </c>
      <c r="C5111">
        <v>4</v>
      </c>
      <c r="D5111">
        <v>3.35</v>
      </c>
    </row>
    <row r="5112" spans="1:4">
      <c r="A5112" s="16">
        <v>44341</v>
      </c>
      <c r="B5112">
        <v>3.2</v>
      </c>
      <c r="C5112">
        <v>4</v>
      </c>
      <c r="D5112">
        <v>3.35</v>
      </c>
    </row>
    <row r="5113" spans="1:4">
      <c r="A5113" s="16">
        <v>44343</v>
      </c>
      <c r="B5113">
        <v>3.16</v>
      </c>
      <c r="C5113">
        <v>4</v>
      </c>
      <c r="D5113">
        <v>3.35</v>
      </c>
    </row>
    <row r="5114" spans="1:4">
      <c r="A5114" s="16">
        <v>44344</v>
      </c>
      <c r="B5114">
        <v>2.83</v>
      </c>
      <c r="C5114">
        <v>4</v>
      </c>
      <c r="D5114">
        <v>3.35</v>
      </c>
    </row>
    <row r="5115" spans="1:4">
      <c r="A5115" s="16">
        <v>44345</v>
      </c>
      <c r="B5115">
        <v>2.8</v>
      </c>
      <c r="C5115">
        <v>4</v>
      </c>
      <c r="D5115">
        <v>3.35</v>
      </c>
    </row>
    <row r="5116" spans="1:4">
      <c r="A5116" s="16">
        <v>44347</v>
      </c>
      <c r="B5116">
        <v>3.18</v>
      </c>
      <c r="C5116">
        <v>4</v>
      </c>
      <c r="D5116">
        <v>3.35</v>
      </c>
    </row>
    <row r="5117" spans="1:4">
      <c r="A5117" s="16">
        <v>44348</v>
      </c>
      <c r="B5117">
        <v>3.12</v>
      </c>
      <c r="C5117">
        <v>4</v>
      </c>
      <c r="D5117">
        <v>3.35</v>
      </c>
    </row>
    <row r="5118" spans="1:4">
      <c r="A5118" s="16">
        <v>44349</v>
      </c>
      <c r="B5118">
        <v>3.12</v>
      </c>
      <c r="C5118">
        <v>4</v>
      </c>
      <c r="D5118">
        <v>3.35</v>
      </c>
    </row>
    <row r="5119" spans="1:4">
      <c r="A5119" s="16">
        <v>44350</v>
      </c>
      <c r="B5119">
        <v>3.09</v>
      </c>
      <c r="C5119">
        <v>4</v>
      </c>
      <c r="D5119">
        <v>3.35</v>
      </c>
    </row>
    <row r="5120" spans="1:4">
      <c r="A5120" s="16">
        <v>44351</v>
      </c>
      <c r="B5120">
        <v>2.85</v>
      </c>
      <c r="C5120">
        <v>4</v>
      </c>
      <c r="D5120">
        <v>3.35</v>
      </c>
    </row>
    <row r="5121" spans="1:4">
      <c r="A5121" s="16">
        <v>44352</v>
      </c>
      <c r="B5121">
        <v>3.07</v>
      </c>
      <c r="C5121">
        <v>4</v>
      </c>
      <c r="D5121">
        <v>3.35</v>
      </c>
    </row>
    <row r="5122" spans="1:4">
      <c r="A5122" s="16">
        <v>44353</v>
      </c>
      <c r="B5122">
        <v>3.07</v>
      </c>
      <c r="C5122">
        <v>4</v>
      </c>
      <c r="D5122">
        <v>3.35</v>
      </c>
    </row>
    <row r="5123" spans="1:4">
      <c r="A5123" s="16">
        <v>44354</v>
      </c>
      <c r="B5123">
        <v>3.13</v>
      </c>
      <c r="C5123">
        <v>4</v>
      </c>
      <c r="D5123">
        <v>3.35</v>
      </c>
    </row>
    <row r="5124" spans="1:4">
      <c r="A5124" s="16">
        <v>44355</v>
      </c>
      <c r="B5124">
        <v>3.09</v>
      </c>
      <c r="C5124">
        <v>4</v>
      </c>
      <c r="D5124">
        <v>3.35</v>
      </c>
    </row>
    <row r="5125" spans="1:4">
      <c r="A5125" s="16">
        <v>44356</v>
      </c>
      <c r="B5125">
        <v>3.12</v>
      </c>
      <c r="C5125">
        <v>4</v>
      </c>
      <c r="D5125">
        <v>3.35</v>
      </c>
    </row>
    <row r="5126" spans="1:4">
      <c r="A5126" s="16">
        <v>44357</v>
      </c>
      <c r="B5126">
        <v>3.09</v>
      </c>
      <c r="C5126">
        <v>4</v>
      </c>
      <c r="D5126">
        <v>3.35</v>
      </c>
    </row>
    <row r="5127" spans="1:4">
      <c r="A5127" s="16">
        <v>44358</v>
      </c>
      <c r="B5127">
        <v>3.1</v>
      </c>
      <c r="C5127">
        <v>4</v>
      </c>
      <c r="D5127">
        <v>3.35</v>
      </c>
    </row>
    <row r="5128" spans="1:4">
      <c r="A5128" s="16">
        <v>44361</v>
      </c>
      <c r="B5128">
        <v>3.11</v>
      </c>
      <c r="C5128">
        <v>4</v>
      </c>
      <c r="D5128">
        <v>3.35</v>
      </c>
    </row>
    <row r="5129" spans="1:4">
      <c r="A5129" s="16">
        <v>44362</v>
      </c>
      <c r="B5129">
        <v>3.14</v>
      </c>
      <c r="C5129">
        <v>4</v>
      </c>
      <c r="D5129">
        <v>3.35</v>
      </c>
    </row>
    <row r="5130" spans="1:4">
      <c r="A5130" s="16">
        <v>44363</v>
      </c>
      <c r="B5130">
        <v>3.2</v>
      </c>
      <c r="C5130">
        <v>4</v>
      </c>
      <c r="D5130">
        <v>3.35</v>
      </c>
    </row>
    <row r="5131" spans="1:4">
      <c r="A5131" s="16">
        <v>44364</v>
      </c>
      <c r="B5131">
        <v>3.15</v>
      </c>
      <c r="C5131">
        <v>4</v>
      </c>
      <c r="D5131">
        <v>3.35</v>
      </c>
    </row>
    <row r="5132" spans="1:4">
      <c r="A5132" s="16">
        <v>44365</v>
      </c>
      <c r="B5132">
        <v>2.82</v>
      </c>
      <c r="C5132">
        <v>4</v>
      </c>
      <c r="D5132">
        <v>3.35</v>
      </c>
    </row>
    <row r="5133" spans="1:4">
      <c r="A5133" s="16">
        <v>44366</v>
      </c>
      <c r="B5133">
        <v>2.88</v>
      </c>
      <c r="C5133">
        <v>4</v>
      </c>
      <c r="D5133">
        <v>3.35</v>
      </c>
    </row>
    <row r="5134" spans="1:4">
      <c r="A5134" s="16">
        <v>44368</v>
      </c>
      <c r="B5134">
        <v>3.16</v>
      </c>
      <c r="C5134">
        <v>4</v>
      </c>
      <c r="D5134">
        <v>3.35</v>
      </c>
    </row>
    <row r="5135" spans="1:4">
      <c r="A5135" s="16">
        <v>44369</v>
      </c>
      <c r="B5135">
        <v>3.13</v>
      </c>
      <c r="C5135">
        <v>4</v>
      </c>
      <c r="D5135">
        <v>3.35</v>
      </c>
    </row>
    <row r="5136" spans="1:4">
      <c r="A5136" s="16">
        <v>44370</v>
      </c>
      <c r="B5136">
        <v>3.17</v>
      </c>
      <c r="C5136">
        <v>4</v>
      </c>
      <c r="D5136">
        <v>3.35</v>
      </c>
    </row>
    <row r="5137" spans="1:4">
      <c r="A5137" s="16">
        <v>44371</v>
      </c>
      <c r="B5137">
        <v>3.14</v>
      </c>
      <c r="C5137">
        <v>4</v>
      </c>
      <c r="D5137">
        <v>3.35</v>
      </c>
    </row>
    <row r="5138" spans="1:4">
      <c r="A5138" s="16">
        <v>44372</v>
      </c>
      <c r="B5138">
        <v>3.13</v>
      </c>
      <c r="C5138">
        <v>4</v>
      </c>
      <c r="D5138">
        <v>3.35</v>
      </c>
    </row>
    <row r="5139" spans="1:4">
      <c r="A5139" s="16">
        <v>44375</v>
      </c>
      <c r="B5139">
        <v>3.13</v>
      </c>
      <c r="C5139">
        <v>4</v>
      </c>
      <c r="D5139">
        <v>3.35</v>
      </c>
    </row>
    <row r="5140" spans="1:4">
      <c r="A5140" s="16">
        <v>44376</v>
      </c>
      <c r="B5140">
        <v>3.14</v>
      </c>
      <c r="C5140">
        <v>4</v>
      </c>
      <c r="D5140">
        <v>3.35</v>
      </c>
    </row>
    <row r="5141" spans="1:4">
      <c r="A5141" s="16">
        <v>44377</v>
      </c>
      <c r="B5141">
        <v>3.16</v>
      </c>
      <c r="C5141">
        <v>4</v>
      </c>
      <c r="D5141">
        <v>3.35</v>
      </c>
    </row>
    <row r="5142" spans="1:4">
      <c r="A5142" s="16">
        <v>44378</v>
      </c>
      <c r="B5142">
        <v>3.12</v>
      </c>
      <c r="C5142">
        <v>4</v>
      </c>
      <c r="D5142">
        <v>3.35</v>
      </c>
    </row>
    <row r="5143" spans="1:4">
      <c r="A5143" s="16">
        <v>44379</v>
      </c>
      <c r="B5143">
        <v>2.87</v>
      </c>
      <c r="C5143">
        <v>4</v>
      </c>
      <c r="D5143">
        <v>3.35</v>
      </c>
    </row>
    <row r="5144" spans="1:4">
      <c r="A5144" s="16">
        <v>44380</v>
      </c>
      <c r="B5144">
        <v>2.9</v>
      </c>
      <c r="C5144">
        <v>4</v>
      </c>
      <c r="D5144">
        <v>3.35</v>
      </c>
    </row>
    <row r="5145" spans="1:4">
      <c r="A5145" s="16">
        <v>44382</v>
      </c>
      <c r="B5145">
        <v>3.15</v>
      </c>
      <c r="C5145">
        <v>4</v>
      </c>
      <c r="D5145">
        <v>3.35</v>
      </c>
    </row>
    <row r="5146" spans="1:4">
      <c r="A5146" s="16">
        <v>44383</v>
      </c>
      <c r="B5146">
        <v>3.11</v>
      </c>
      <c r="C5146">
        <v>4</v>
      </c>
      <c r="D5146">
        <v>3.35</v>
      </c>
    </row>
    <row r="5147" spans="1:4">
      <c r="A5147" s="16">
        <v>44384</v>
      </c>
      <c r="B5147">
        <v>3.14</v>
      </c>
      <c r="C5147">
        <v>4</v>
      </c>
      <c r="D5147">
        <v>3.35</v>
      </c>
    </row>
    <row r="5148" spans="1:4">
      <c r="A5148" s="16">
        <v>44385</v>
      </c>
      <c r="B5148">
        <v>3.17</v>
      </c>
      <c r="C5148">
        <v>4</v>
      </c>
      <c r="D5148">
        <v>3.35</v>
      </c>
    </row>
    <row r="5149" spans="1:4">
      <c r="A5149" s="16">
        <v>44386</v>
      </c>
      <c r="B5149">
        <v>3.17</v>
      </c>
      <c r="C5149">
        <v>4</v>
      </c>
      <c r="D5149">
        <v>3.35</v>
      </c>
    </row>
    <row r="5150" spans="1:4">
      <c r="A5150" s="16">
        <v>44389</v>
      </c>
      <c r="B5150">
        <v>3.2</v>
      </c>
      <c r="C5150">
        <v>4</v>
      </c>
      <c r="D5150">
        <v>3.35</v>
      </c>
    </row>
    <row r="5151" spans="1:4">
      <c r="A5151" s="16">
        <v>44390</v>
      </c>
      <c r="B5151">
        <v>3.18</v>
      </c>
      <c r="C5151">
        <v>4</v>
      </c>
      <c r="D5151">
        <v>3.35</v>
      </c>
    </row>
    <row r="5152" spans="1:4">
      <c r="A5152" s="16">
        <v>44391</v>
      </c>
      <c r="B5152">
        <v>3.21</v>
      </c>
      <c r="C5152">
        <v>4</v>
      </c>
      <c r="D5152">
        <v>3.35</v>
      </c>
    </row>
    <row r="5153" spans="1:4">
      <c r="A5153" s="16">
        <v>44392</v>
      </c>
      <c r="B5153">
        <v>3.19</v>
      </c>
      <c r="C5153">
        <v>4</v>
      </c>
      <c r="D5153">
        <v>3.35</v>
      </c>
    </row>
    <row r="5154" spans="1:4">
      <c r="A5154" s="16">
        <v>44393</v>
      </c>
      <c r="B5154">
        <v>2.94</v>
      </c>
      <c r="C5154">
        <v>4</v>
      </c>
      <c r="D5154">
        <v>3.35</v>
      </c>
    </row>
    <row r="5155" spans="1:4">
      <c r="A5155" s="16">
        <v>44394</v>
      </c>
      <c r="B5155">
        <v>2.91</v>
      </c>
      <c r="C5155">
        <v>4</v>
      </c>
      <c r="D5155">
        <v>3.35</v>
      </c>
    </row>
    <row r="5156" spans="1:4">
      <c r="A5156" s="16">
        <v>44396</v>
      </c>
      <c r="B5156">
        <v>3.21</v>
      </c>
      <c r="C5156">
        <v>4</v>
      </c>
      <c r="D5156">
        <v>3.35</v>
      </c>
    </row>
    <row r="5157" spans="1:4">
      <c r="A5157" s="16">
        <v>44397</v>
      </c>
      <c r="B5157">
        <v>3.2</v>
      </c>
      <c r="C5157">
        <v>4</v>
      </c>
      <c r="D5157">
        <v>3.35</v>
      </c>
    </row>
    <row r="5158" spans="1:4">
      <c r="A5158" s="16">
        <v>44399</v>
      </c>
      <c r="B5158">
        <v>3.21</v>
      </c>
      <c r="C5158">
        <v>4</v>
      </c>
      <c r="D5158">
        <v>3.35</v>
      </c>
    </row>
    <row r="5159" spans="1:4">
      <c r="A5159" s="16">
        <v>44400</v>
      </c>
      <c r="B5159">
        <v>3.2</v>
      </c>
      <c r="C5159">
        <v>4</v>
      </c>
      <c r="D5159">
        <v>3.35</v>
      </c>
    </row>
    <row r="5160" spans="1:4">
      <c r="A5160" s="16">
        <v>44403</v>
      </c>
      <c r="B5160">
        <v>3.23</v>
      </c>
      <c r="C5160">
        <v>4</v>
      </c>
      <c r="D5160">
        <v>3.35</v>
      </c>
    </row>
    <row r="5161" spans="1:4">
      <c r="A5161" s="16">
        <v>44404</v>
      </c>
      <c r="B5161">
        <v>3.21</v>
      </c>
      <c r="C5161">
        <v>4</v>
      </c>
      <c r="D5161">
        <v>3.35</v>
      </c>
    </row>
    <row r="5162" spans="1:4">
      <c r="A5162" s="16">
        <v>44405</v>
      </c>
      <c r="B5162">
        <v>3.18</v>
      </c>
      <c r="C5162">
        <v>4</v>
      </c>
      <c r="D5162">
        <v>3.35</v>
      </c>
    </row>
    <row r="5163" spans="1:4">
      <c r="A5163" s="16">
        <v>44406</v>
      </c>
      <c r="B5163">
        <v>3.18</v>
      </c>
      <c r="C5163">
        <v>4</v>
      </c>
      <c r="D5163">
        <v>3.35</v>
      </c>
    </row>
    <row r="5164" spans="1:4">
      <c r="A5164" s="16">
        <v>44407</v>
      </c>
      <c r="B5164">
        <v>2.92</v>
      </c>
      <c r="C5164">
        <v>4</v>
      </c>
      <c r="D5164">
        <v>3.35</v>
      </c>
    </row>
    <row r="5165" spans="1:4">
      <c r="A5165" s="16">
        <v>44408</v>
      </c>
      <c r="B5165">
        <v>3.05</v>
      </c>
      <c r="C5165">
        <v>4</v>
      </c>
      <c r="D5165">
        <v>3.35</v>
      </c>
    </row>
    <row r="5166" spans="1:4">
      <c r="A5166" s="16">
        <v>44410</v>
      </c>
      <c r="B5166">
        <v>3.24</v>
      </c>
      <c r="C5166">
        <v>4</v>
      </c>
      <c r="D5166">
        <v>3.35</v>
      </c>
    </row>
    <row r="5167" spans="1:4">
      <c r="A5167" s="16">
        <v>44411</v>
      </c>
      <c r="B5167">
        <v>3.18</v>
      </c>
      <c r="C5167">
        <v>4</v>
      </c>
      <c r="D5167">
        <v>3.35</v>
      </c>
    </row>
    <row r="5168" spans="1:4">
      <c r="A5168" s="16">
        <v>44412</v>
      </c>
      <c r="B5168">
        <v>3.18</v>
      </c>
      <c r="C5168">
        <v>4</v>
      </c>
      <c r="D5168">
        <v>3.35</v>
      </c>
    </row>
    <row r="5169" spans="1:4">
      <c r="A5169" s="16">
        <v>44413</v>
      </c>
      <c r="B5169">
        <v>3.13</v>
      </c>
      <c r="C5169">
        <v>4</v>
      </c>
      <c r="D5169">
        <v>3.35</v>
      </c>
    </row>
    <row r="5170" spans="1:4">
      <c r="A5170" s="16">
        <v>44414</v>
      </c>
      <c r="B5170">
        <v>2.94</v>
      </c>
      <c r="C5170">
        <v>4</v>
      </c>
      <c r="D5170">
        <v>3.35</v>
      </c>
    </row>
    <row r="5171" spans="1:4">
      <c r="A5171" s="16">
        <v>44415</v>
      </c>
      <c r="B5171">
        <v>2.92</v>
      </c>
      <c r="C5171">
        <v>4</v>
      </c>
      <c r="D5171">
        <v>3.35</v>
      </c>
    </row>
    <row r="5172" spans="1:4">
      <c r="A5172" s="16">
        <v>44417</v>
      </c>
      <c r="B5172">
        <v>3.18</v>
      </c>
      <c r="C5172">
        <v>4</v>
      </c>
      <c r="D5172">
        <v>3.35</v>
      </c>
    </row>
    <row r="5173" spans="1:4">
      <c r="A5173" s="16">
        <v>44418</v>
      </c>
      <c r="B5173">
        <v>3.19</v>
      </c>
      <c r="C5173">
        <v>4</v>
      </c>
      <c r="D5173">
        <v>3.35</v>
      </c>
    </row>
    <row r="5174" spans="1:4">
      <c r="A5174" s="16">
        <v>44419</v>
      </c>
      <c r="B5174">
        <v>3.22</v>
      </c>
      <c r="C5174">
        <v>4</v>
      </c>
      <c r="D5174">
        <v>3.35</v>
      </c>
    </row>
    <row r="5175" spans="1:4">
      <c r="A5175" s="16">
        <v>44420</v>
      </c>
      <c r="B5175">
        <v>3.21</v>
      </c>
      <c r="C5175">
        <v>4</v>
      </c>
      <c r="D5175">
        <v>3.35</v>
      </c>
    </row>
    <row r="5176" spans="1:4">
      <c r="A5176" s="16">
        <v>44421</v>
      </c>
      <c r="B5176">
        <v>3.15</v>
      </c>
      <c r="C5176">
        <v>4</v>
      </c>
      <c r="D5176">
        <v>3.35</v>
      </c>
    </row>
    <row r="5177" spans="1:4">
      <c r="A5177" s="16">
        <v>44424</v>
      </c>
      <c r="B5177">
        <v>3.2</v>
      </c>
      <c r="C5177">
        <v>4</v>
      </c>
      <c r="D5177">
        <v>3.35</v>
      </c>
    </row>
    <row r="5178" spans="1:4">
      <c r="A5178" s="16">
        <v>44425</v>
      </c>
      <c r="B5178">
        <v>3.23</v>
      </c>
      <c r="C5178">
        <v>4</v>
      </c>
      <c r="D5178">
        <v>3.35</v>
      </c>
    </row>
    <row r="5179" spans="1:4">
      <c r="A5179" s="16">
        <v>44426</v>
      </c>
      <c r="B5179">
        <v>3.2</v>
      </c>
      <c r="C5179">
        <v>4</v>
      </c>
      <c r="D5179">
        <v>3.35</v>
      </c>
    </row>
    <row r="5180" spans="1:4">
      <c r="A5180" s="16">
        <v>44427</v>
      </c>
      <c r="B5180">
        <v>3.2</v>
      </c>
      <c r="C5180">
        <v>4</v>
      </c>
      <c r="D5180">
        <v>3.35</v>
      </c>
    </row>
    <row r="5181" spans="1:4">
      <c r="A5181" s="16">
        <v>44428</v>
      </c>
      <c r="B5181">
        <v>2.97</v>
      </c>
      <c r="C5181">
        <v>4</v>
      </c>
      <c r="D5181">
        <v>3.35</v>
      </c>
    </row>
    <row r="5182" spans="1:4">
      <c r="A5182" s="16">
        <v>44429</v>
      </c>
      <c r="B5182">
        <v>2.82</v>
      </c>
      <c r="C5182">
        <v>4</v>
      </c>
      <c r="D5182">
        <v>3.35</v>
      </c>
    </row>
    <row r="5183" spans="1:4">
      <c r="A5183" s="16">
        <v>44431</v>
      </c>
      <c r="B5183">
        <v>3.22</v>
      </c>
      <c r="C5183">
        <v>4</v>
      </c>
      <c r="D5183">
        <v>3.35</v>
      </c>
    </row>
    <row r="5184" spans="1:4">
      <c r="A5184" s="16">
        <v>44432</v>
      </c>
      <c r="B5184">
        <v>3.15</v>
      </c>
      <c r="C5184">
        <v>4</v>
      </c>
      <c r="D5184">
        <v>3.35</v>
      </c>
    </row>
    <row r="5185" spans="1:4">
      <c r="A5185" s="16">
        <v>44433</v>
      </c>
      <c r="B5185">
        <v>3.19</v>
      </c>
      <c r="C5185">
        <v>4</v>
      </c>
      <c r="D5185">
        <v>3.35</v>
      </c>
    </row>
    <row r="5186" spans="1:4">
      <c r="A5186" s="16">
        <v>44434</v>
      </c>
      <c r="B5186">
        <v>3.23</v>
      </c>
      <c r="C5186">
        <v>4</v>
      </c>
      <c r="D5186">
        <v>3.35</v>
      </c>
    </row>
    <row r="5187" spans="1:4">
      <c r="A5187" s="16">
        <v>44435</v>
      </c>
      <c r="B5187">
        <v>3.19</v>
      </c>
      <c r="C5187">
        <v>4</v>
      </c>
      <c r="D5187">
        <v>3.35</v>
      </c>
    </row>
    <row r="5188" spans="1:4">
      <c r="A5188" s="16">
        <v>44438</v>
      </c>
      <c r="B5188">
        <v>3.21</v>
      </c>
      <c r="C5188">
        <v>4</v>
      </c>
      <c r="D5188">
        <v>3.35</v>
      </c>
    </row>
    <row r="5189" spans="1:4">
      <c r="A5189" s="16">
        <v>44439</v>
      </c>
      <c r="B5189">
        <v>3.18</v>
      </c>
      <c r="C5189">
        <v>4</v>
      </c>
      <c r="D5189">
        <v>3.35</v>
      </c>
    </row>
    <row r="5190" spans="1:4">
      <c r="A5190" s="16">
        <v>44440</v>
      </c>
      <c r="B5190">
        <v>3.19</v>
      </c>
      <c r="C5190">
        <v>4</v>
      </c>
      <c r="D5190">
        <v>3.35</v>
      </c>
    </row>
    <row r="5191" spans="1:4">
      <c r="A5191" s="16">
        <v>44441</v>
      </c>
      <c r="B5191">
        <v>3.16</v>
      </c>
      <c r="C5191">
        <v>4</v>
      </c>
      <c r="D5191">
        <v>3.35</v>
      </c>
    </row>
    <row r="5192" spans="1:4">
      <c r="A5192" s="16">
        <v>44442</v>
      </c>
      <c r="B5192">
        <v>2.85</v>
      </c>
      <c r="C5192">
        <v>4</v>
      </c>
      <c r="D5192">
        <v>3.35</v>
      </c>
    </row>
    <row r="5193" spans="1:4">
      <c r="A5193" s="16">
        <v>44443</v>
      </c>
      <c r="B5193">
        <v>2.9</v>
      </c>
      <c r="C5193">
        <v>4</v>
      </c>
      <c r="D5193">
        <v>3.35</v>
      </c>
    </row>
    <row r="5194" spans="1:4">
      <c r="A5194" s="16">
        <v>44444</v>
      </c>
      <c r="B5194">
        <v>2.9</v>
      </c>
      <c r="C5194">
        <v>4</v>
      </c>
      <c r="D5194">
        <v>3.35</v>
      </c>
    </row>
    <row r="5195" spans="1:4">
      <c r="A5195" s="16">
        <v>44445</v>
      </c>
      <c r="B5195">
        <v>3.15</v>
      </c>
      <c r="C5195">
        <v>4</v>
      </c>
      <c r="D5195">
        <v>3.35</v>
      </c>
    </row>
    <row r="5196" spans="1:4">
      <c r="A5196" s="16">
        <v>44446</v>
      </c>
      <c r="B5196">
        <v>3.15</v>
      </c>
      <c r="C5196">
        <v>4</v>
      </c>
      <c r="D5196">
        <v>3.35</v>
      </c>
    </row>
    <row r="5197" spans="1:4">
      <c r="A5197" s="16">
        <v>44447</v>
      </c>
      <c r="B5197">
        <v>3.14</v>
      </c>
      <c r="C5197">
        <v>4</v>
      </c>
      <c r="D5197">
        <v>3.35</v>
      </c>
    </row>
    <row r="5198" spans="1:4">
      <c r="A5198" s="16">
        <v>44448</v>
      </c>
      <c r="B5198">
        <v>3.14</v>
      </c>
      <c r="C5198">
        <v>4</v>
      </c>
      <c r="D5198">
        <v>3.35</v>
      </c>
    </row>
    <row r="5199" spans="1:4">
      <c r="A5199" s="16">
        <v>44449</v>
      </c>
      <c r="B5199">
        <v>3.14</v>
      </c>
      <c r="C5199">
        <v>4</v>
      </c>
      <c r="D5199">
        <v>3.35</v>
      </c>
    </row>
    <row r="5200" spans="1:4">
      <c r="A5200" s="16">
        <v>44450</v>
      </c>
      <c r="B5200">
        <v>3.14</v>
      </c>
      <c r="C5200">
        <v>4</v>
      </c>
      <c r="D5200">
        <v>3.35</v>
      </c>
    </row>
    <row r="5201" spans="1:4">
      <c r="A5201" s="16">
        <v>44451</v>
      </c>
      <c r="B5201">
        <v>3.14</v>
      </c>
      <c r="C5201">
        <v>4</v>
      </c>
      <c r="D5201">
        <v>3.35</v>
      </c>
    </row>
    <row r="5202" spans="1:4">
      <c r="A5202" s="16">
        <v>44452</v>
      </c>
      <c r="B5202">
        <v>3.15</v>
      </c>
      <c r="C5202">
        <v>4</v>
      </c>
      <c r="D5202">
        <v>3.35</v>
      </c>
    </row>
    <row r="5203" spans="1:4">
      <c r="A5203" s="16">
        <v>44453</v>
      </c>
      <c r="B5203">
        <v>3.14</v>
      </c>
      <c r="C5203">
        <v>4</v>
      </c>
      <c r="D5203">
        <v>3.35</v>
      </c>
    </row>
    <row r="5204" spans="1:4">
      <c r="A5204" s="16">
        <v>44454</v>
      </c>
      <c r="B5204">
        <v>3.18</v>
      </c>
      <c r="C5204">
        <v>4</v>
      </c>
      <c r="D5204">
        <v>3.35</v>
      </c>
    </row>
    <row r="5205" spans="1:4">
      <c r="A5205" s="16">
        <v>44455</v>
      </c>
      <c r="B5205">
        <v>3.15</v>
      </c>
      <c r="C5205">
        <v>4</v>
      </c>
      <c r="D5205">
        <v>3.35</v>
      </c>
    </row>
    <row r="5206" spans="1:4">
      <c r="A5206" s="16">
        <v>44456</v>
      </c>
      <c r="B5206">
        <v>2.8</v>
      </c>
      <c r="C5206">
        <v>4</v>
      </c>
      <c r="D5206">
        <v>3.35</v>
      </c>
    </row>
    <row r="5207" spans="1:4">
      <c r="A5207" s="16">
        <v>44457</v>
      </c>
      <c r="B5207">
        <v>2.81</v>
      </c>
      <c r="C5207">
        <v>4</v>
      </c>
      <c r="D5207">
        <v>3.35</v>
      </c>
    </row>
    <row r="5208" spans="1:4">
      <c r="A5208" s="16">
        <v>44458</v>
      </c>
      <c r="B5208">
        <v>2.81</v>
      </c>
      <c r="C5208">
        <v>4</v>
      </c>
      <c r="D5208">
        <v>3.35</v>
      </c>
    </row>
    <row r="5209" spans="1:4">
      <c r="A5209" s="16">
        <v>44459</v>
      </c>
      <c r="B5209">
        <v>3.21</v>
      </c>
      <c r="C5209">
        <v>4</v>
      </c>
      <c r="D5209">
        <v>3.35</v>
      </c>
    </row>
    <row r="5210" spans="1:4">
      <c r="A5210" s="16">
        <v>44460</v>
      </c>
      <c r="B5210">
        <v>3.18</v>
      </c>
      <c r="C5210">
        <v>4</v>
      </c>
      <c r="D5210">
        <v>3.35</v>
      </c>
    </row>
    <row r="5211" spans="1:4">
      <c r="A5211" s="16">
        <v>44461</v>
      </c>
      <c r="B5211">
        <v>3.16</v>
      </c>
      <c r="C5211">
        <v>4</v>
      </c>
      <c r="D5211">
        <v>3.35</v>
      </c>
    </row>
    <row r="5212" spans="1:4">
      <c r="A5212" s="16">
        <v>44462</v>
      </c>
      <c r="B5212">
        <v>3.22</v>
      </c>
      <c r="C5212">
        <v>4</v>
      </c>
      <c r="D5212">
        <v>3.35</v>
      </c>
    </row>
    <row r="5213" spans="1:4">
      <c r="A5213" s="16">
        <v>44463</v>
      </c>
      <c r="B5213">
        <v>3.15</v>
      </c>
      <c r="C5213">
        <v>4</v>
      </c>
      <c r="D5213">
        <v>3.35</v>
      </c>
    </row>
    <row r="5214" spans="1:4">
      <c r="A5214" s="16">
        <v>44464</v>
      </c>
      <c r="B5214">
        <v>3.15</v>
      </c>
      <c r="C5214">
        <v>4</v>
      </c>
      <c r="D5214">
        <v>3.35</v>
      </c>
    </row>
    <row r="5215" spans="1:4">
      <c r="A5215" s="16">
        <v>44465</v>
      </c>
      <c r="B5215">
        <v>3.15</v>
      </c>
      <c r="C5215">
        <v>4</v>
      </c>
      <c r="D5215">
        <v>3.35</v>
      </c>
    </row>
    <row r="5216" spans="1:4">
      <c r="A5216" s="16">
        <v>44466</v>
      </c>
      <c r="B5216">
        <v>3.15</v>
      </c>
      <c r="C5216">
        <v>4</v>
      </c>
      <c r="D5216">
        <v>3.35</v>
      </c>
    </row>
    <row r="5217" spans="1:4">
      <c r="A5217" s="16">
        <v>44467</v>
      </c>
      <c r="B5217">
        <v>3.19</v>
      </c>
      <c r="C5217">
        <v>4</v>
      </c>
      <c r="D5217">
        <v>3.35</v>
      </c>
    </row>
    <row r="5218" spans="1:4">
      <c r="A5218" s="16">
        <v>44468</v>
      </c>
      <c r="B5218">
        <v>3.25</v>
      </c>
      <c r="C5218">
        <v>4</v>
      </c>
      <c r="D5218">
        <v>3.35</v>
      </c>
    </row>
    <row r="5219" spans="1:4">
      <c r="A5219" s="16">
        <v>44469</v>
      </c>
      <c r="B5219">
        <v>3.37</v>
      </c>
      <c r="C5219">
        <v>4</v>
      </c>
      <c r="D5219">
        <v>3.35</v>
      </c>
    </row>
    <row r="5220" spans="1:4">
      <c r="A5220" s="16">
        <v>44470</v>
      </c>
      <c r="B5220">
        <v>3.22</v>
      </c>
      <c r="C5220">
        <v>4</v>
      </c>
      <c r="D5220">
        <v>3.35</v>
      </c>
    </row>
    <row r="5221" spans="1:4">
      <c r="A5221" s="16">
        <v>44473</v>
      </c>
      <c r="B5221">
        <v>3.2</v>
      </c>
      <c r="C5221">
        <v>4</v>
      </c>
      <c r="D5221">
        <v>3.35</v>
      </c>
    </row>
    <row r="5222" spans="1:4">
      <c r="A5222" s="16">
        <v>44474</v>
      </c>
      <c r="B5222">
        <v>3.2</v>
      </c>
      <c r="C5222">
        <v>4</v>
      </c>
      <c r="D5222">
        <v>3.35</v>
      </c>
    </row>
    <row r="5223" spans="1:4">
      <c r="A5223" s="16">
        <v>44475</v>
      </c>
      <c r="B5223">
        <v>3.19</v>
      </c>
      <c r="C5223">
        <v>4</v>
      </c>
      <c r="D5223">
        <v>3.35</v>
      </c>
    </row>
    <row r="5224" spans="1:4">
      <c r="A5224" s="16">
        <v>44476</v>
      </c>
      <c r="B5224">
        <v>3.17</v>
      </c>
      <c r="C5224">
        <v>4</v>
      </c>
      <c r="D5224">
        <v>3.35</v>
      </c>
    </row>
    <row r="5225" spans="1:4">
      <c r="A5225" s="16">
        <v>44477</v>
      </c>
      <c r="B5225">
        <v>3.28</v>
      </c>
      <c r="C5225">
        <v>4</v>
      </c>
      <c r="D5225">
        <v>3.35</v>
      </c>
    </row>
    <row r="5226" spans="1:4">
      <c r="A5226" s="16">
        <v>44480</v>
      </c>
      <c r="B5226">
        <v>3.27</v>
      </c>
      <c r="C5226">
        <v>4</v>
      </c>
      <c r="D5226">
        <v>3.35</v>
      </c>
    </row>
    <row r="5227" spans="1:4">
      <c r="A5227" s="16">
        <v>44481</v>
      </c>
      <c r="B5227">
        <v>3.18</v>
      </c>
      <c r="C5227">
        <v>4</v>
      </c>
      <c r="D5227">
        <v>3.35</v>
      </c>
    </row>
    <row r="5228" spans="1:4">
      <c r="A5228" s="16">
        <v>44482</v>
      </c>
      <c r="B5228">
        <v>3.27</v>
      </c>
      <c r="C5228">
        <v>4</v>
      </c>
      <c r="D5228">
        <v>3.35</v>
      </c>
    </row>
    <row r="5229" spans="1:4">
      <c r="A5229" s="16">
        <v>44483</v>
      </c>
      <c r="B5229">
        <v>3.2</v>
      </c>
      <c r="C5229">
        <v>4</v>
      </c>
      <c r="D5229">
        <v>3.35</v>
      </c>
    </row>
    <row r="5230" spans="1:4">
      <c r="A5230" s="16">
        <v>44485</v>
      </c>
      <c r="B5230">
        <v>2.82</v>
      </c>
      <c r="C5230">
        <v>4</v>
      </c>
      <c r="D5230">
        <v>3.35</v>
      </c>
    </row>
    <row r="5231" spans="1:4">
      <c r="A5231" s="16">
        <v>44487</v>
      </c>
      <c r="B5231">
        <v>3.3</v>
      </c>
      <c r="C5231">
        <v>4</v>
      </c>
      <c r="D5231">
        <v>3.35</v>
      </c>
    </row>
    <row r="5232" spans="1:4">
      <c r="A5232" s="16">
        <v>44488</v>
      </c>
      <c r="B5232">
        <v>3.3</v>
      </c>
      <c r="C5232">
        <v>4</v>
      </c>
      <c r="D5232">
        <v>3.35</v>
      </c>
    </row>
    <row r="5233" spans="1:4">
      <c r="A5233" s="16">
        <v>44489</v>
      </c>
      <c r="B5233">
        <v>3.32</v>
      </c>
      <c r="C5233">
        <v>4</v>
      </c>
      <c r="D5233">
        <v>3.35</v>
      </c>
    </row>
    <row r="5234" spans="1:4">
      <c r="A5234" s="16">
        <v>44490</v>
      </c>
      <c r="B5234">
        <v>3.33</v>
      </c>
      <c r="C5234">
        <v>4</v>
      </c>
      <c r="D5234">
        <v>3.35</v>
      </c>
    </row>
    <row r="5235" spans="1:4">
      <c r="A5235" s="16">
        <v>44491</v>
      </c>
      <c r="B5235">
        <v>3.33</v>
      </c>
      <c r="C5235">
        <v>4</v>
      </c>
      <c r="D5235">
        <v>3.35</v>
      </c>
    </row>
    <row r="5236" spans="1:4">
      <c r="A5236" s="16">
        <v>44493</v>
      </c>
      <c r="B5236">
        <v>3.33</v>
      </c>
      <c r="C5236">
        <v>4</v>
      </c>
      <c r="D5236">
        <v>3.35</v>
      </c>
    </row>
    <row r="5237" spans="1:4">
      <c r="A5237" s="16">
        <v>44494</v>
      </c>
      <c r="B5237">
        <v>3.31</v>
      </c>
      <c r="C5237">
        <v>4</v>
      </c>
      <c r="D5237">
        <v>3.35</v>
      </c>
    </row>
    <row r="5238" spans="1:4">
      <c r="A5238" s="16">
        <v>44495</v>
      </c>
      <c r="B5238">
        <v>3.33</v>
      </c>
      <c r="C5238">
        <v>4</v>
      </c>
      <c r="D5238">
        <v>3.35</v>
      </c>
    </row>
    <row r="5239" spans="1:4">
      <c r="A5239" s="16">
        <v>44496</v>
      </c>
      <c r="B5239">
        <v>3.28</v>
      </c>
      <c r="C5239">
        <v>4</v>
      </c>
      <c r="D5239">
        <v>3.35</v>
      </c>
    </row>
    <row r="5240" spans="1:4">
      <c r="A5240" s="16">
        <v>44497</v>
      </c>
      <c r="B5240">
        <v>3.24</v>
      </c>
      <c r="C5240">
        <v>4</v>
      </c>
      <c r="D5240">
        <v>3.35</v>
      </c>
    </row>
    <row r="5241" spans="1:4">
      <c r="A5241" s="16">
        <v>44498</v>
      </c>
      <c r="B5241">
        <v>2.98</v>
      </c>
      <c r="C5241">
        <v>4</v>
      </c>
      <c r="D5241">
        <v>3.35</v>
      </c>
    </row>
    <row r="5242" spans="1:4">
      <c r="A5242" s="16">
        <v>44499</v>
      </c>
      <c r="B5242">
        <v>3.28</v>
      </c>
      <c r="C5242">
        <v>4</v>
      </c>
      <c r="D5242">
        <v>3.35</v>
      </c>
    </row>
    <row r="5243" spans="1:4">
      <c r="A5243" s="16">
        <v>44500</v>
      </c>
      <c r="B5243">
        <v>3.28</v>
      </c>
      <c r="C5243">
        <v>4</v>
      </c>
      <c r="D5243">
        <v>3.35</v>
      </c>
    </row>
    <row r="5244" spans="1:4">
      <c r="A5244" s="16">
        <v>44501</v>
      </c>
      <c r="B5244">
        <v>3.31</v>
      </c>
      <c r="C5244">
        <v>4</v>
      </c>
      <c r="D5244">
        <v>3.35</v>
      </c>
    </row>
    <row r="5245" spans="1:4">
      <c r="A5245" s="16">
        <v>44502</v>
      </c>
      <c r="B5245">
        <v>3.34</v>
      </c>
      <c r="C5245">
        <v>4</v>
      </c>
      <c r="D5245">
        <v>3.35</v>
      </c>
    </row>
    <row r="5246" spans="1:4">
      <c r="A5246" s="16">
        <v>44503</v>
      </c>
      <c r="B5246">
        <v>3.1</v>
      </c>
      <c r="C5246">
        <v>4</v>
      </c>
      <c r="D5246">
        <v>3.35</v>
      </c>
    </row>
    <row r="5247" spans="1:4">
      <c r="A5247" s="16">
        <v>44504</v>
      </c>
      <c r="B5247">
        <v>3.1</v>
      </c>
      <c r="C5247">
        <v>4</v>
      </c>
      <c r="D5247">
        <v>3.35</v>
      </c>
    </row>
    <row r="5248" spans="1:4">
      <c r="A5248" s="16">
        <v>44505</v>
      </c>
      <c r="B5248">
        <v>3.1</v>
      </c>
      <c r="C5248">
        <v>4</v>
      </c>
      <c r="D5248">
        <v>3.35</v>
      </c>
    </row>
    <row r="5249" spans="1:4">
      <c r="A5249" s="16">
        <v>44506</v>
      </c>
      <c r="B5249">
        <v>3.37</v>
      </c>
      <c r="C5249">
        <v>4</v>
      </c>
      <c r="D5249">
        <v>3.35</v>
      </c>
    </row>
    <row r="5250" spans="1:4">
      <c r="A5250" s="16">
        <v>44507</v>
      </c>
      <c r="B5250">
        <v>3.37</v>
      </c>
      <c r="C5250">
        <v>4</v>
      </c>
      <c r="D5250">
        <v>3.35</v>
      </c>
    </row>
    <row r="5251" spans="1:4">
      <c r="A5251" s="16">
        <v>44508</v>
      </c>
      <c r="B5251">
        <v>3.31</v>
      </c>
      <c r="C5251">
        <v>4</v>
      </c>
      <c r="D5251">
        <v>3.35</v>
      </c>
    </row>
    <row r="5252" spans="1:4">
      <c r="A5252" s="16">
        <v>44509</v>
      </c>
      <c r="B5252">
        <v>3.24</v>
      </c>
      <c r="C5252">
        <v>4</v>
      </c>
      <c r="D5252">
        <v>3.35</v>
      </c>
    </row>
    <row r="5253" spans="1:4">
      <c r="A5253" s="16">
        <v>44510</v>
      </c>
      <c r="B5253">
        <v>3.2</v>
      </c>
      <c r="C5253">
        <v>4</v>
      </c>
      <c r="D5253">
        <v>3.35</v>
      </c>
    </row>
    <row r="5254" spans="1:4">
      <c r="A5254" s="16">
        <v>44511</v>
      </c>
      <c r="B5254">
        <v>3.19</v>
      </c>
      <c r="C5254">
        <v>4</v>
      </c>
      <c r="D5254">
        <v>3.35</v>
      </c>
    </row>
    <row r="5255" spans="1:4">
      <c r="A5255" s="16">
        <v>44512</v>
      </c>
      <c r="B5255">
        <v>3.21</v>
      </c>
      <c r="C5255">
        <v>4</v>
      </c>
      <c r="D5255">
        <v>3.35</v>
      </c>
    </row>
    <row r="5256" spans="1:4">
      <c r="A5256" s="16">
        <v>44513</v>
      </c>
      <c r="B5256">
        <v>3.21</v>
      </c>
      <c r="C5256">
        <v>4</v>
      </c>
      <c r="D5256">
        <v>3.35</v>
      </c>
    </row>
    <row r="5257" spans="1:4">
      <c r="A5257" s="16">
        <v>44514</v>
      </c>
      <c r="B5257">
        <v>3.21</v>
      </c>
      <c r="C5257">
        <v>4</v>
      </c>
      <c r="D5257">
        <v>3.35</v>
      </c>
    </row>
    <row r="5258" spans="1:4">
      <c r="A5258" s="16">
        <v>44515</v>
      </c>
      <c r="B5258">
        <v>3.19</v>
      </c>
      <c r="C5258">
        <v>4</v>
      </c>
      <c r="D5258">
        <v>3.35</v>
      </c>
    </row>
    <row r="5259" spans="1:4">
      <c r="A5259" s="16">
        <v>44516</v>
      </c>
      <c r="B5259">
        <v>3.16</v>
      </c>
      <c r="C5259">
        <v>4</v>
      </c>
      <c r="D5259">
        <v>3.35</v>
      </c>
    </row>
    <row r="5260" spans="1:4">
      <c r="A5260" s="16">
        <v>44517</v>
      </c>
      <c r="B5260">
        <v>3.2</v>
      </c>
      <c r="C5260">
        <v>4</v>
      </c>
      <c r="D5260">
        <v>3.35</v>
      </c>
    </row>
    <row r="5261" spans="1:4">
      <c r="A5261" s="16">
        <v>44518</v>
      </c>
      <c r="B5261">
        <v>3.17</v>
      </c>
      <c r="C5261">
        <v>4</v>
      </c>
      <c r="D5261">
        <v>3.35</v>
      </c>
    </row>
    <row r="5262" spans="1:4">
      <c r="A5262" s="16">
        <v>44519</v>
      </c>
      <c r="B5262">
        <v>3.17</v>
      </c>
      <c r="C5262">
        <v>4</v>
      </c>
      <c r="D5262">
        <v>3.35</v>
      </c>
    </row>
    <row r="5263" spans="1:4">
      <c r="A5263" s="16">
        <v>44520</v>
      </c>
      <c r="B5263">
        <v>3.49</v>
      </c>
      <c r="C5263">
        <v>4</v>
      </c>
      <c r="D5263">
        <v>3.35</v>
      </c>
    </row>
    <row r="5264" spans="1:4">
      <c r="A5264" s="16">
        <v>44521</v>
      </c>
      <c r="B5264">
        <v>3.49</v>
      </c>
      <c r="C5264">
        <v>4</v>
      </c>
      <c r="D5264">
        <v>3.35</v>
      </c>
    </row>
    <row r="5265" spans="1:4">
      <c r="A5265" s="16">
        <v>44522</v>
      </c>
      <c r="B5265">
        <v>3.55</v>
      </c>
      <c r="C5265">
        <v>4</v>
      </c>
      <c r="D5265">
        <v>3.35</v>
      </c>
    </row>
    <row r="5266" spans="1:4">
      <c r="A5266" s="16">
        <v>44523</v>
      </c>
      <c r="B5266">
        <v>3.34</v>
      </c>
      <c r="C5266">
        <v>4</v>
      </c>
      <c r="D5266">
        <v>3.35</v>
      </c>
    </row>
    <row r="5267" spans="1:4">
      <c r="A5267" s="16">
        <v>44524</v>
      </c>
      <c r="B5267">
        <v>3.27</v>
      </c>
      <c r="C5267">
        <v>4</v>
      </c>
      <c r="D5267">
        <v>3.35</v>
      </c>
    </row>
    <row r="5268" spans="1:4">
      <c r="A5268" s="16">
        <v>44525</v>
      </c>
      <c r="B5268">
        <v>3.21</v>
      </c>
      <c r="C5268">
        <v>4</v>
      </c>
      <c r="D5268">
        <v>3.35</v>
      </c>
    </row>
    <row r="5269" spans="1:4">
      <c r="A5269" s="16">
        <v>44526</v>
      </c>
      <c r="B5269">
        <v>3.24</v>
      </c>
      <c r="C5269">
        <v>4</v>
      </c>
      <c r="D5269">
        <v>3.35</v>
      </c>
    </row>
    <row r="5270" spans="1:4">
      <c r="A5270" s="16">
        <v>44527</v>
      </c>
      <c r="B5270">
        <v>3.24</v>
      </c>
      <c r="C5270">
        <v>4</v>
      </c>
      <c r="D5270">
        <v>3.35</v>
      </c>
    </row>
    <row r="5271" spans="1:4">
      <c r="A5271" s="16">
        <v>44528</v>
      </c>
      <c r="B5271">
        <v>3.24</v>
      </c>
      <c r="C5271">
        <v>4</v>
      </c>
      <c r="D5271">
        <v>3.35</v>
      </c>
    </row>
    <row r="5272" spans="1:4">
      <c r="A5272" s="16">
        <v>44529</v>
      </c>
      <c r="B5272">
        <v>3.24</v>
      </c>
      <c r="C5272">
        <v>4</v>
      </c>
      <c r="D5272">
        <v>3.35</v>
      </c>
    </row>
    <row r="5273" spans="1:4">
      <c r="A5273" s="16">
        <v>44530</v>
      </c>
      <c r="B5273">
        <v>3.25</v>
      </c>
      <c r="C5273">
        <v>4</v>
      </c>
      <c r="D5273">
        <v>3.35</v>
      </c>
    </row>
    <row r="5274" spans="1:4">
      <c r="A5274" s="16">
        <v>44531</v>
      </c>
      <c r="B5274">
        <v>3.28</v>
      </c>
      <c r="C5274">
        <v>4</v>
      </c>
      <c r="D5274">
        <v>3.35</v>
      </c>
    </row>
    <row r="5275" spans="1:4">
      <c r="A5275" s="16">
        <v>44532</v>
      </c>
      <c r="B5275">
        <v>3.26</v>
      </c>
      <c r="C5275">
        <v>4</v>
      </c>
      <c r="D5275">
        <v>3.35</v>
      </c>
    </row>
    <row r="5276" spans="1:4">
      <c r="A5276" s="16">
        <v>44533</v>
      </c>
      <c r="B5276">
        <v>2.96</v>
      </c>
      <c r="C5276">
        <v>4</v>
      </c>
      <c r="D5276">
        <v>3.35</v>
      </c>
    </row>
    <row r="5277" spans="1:4">
      <c r="A5277" s="16">
        <v>44534</v>
      </c>
      <c r="B5277">
        <v>3</v>
      </c>
      <c r="C5277">
        <v>4</v>
      </c>
      <c r="D5277">
        <v>3.35</v>
      </c>
    </row>
    <row r="5278" spans="1:4">
      <c r="A5278" s="16">
        <v>44535</v>
      </c>
      <c r="B5278">
        <v>3</v>
      </c>
      <c r="C5278">
        <v>4</v>
      </c>
      <c r="D5278">
        <v>3.35</v>
      </c>
    </row>
    <row r="5279" spans="1:4">
      <c r="A5279" s="16">
        <v>44536</v>
      </c>
      <c r="B5279">
        <v>3.26</v>
      </c>
      <c r="C5279">
        <v>4</v>
      </c>
      <c r="D5279">
        <v>3.35</v>
      </c>
    </row>
    <row r="5280" spans="1:4">
      <c r="A5280" s="16">
        <v>44537</v>
      </c>
      <c r="B5280">
        <v>3.29</v>
      </c>
      <c r="C5280">
        <v>4</v>
      </c>
      <c r="D5280">
        <v>3.35</v>
      </c>
    </row>
    <row r="5281" spans="1:4">
      <c r="A5281" s="16">
        <v>44538</v>
      </c>
      <c r="B5281">
        <v>3.26</v>
      </c>
      <c r="C5281">
        <v>4</v>
      </c>
      <c r="D5281">
        <v>3.35</v>
      </c>
    </row>
    <row r="5282" spans="1:4">
      <c r="A5282" s="16">
        <v>44539</v>
      </c>
      <c r="B5282">
        <v>3.29</v>
      </c>
      <c r="C5282">
        <v>4</v>
      </c>
      <c r="D5282">
        <v>3.35</v>
      </c>
    </row>
    <row r="5283" spans="1:4">
      <c r="A5283" s="16">
        <v>44540</v>
      </c>
      <c r="B5283">
        <v>3.28</v>
      </c>
      <c r="C5283">
        <v>4</v>
      </c>
      <c r="D5283">
        <v>3.35</v>
      </c>
    </row>
    <row r="5284" spans="1:4">
      <c r="A5284" s="16">
        <v>44541</v>
      </c>
      <c r="B5284">
        <v>3.28</v>
      </c>
      <c r="C5284">
        <v>4</v>
      </c>
      <c r="D5284">
        <v>3.35</v>
      </c>
    </row>
    <row r="5285" spans="1:4">
      <c r="A5285" s="16">
        <v>44542</v>
      </c>
      <c r="B5285">
        <v>3.28</v>
      </c>
      <c r="C5285">
        <v>4</v>
      </c>
      <c r="D5285">
        <v>3.35</v>
      </c>
    </row>
    <row r="5286" spans="1:4">
      <c r="A5286" s="16">
        <v>44543</v>
      </c>
      <c r="B5286">
        <v>3.28</v>
      </c>
      <c r="C5286">
        <v>4</v>
      </c>
      <c r="D5286">
        <v>3.35</v>
      </c>
    </row>
    <row r="5287" spans="1:4">
      <c r="A5287" s="16">
        <v>44544</v>
      </c>
      <c r="B5287">
        <v>3.29</v>
      </c>
      <c r="C5287">
        <v>4</v>
      </c>
      <c r="D5287">
        <v>3.35</v>
      </c>
    </row>
    <row r="5288" spans="1:4">
      <c r="A5288" s="16">
        <v>44545</v>
      </c>
      <c r="B5288">
        <v>3.33</v>
      </c>
      <c r="C5288">
        <v>4</v>
      </c>
      <c r="D5288">
        <v>3.35</v>
      </c>
    </row>
    <row r="5289" spans="1:4">
      <c r="A5289" s="16">
        <v>44546</v>
      </c>
      <c r="B5289">
        <v>3.54</v>
      </c>
      <c r="C5289">
        <v>4</v>
      </c>
      <c r="D5289">
        <v>3.35</v>
      </c>
    </row>
    <row r="5290" spans="1:4">
      <c r="A5290" s="16">
        <v>44547</v>
      </c>
      <c r="B5290">
        <v>3.37</v>
      </c>
      <c r="C5290">
        <v>4</v>
      </c>
      <c r="D5290">
        <v>3.35</v>
      </c>
    </row>
    <row r="5291" spans="1:4">
      <c r="A5291" s="16">
        <v>44548</v>
      </c>
      <c r="B5291">
        <v>3.31</v>
      </c>
      <c r="C5291">
        <v>4</v>
      </c>
      <c r="D5291">
        <v>3.35</v>
      </c>
    </row>
    <row r="5292" spans="1:4">
      <c r="A5292" s="16">
        <v>44549</v>
      </c>
      <c r="B5292">
        <v>3.31</v>
      </c>
      <c r="C5292">
        <v>4</v>
      </c>
      <c r="D5292">
        <v>3.35</v>
      </c>
    </row>
    <row r="5293" spans="1:4">
      <c r="A5293" s="16">
        <v>44550</v>
      </c>
      <c r="B5293">
        <v>3.39</v>
      </c>
      <c r="C5293">
        <v>4</v>
      </c>
      <c r="D5293">
        <v>3.35</v>
      </c>
    </row>
    <row r="5294" spans="1:4">
      <c r="A5294" s="16">
        <v>44551</v>
      </c>
      <c r="B5294">
        <v>3.54</v>
      </c>
      <c r="C5294">
        <v>4</v>
      </c>
      <c r="D5294">
        <v>3.35</v>
      </c>
    </row>
    <row r="5295" spans="1:4">
      <c r="A5295" s="16">
        <v>44552</v>
      </c>
      <c r="B5295">
        <v>3.38</v>
      </c>
      <c r="C5295">
        <v>4</v>
      </c>
      <c r="D5295">
        <v>3.35</v>
      </c>
    </row>
    <row r="5296" spans="1:4">
      <c r="A5296" s="16">
        <v>44553</v>
      </c>
      <c r="B5296">
        <v>3.44</v>
      </c>
      <c r="C5296">
        <v>4</v>
      </c>
      <c r="D5296">
        <v>3.35</v>
      </c>
    </row>
    <row r="5297" spans="1:4">
      <c r="A5297" s="16">
        <v>44554</v>
      </c>
      <c r="B5297">
        <v>3.42</v>
      </c>
      <c r="C5297">
        <v>4</v>
      </c>
      <c r="D5297">
        <v>3.35</v>
      </c>
    </row>
    <row r="5298" spans="1:4">
      <c r="A5298" s="16">
        <v>44555</v>
      </c>
      <c r="B5298">
        <v>3.42</v>
      </c>
      <c r="C5298">
        <v>4</v>
      </c>
      <c r="D5298">
        <v>3.35</v>
      </c>
    </row>
    <row r="5299" spans="1:4">
      <c r="A5299" s="16">
        <v>44556</v>
      </c>
      <c r="B5299">
        <v>3.42</v>
      </c>
      <c r="C5299">
        <v>4</v>
      </c>
      <c r="D5299">
        <v>3.35</v>
      </c>
    </row>
    <row r="5300" spans="1:4">
      <c r="A5300" s="16">
        <v>44557</v>
      </c>
      <c r="B5300">
        <v>3.27</v>
      </c>
      <c r="C5300">
        <v>4</v>
      </c>
      <c r="D5300">
        <v>3.35</v>
      </c>
    </row>
    <row r="5301" spans="1:4">
      <c r="A5301" s="16">
        <v>44558</v>
      </c>
      <c r="B5301">
        <v>3.25</v>
      </c>
      <c r="C5301">
        <v>4</v>
      </c>
      <c r="D5301">
        <v>3.35</v>
      </c>
    </row>
    <row r="5302" spans="1:4">
      <c r="A5302" s="16">
        <v>44559</v>
      </c>
      <c r="B5302">
        <v>3.28</v>
      </c>
      <c r="C5302">
        <v>4</v>
      </c>
      <c r="D5302">
        <v>3.35</v>
      </c>
    </row>
    <row r="5303" spans="1:4">
      <c r="A5303" s="16">
        <v>44560</v>
      </c>
      <c r="B5303">
        <v>3.33</v>
      </c>
      <c r="C5303">
        <v>4</v>
      </c>
      <c r="D5303">
        <v>3.35</v>
      </c>
    </row>
    <row r="5304" spans="1:4">
      <c r="A5304" s="16">
        <v>44561</v>
      </c>
      <c r="B5304">
        <v>3.64</v>
      </c>
      <c r="C5304">
        <v>4</v>
      </c>
      <c r="D5304">
        <v>3.35</v>
      </c>
    </row>
    <row r="5305" spans="1:4">
      <c r="A5305" s="16">
        <v>44562</v>
      </c>
      <c r="B5305">
        <v>3.27</v>
      </c>
      <c r="C5305">
        <v>4</v>
      </c>
      <c r="D5305">
        <v>3.35</v>
      </c>
    </row>
    <row r="5306" spans="1:4">
      <c r="A5306" s="16">
        <v>44563</v>
      </c>
      <c r="B5306">
        <v>3.27</v>
      </c>
      <c r="C5306">
        <v>4</v>
      </c>
      <c r="D5306">
        <v>3.35</v>
      </c>
    </row>
    <row r="5307" spans="1:4">
      <c r="A5307" s="16">
        <v>44564</v>
      </c>
      <c r="B5307">
        <v>3.29</v>
      </c>
      <c r="C5307">
        <v>4</v>
      </c>
      <c r="D5307">
        <v>3.35</v>
      </c>
    </row>
    <row r="5308" spans="1:4">
      <c r="A5308" s="16">
        <v>44565</v>
      </c>
      <c r="B5308">
        <v>3.28</v>
      </c>
      <c r="C5308">
        <v>4</v>
      </c>
      <c r="D5308">
        <v>3.35</v>
      </c>
    </row>
    <row r="5309" spans="1:4">
      <c r="A5309" s="16">
        <v>44566</v>
      </c>
      <c r="B5309">
        <v>3.21</v>
      </c>
      <c r="C5309">
        <v>4</v>
      </c>
      <c r="D5309">
        <v>3.35</v>
      </c>
    </row>
    <row r="5310" spans="1:4">
      <c r="A5310" s="16">
        <v>44567</v>
      </c>
      <c r="B5310">
        <v>3.21</v>
      </c>
      <c r="C5310">
        <v>4</v>
      </c>
      <c r="D5310">
        <v>3.35</v>
      </c>
    </row>
    <row r="5311" spans="1:4">
      <c r="A5311" s="16">
        <v>44568</v>
      </c>
      <c r="B5311">
        <v>3.26</v>
      </c>
      <c r="C5311">
        <v>4</v>
      </c>
      <c r="D5311">
        <v>3.35</v>
      </c>
    </row>
    <row r="5312" spans="1:4">
      <c r="A5312" s="16">
        <v>44569</v>
      </c>
      <c r="B5312">
        <v>3.26</v>
      </c>
      <c r="C5312">
        <v>4</v>
      </c>
      <c r="D5312">
        <v>3.35</v>
      </c>
    </row>
    <row r="5313" spans="1:4">
      <c r="A5313" s="16">
        <v>44570</v>
      </c>
      <c r="B5313">
        <v>3.26</v>
      </c>
      <c r="C5313">
        <v>4</v>
      </c>
      <c r="D5313">
        <v>3.35</v>
      </c>
    </row>
    <row r="5314" spans="1:4">
      <c r="A5314" s="16">
        <v>44571</v>
      </c>
      <c r="B5314">
        <v>3.31</v>
      </c>
      <c r="C5314">
        <v>4</v>
      </c>
      <c r="D5314">
        <v>3.35</v>
      </c>
    </row>
    <row r="5315" spans="1:4">
      <c r="A5315" s="16">
        <v>44572</v>
      </c>
      <c r="B5315">
        <v>3.36</v>
      </c>
      <c r="C5315">
        <v>4</v>
      </c>
      <c r="D5315">
        <v>3.35</v>
      </c>
    </row>
    <row r="5316" spans="1:4">
      <c r="A5316" s="16">
        <v>44573</v>
      </c>
      <c r="B5316">
        <v>3.33</v>
      </c>
      <c r="C5316">
        <v>4</v>
      </c>
      <c r="D5316">
        <v>3.35</v>
      </c>
    </row>
    <row r="5317" spans="1:4">
      <c r="A5317" s="16">
        <v>44574</v>
      </c>
      <c r="B5317">
        <v>3.28</v>
      </c>
      <c r="C5317">
        <v>4</v>
      </c>
      <c r="D5317">
        <v>3.35</v>
      </c>
    </row>
    <row r="5318" spans="1:4">
      <c r="A5318" s="16">
        <v>44575</v>
      </c>
      <c r="B5318">
        <v>3.35</v>
      </c>
      <c r="C5318">
        <v>4</v>
      </c>
      <c r="D5318">
        <v>3.35</v>
      </c>
    </row>
    <row r="5319" spans="1:4">
      <c r="A5319" s="16">
        <v>44576</v>
      </c>
      <c r="B5319">
        <v>3.07</v>
      </c>
      <c r="C5319">
        <v>4</v>
      </c>
      <c r="D5319">
        <v>3.35</v>
      </c>
    </row>
    <row r="5320" spans="1:4">
      <c r="A5320" s="16">
        <v>44577</v>
      </c>
      <c r="B5320">
        <v>3.07</v>
      </c>
      <c r="C5320">
        <v>4</v>
      </c>
      <c r="D5320">
        <v>3.35</v>
      </c>
    </row>
    <row r="5321" spans="1:4">
      <c r="A5321" s="16">
        <v>44578</v>
      </c>
      <c r="B5321">
        <v>3.41</v>
      </c>
      <c r="C5321">
        <v>4</v>
      </c>
      <c r="D5321">
        <v>3.35</v>
      </c>
    </row>
    <row r="5322" spans="1:4">
      <c r="A5322" s="16">
        <v>44579</v>
      </c>
      <c r="B5322">
        <v>3.62</v>
      </c>
      <c r="C5322">
        <v>4</v>
      </c>
      <c r="D5322">
        <v>3.35</v>
      </c>
    </row>
    <row r="5323" spans="1:4">
      <c r="A5323" s="16">
        <v>44580</v>
      </c>
      <c r="B5323">
        <v>3.67</v>
      </c>
      <c r="C5323">
        <v>4</v>
      </c>
      <c r="D5323">
        <v>3.35</v>
      </c>
    </row>
    <row r="5324" spans="1:4">
      <c r="A5324" s="16">
        <v>44581</v>
      </c>
      <c r="B5324">
        <v>3.99</v>
      </c>
      <c r="C5324">
        <v>4</v>
      </c>
      <c r="D5324">
        <v>3.35</v>
      </c>
    </row>
    <row r="5325" spans="1:4">
      <c r="A5325" s="16">
        <v>44582</v>
      </c>
      <c r="B5325">
        <v>4</v>
      </c>
      <c r="C5325">
        <v>4</v>
      </c>
      <c r="D5325">
        <v>3.35</v>
      </c>
    </row>
    <row r="5326" spans="1:4">
      <c r="A5326" s="16">
        <v>44583</v>
      </c>
      <c r="B5326">
        <v>4</v>
      </c>
      <c r="C5326">
        <v>4</v>
      </c>
      <c r="D5326">
        <v>3.35</v>
      </c>
    </row>
    <row r="5327" spans="1:4">
      <c r="A5327" s="16">
        <v>44584</v>
      </c>
      <c r="B5327">
        <v>4</v>
      </c>
      <c r="C5327">
        <v>4</v>
      </c>
      <c r="D5327">
        <v>3.35</v>
      </c>
    </row>
    <row r="5328" spans="1:4">
      <c r="A5328" s="16">
        <v>44585</v>
      </c>
      <c r="B5328">
        <v>3.98</v>
      </c>
      <c r="C5328">
        <v>4</v>
      </c>
      <c r="D5328">
        <v>3.35</v>
      </c>
    </row>
    <row r="5329" spans="1:4">
      <c r="A5329" s="16">
        <v>44586</v>
      </c>
      <c r="B5329">
        <v>3.66</v>
      </c>
      <c r="C5329">
        <v>4</v>
      </c>
      <c r="D5329">
        <v>3.35</v>
      </c>
    </row>
    <row r="5330" spans="1:4">
      <c r="A5330" s="16">
        <v>44587</v>
      </c>
      <c r="B5330">
        <v>3.66</v>
      </c>
      <c r="C5330">
        <v>4</v>
      </c>
      <c r="D5330">
        <v>3.35</v>
      </c>
    </row>
    <row r="5331" spans="1:4">
      <c r="A5331" s="16">
        <v>44588</v>
      </c>
      <c r="B5331">
        <v>3.68</v>
      </c>
      <c r="C5331">
        <v>4</v>
      </c>
      <c r="D5331">
        <v>3.35</v>
      </c>
    </row>
    <row r="5332" spans="1:4">
      <c r="A5332" s="16">
        <v>44589</v>
      </c>
      <c r="B5332">
        <v>2.96</v>
      </c>
      <c r="C5332">
        <v>4</v>
      </c>
      <c r="D5332">
        <v>3.35</v>
      </c>
    </row>
    <row r="5333" spans="1:4">
      <c r="A5333" s="16">
        <v>44590</v>
      </c>
      <c r="B5333">
        <v>2.89</v>
      </c>
      <c r="C5333">
        <v>4</v>
      </c>
      <c r="D5333">
        <v>3.35</v>
      </c>
    </row>
    <row r="5334" spans="1:4">
      <c r="A5334" s="16">
        <v>44591</v>
      </c>
      <c r="B5334">
        <v>2.89</v>
      </c>
      <c r="C5334">
        <v>4</v>
      </c>
      <c r="D5334">
        <v>3.35</v>
      </c>
    </row>
    <row r="5335" spans="1:4">
      <c r="A5335" s="16">
        <v>44592</v>
      </c>
      <c r="B5335">
        <v>3.22</v>
      </c>
      <c r="C5335">
        <v>4</v>
      </c>
      <c r="D5335">
        <v>3.35</v>
      </c>
    </row>
    <row r="5336" spans="1:4">
      <c r="A5336" s="16">
        <v>44593</v>
      </c>
      <c r="B5336">
        <v>3.25</v>
      </c>
      <c r="C5336">
        <v>4</v>
      </c>
      <c r="D5336">
        <v>3.35</v>
      </c>
    </row>
    <row r="5337" spans="1:4">
      <c r="A5337" s="16">
        <v>44594</v>
      </c>
      <c r="B5337">
        <v>3.29</v>
      </c>
      <c r="C5337">
        <v>4</v>
      </c>
      <c r="D5337">
        <v>3.35</v>
      </c>
    </row>
    <row r="5338" spans="1:4">
      <c r="A5338" s="16">
        <v>44595</v>
      </c>
      <c r="B5338">
        <v>3.23</v>
      </c>
      <c r="C5338">
        <v>4</v>
      </c>
      <c r="D5338">
        <v>3.35</v>
      </c>
    </row>
    <row r="5339" spans="1:4">
      <c r="A5339" s="16">
        <v>44596</v>
      </c>
      <c r="B5339">
        <v>2.92</v>
      </c>
      <c r="C5339">
        <v>4</v>
      </c>
      <c r="D5339">
        <v>3.35</v>
      </c>
    </row>
    <row r="5340" spans="1:4">
      <c r="A5340" s="16">
        <v>44597</v>
      </c>
      <c r="B5340">
        <v>2.92</v>
      </c>
      <c r="C5340">
        <v>4</v>
      </c>
      <c r="D5340">
        <v>3.35</v>
      </c>
    </row>
    <row r="5341" spans="1:4">
      <c r="A5341" s="16">
        <v>44600</v>
      </c>
      <c r="B5341">
        <v>3.26</v>
      </c>
      <c r="C5341">
        <v>4</v>
      </c>
      <c r="D5341">
        <v>3.35</v>
      </c>
    </row>
    <row r="5342" spans="1:4">
      <c r="A5342" s="16">
        <v>44601</v>
      </c>
      <c r="B5342">
        <v>3.28</v>
      </c>
      <c r="C5342">
        <v>4</v>
      </c>
      <c r="D5342">
        <v>3.35</v>
      </c>
    </row>
    <row r="5343" spans="1:4">
      <c r="A5343" s="16">
        <v>44602</v>
      </c>
      <c r="B5343">
        <v>3.27</v>
      </c>
      <c r="C5343">
        <v>4</v>
      </c>
      <c r="D5343">
        <v>3.35</v>
      </c>
    </row>
    <row r="5344" spans="1:4">
      <c r="A5344" s="16">
        <v>44603</v>
      </c>
      <c r="B5344">
        <v>3.28</v>
      </c>
      <c r="C5344">
        <v>4</v>
      </c>
      <c r="D5344">
        <v>3.35</v>
      </c>
    </row>
    <row r="5345" spans="1:4">
      <c r="A5345" s="16">
        <v>44606</v>
      </c>
      <c r="B5345">
        <v>3.27</v>
      </c>
      <c r="C5345">
        <v>4</v>
      </c>
      <c r="D5345">
        <v>3.35</v>
      </c>
    </row>
    <row r="5346" spans="1:4">
      <c r="A5346" s="16">
        <v>44607</v>
      </c>
      <c r="B5346">
        <v>3.26</v>
      </c>
      <c r="C5346">
        <v>4</v>
      </c>
      <c r="D5346">
        <v>3.35</v>
      </c>
    </row>
    <row r="5347" spans="1:4">
      <c r="A5347" s="16">
        <v>44608</v>
      </c>
      <c r="B5347">
        <v>3.24</v>
      </c>
      <c r="C5347">
        <v>4</v>
      </c>
      <c r="D5347">
        <v>3.35</v>
      </c>
    </row>
    <row r="5348" spans="1:4">
      <c r="A5348" s="16">
        <v>44609</v>
      </c>
      <c r="B5348">
        <v>3.22</v>
      </c>
      <c r="C5348">
        <v>4</v>
      </c>
      <c r="D5348">
        <v>3.35</v>
      </c>
    </row>
    <row r="5349" spans="1:4">
      <c r="A5349" s="16">
        <v>44610</v>
      </c>
      <c r="B5349">
        <v>3.29</v>
      </c>
      <c r="C5349">
        <v>4</v>
      </c>
      <c r="D5349">
        <v>3.35</v>
      </c>
    </row>
    <row r="5350" spans="1:4">
      <c r="A5350" s="16">
        <v>44613</v>
      </c>
      <c r="B5350">
        <v>3.33</v>
      </c>
      <c r="C5350">
        <v>4</v>
      </c>
      <c r="D5350">
        <v>3.35</v>
      </c>
    </row>
    <row r="5351" spans="1:4">
      <c r="A5351" s="16">
        <v>44614</v>
      </c>
      <c r="B5351">
        <v>3.32</v>
      </c>
      <c r="C5351">
        <v>4</v>
      </c>
      <c r="D5351">
        <v>3.35</v>
      </c>
    </row>
    <row r="5352" spans="1:4">
      <c r="A5352" s="16">
        <v>44615</v>
      </c>
      <c r="B5352">
        <v>3.29</v>
      </c>
      <c r="C5352">
        <v>4</v>
      </c>
      <c r="D5352">
        <v>3.35</v>
      </c>
    </row>
    <row r="5353" spans="1:4">
      <c r="A5353" s="16">
        <v>44616</v>
      </c>
      <c r="B5353">
        <v>3.27</v>
      </c>
      <c r="C5353">
        <v>4</v>
      </c>
      <c r="D5353">
        <v>3.35</v>
      </c>
    </row>
    <row r="5354" spans="1:4">
      <c r="A5354" s="16">
        <v>44617</v>
      </c>
      <c r="B5354">
        <v>3.28</v>
      </c>
      <c r="C5354">
        <v>4</v>
      </c>
      <c r="D5354">
        <v>3.35</v>
      </c>
    </row>
    <row r="5355" spans="1:4">
      <c r="A5355" s="16">
        <v>44620</v>
      </c>
      <c r="B5355">
        <v>3.29</v>
      </c>
      <c r="C5355">
        <v>4</v>
      </c>
      <c r="D5355">
        <v>3.35</v>
      </c>
    </row>
    <row r="5356" spans="1:4">
      <c r="A5356" s="16">
        <v>44622</v>
      </c>
      <c r="B5356">
        <v>3.27</v>
      </c>
      <c r="C5356">
        <v>4</v>
      </c>
      <c r="D5356">
        <v>3.35</v>
      </c>
    </row>
    <row r="5357" spans="1:4">
      <c r="A5357" s="16">
        <v>44623</v>
      </c>
      <c r="B5357">
        <v>3.28</v>
      </c>
      <c r="C5357">
        <v>4</v>
      </c>
      <c r="D5357">
        <v>3.35</v>
      </c>
    </row>
    <row r="5358" spans="1:4">
      <c r="A5358" s="16">
        <v>44624</v>
      </c>
      <c r="B5358">
        <v>2.95</v>
      </c>
      <c r="C5358">
        <v>4</v>
      </c>
      <c r="D5358">
        <v>3.35</v>
      </c>
    </row>
    <row r="5359" spans="1:4">
      <c r="A5359" s="16">
        <v>44625</v>
      </c>
      <c r="B5359">
        <v>3.23</v>
      </c>
      <c r="C5359">
        <v>4</v>
      </c>
      <c r="D5359">
        <v>3.35</v>
      </c>
    </row>
    <row r="5360" spans="1:4">
      <c r="A5360" s="16">
        <v>44627</v>
      </c>
      <c r="B5360">
        <v>3.29</v>
      </c>
      <c r="C5360">
        <v>4</v>
      </c>
      <c r="D5360">
        <v>3.35</v>
      </c>
    </row>
    <row r="5361" spans="1:4">
      <c r="A5361" s="16">
        <v>44628</v>
      </c>
      <c r="B5361">
        <v>3.28</v>
      </c>
      <c r="C5361">
        <v>4</v>
      </c>
      <c r="D5361">
        <v>3.35</v>
      </c>
    </row>
    <row r="5362" spans="1:4">
      <c r="A5362" s="16">
        <v>44629</v>
      </c>
      <c r="B5362">
        <v>3.32</v>
      </c>
      <c r="C5362">
        <v>4</v>
      </c>
      <c r="D5362">
        <v>3.35</v>
      </c>
    </row>
    <row r="5363" spans="1:4">
      <c r="A5363" s="16">
        <v>44630</v>
      </c>
      <c r="B5363">
        <v>3.45</v>
      </c>
      <c r="C5363">
        <v>4</v>
      </c>
      <c r="D5363">
        <v>3.35</v>
      </c>
    </row>
    <row r="5364" spans="1:4">
      <c r="A5364" s="16">
        <v>44631</v>
      </c>
      <c r="B5364">
        <v>3.28</v>
      </c>
      <c r="C5364">
        <v>4</v>
      </c>
      <c r="D5364">
        <v>3.35</v>
      </c>
    </row>
    <row r="5365" spans="1:4">
      <c r="A5365" s="16">
        <v>44634</v>
      </c>
      <c r="B5365">
        <v>3.24</v>
      </c>
      <c r="C5365">
        <v>4</v>
      </c>
      <c r="D5365">
        <v>3.35</v>
      </c>
    </row>
    <row r="5366" spans="1:4">
      <c r="A5366" s="16">
        <v>44635</v>
      </c>
      <c r="B5366">
        <v>3.24</v>
      </c>
      <c r="C5366">
        <v>4</v>
      </c>
      <c r="D5366">
        <v>3.35</v>
      </c>
    </row>
    <row r="5367" spans="1:4">
      <c r="A5367" s="16">
        <v>44636</v>
      </c>
      <c r="B5367">
        <v>3.24</v>
      </c>
      <c r="C5367">
        <v>4</v>
      </c>
      <c r="D5367">
        <v>3.35</v>
      </c>
    </row>
    <row r="5368" spans="1:4">
      <c r="A5368" s="16">
        <v>44637</v>
      </c>
      <c r="B5368">
        <v>3.19</v>
      </c>
      <c r="C5368">
        <v>4</v>
      </c>
      <c r="D5368">
        <v>3.35</v>
      </c>
    </row>
    <row r="5369" spans="1:4">
      <c r="A5369" s="16">
        <v>44639</v>
      </c>
      <c r="B5369">
        <v>2.93</v>
      </c>
      <c r="C5369">
        <v>4</v>
      </c>
      <c r="D5369">
        <v>3.35</v>
      </c>
    </row>
    <row r="5370" spans="1:4">
      <c r="A5370" s="16">
        <v>44641</v>
      </c>
      <c r="B5370">
        <v>3.33</v>
      </c>
      <c r="C5370">
        <v>4</v>
      </c>
      <c r="D5370">
        <v>3.35</v>
      </c>
    </row>
    <row r="5371" spans="1:4">
      <c r="A5371" s="16">
        <v>44642</v>
      </c>
      <c r="B5371">
        <v>3.36</v>
      </c>
      <c r="C5371">
        <v>4</v>
      </c>
      <c r="D5371">
        <v>3.35</v>
      </c>
    </row>
    <row r="5372" spans="1:4">
      <c r="A5372" s="16">
        <v>44643</v>
      </c>
      <c r="B5372">
        <v>3.3</v>
      </c>
      <c r="C5372">
        <v>4</v>
      </c>
      <c r="D5372">
        <v>3.35</v>
      </c>
    </row>
    <row r="5373" spans="1:4">
      <c r="A5373" s="16">
        <v>44644</v>
      </c>
      <c r="B5373">
        <v>3.41</v>
      </c>
      <c r="C5373">
        <v>4</v>
      </c>
      <c r="D5373">
        <v>3.35</v>
      </c>
    </row>
    <row r="5374" spans="1:4">
      <c r="A5374" s="16">
        <v>44645</v>
      </c>
      <c r="B5374">
        <v>3.3</v>
      </c>
      <c r="C5374">
        <v>4</v>
      </c>
      <c r="D5374">
        <v>3.35</v>
      </c>
    </row>
    <row r="5375" spans="1:4">
      <c r="A5375" s="16">
        <v>44648</v>
      </c>
      <c r="B5375">
        <v>3.29</v>
      </c>
      <c r="C5375">
        <v>4</v>
      </c>
      <c r="D5375">
        <v>3.35</v>
      </c>
    </row>
    <row r="5376" spans="1:4">
      <c r="A5376" s="16">
        <v>44649</v>
      </c>
      <c r="B5376">
        <v>3.31</v>
      </c>
      <c r="C5376">
        <v>4</v>
      </c>
      <c r="D5376">
        <v>3.35</v>
      </c>
    </row>
    <row r="5377" spans="1:4">
      <c r="A5377" s="16">
        <v>44650</v>
      </c>
      <c r="B5377">
        <v>3.27</v>
      </c>
      <c r="C5377">
        <v>4</v>
      </c>
      <c r="D5377">
        <v>3.35</v>
      </c>
    </row>
    <row r="5378" spans="1:4">
      <c r="A5378" s="16">
        <v>44651</v>
      </c>
      <c r="B5378">
        <v>3.56</v>
      </c>
      <c r="C5378">
        <v>4</v>
      </c>
      <c r="D5378">
        <v>3.35</v>
      </c>
    </row>
    <row r="5379" spans="1:4">
      <c r="A5379" s="16">
        <v>44655</v>
      </c>
      <c r="B5379">
        <v>3.25</v>
      </c>
      <c r="C5379">
        <v>4</v>
      </c>
      <c r="D5379">
        <v>3.35</v>
      </c>
    </row>
    <row r="5380" spans="1:4">
      <c r="A5380" s="16">
        <v>44656</v>
      </c>
      <c r="B5380">
        <v>3.27</v>
      </c>
      <c r="C5380">
        <v>4</v>
      </c>
      <c r="D5380">
        <v>3.35</v>
      </c>
    </row>
    <row r="5381" spans="1:4">
      <c r="A5381" s="16">
        <v>44657</v>
      </c>
      <c r="B5381">
        <v>3.26</v>
      </c>
      <c r="C5381">
        <v>4</v>
      </c>
      <c r="D5381">
        <v>3.35</v>
      </c>
    </row>
    <row r="5382" spans="1:4">
      <c r="A5382" s="16">
        <v>44658</v>
      </c>
      <c r="B5382">
        <v>3.27</v>
      </c>
      <c r="C5382">
        <v>4</v>
      </c>
      <c r="D5382">
        <v>3.35</v>
      </c>
    </row>
    <row r="5383" spans="1:4">
      <c r="A5383" s="16">
        <v>44659</v>
      </c>
      <c r="B5383">
        <v>3.33</v>
      </c>
      <c r="C5383">
        <v>4</v>
      </c>
      <c r="D5383">
        <v>3.75</v>
      </c>
    </row>
    <row r="5384" spans="1:4">
      <c r="A5384" s="16">
        <v>44662</v>
      </c>
      <c r="B5384">
        <v>3.43</v>
      </c>
      <c r="C5384">
        <v>4</v>
      </c>
      <c r="D5384">
        <v>3.75</v>
      </c>
    </row>
    <row r="5385" spans="1:4">
      <c r="A5385" s="16">
        <v>44663</v>
      </c>
      <c r="B5385">
        <v>3.44</v>
      </c>
      <c r="C5385">
        <v>4</v>
      </c>
      <c r="D5385">
        <v>3.75</v>
      </c>
    </row>
    <row r="5386" spans="1:4">
      <c r="A5386" s="16">
        <v>44664</v>
      </c>
      <c r="B5386">
        <v>3.37</v>
      </c>
      <c r="C5386">
        <v>4</v>
      </c>
      <c r="D5386">
        <v>3.75</v>
      </c>
    </row>
    <row r="5387" spans="1:4">
      <c r="A5387" s="16">
        <v>44667</v>
      </c>
      <c r="B5387">
        <v>3.69</v>
      </c>
      <c r="C5387">
        <v>4</v>
      </c>
      <c r="D5387">
        <v>3.75</v>
      </c>
    </row>
    <row r="5388" spans="1:4">
      <c r="A5388" s="16">
        <v>44669</v>
      </c>
      <c r="B5388">
        <v>3.51</v>
      </c>
      <c r="C5388">
        <v>4</v>
      </c>
      <c r="D5388">
        <v>3.75</v>
      </c>
    </row>
    <row r="5389" spans="1:4">
      <c r="A5389" s="16">
        <v>44670</v>
      </c>
      <c r="B5389">
        <v>3.52</v>
      </c>
      <c r="C5389">
        <v>4</v>
      </c>
      <c r="D5389">
        <v>3.75</v>
      </c>
    </row>
    <row r="5390" spans="1:4">
      <c r="A5390" s="16">
        <v>44671</v>
      </c>
      <c r="B5390">
        <v>3.52</v>
      </c>
      <c r="C5390">
        <v>4</v>
      </c>
      <c r="D5390">
        <v>3.75</v>
      </c>
    </row>
    <row r="5391" spans="1:4">
      <c r="A5391" s="16">
        <v>44672</v>
      </c>
      <c r="B5391">
        <v>3.53</v>
      </c>
      <c r="C5391">
        <v>4</v>
      </c>
      <c r="D5391">
        <v>3.75</v>
      </c>
    </row>
    <row r="5392" spans="1:4">
      <c r="A5392" s="16">
        <v>44673</v>
      </c>
      <c r="B5392">
        <v>3.55</v>
      </c>
      <c r="C5392">
        <v>4</v>
      </c>
      <c r="D5392">
        <v>3.75</v>
      </c>
    </row>
    <row r="5393" spans="1:4">
      <c r="A5393" s="16">
        <v>44676</v>
      </c>
      <c r="B5393">
        <v>3.57</v>
      </c>
      <c r="C5393">
        <v>4</v>
      </c>
      <c r="D5393">
        <v>3.75</v>
      </c>
    </row>
    <row r="5394" spans="1:4">
      <c r="A5394" s="16">
        <v>44677</v>
      </c>
      <c r="B5394">
        <v>3.6</v>
      </c>
      <c r="C5394">
        <v>4</v>
      </c>
      <c r="D5394">
        <v>3.75</v>
      </c>
    </row>
    <row r="5395" spans="1:4">
      <c r="A5395" s="16">
        <v>44678</v>
      </c>
      <c r="B5395">
        <v>3.63</v>
      </c>
      <c r="C5395">
        <v>4</v>
      </c>
      <c r="D5395">
        <v>3.75</v>
      </c>
    </row>
    <row r="5396" spans="1:4">
      <c r="A5396" s="16">
        <v>44679</v>
      </c>
      <c r="B5396">
        <v>3.64</v>
      </c>
      <c r="C5396">
        <v>4</v>
      </c>
      <c r="D5396">
        <v>3.75</v>
      </c>
    </row>
    <row r="5397" spans="1:4">
      <c r="A5397" s="16">
        <v>44680</v>
      </c>
      <c r="B5397">
        <v>3.14</v>
      </c>
      <c r="C5397">
        <v>4</v>
      </c>
      <c r="D5397">
        <v>3.75</v>
      </c>
    </row>
    <row r="5398" spans="1:4">
      <c r="A5398" s="16">
        <v>44681</v>
      </c>
      <c r="B5398">
        <v>3.19</v>
      </c>
      <c r="C5398">
        <v>4</v>
      </c>
      <c r="D5398">
        <v>3.75</v>
      </c>
    </row>
    <row r="5399" spans="1:4">
      <c r="A5399" s="16">
        <v>44683</v>
      </c>
      <c r="B5399">
        <v>3.65</v>
      </c>
      <c r="C5399">
        <v>4</v>
      </c>
      <c r="D5399">
        <v>3.75</v>
      </c>
    </row>
    <row r="5400" spans="1:4">
      <c r="A5400" s="16">
        <v>44685</v>
      </c>
      <c r="B5400">
        <v>3.67</v>
      </c>
      <c r="C5400">
        <v>4</v>
      </c>
      <c r="D5400">
        <v>3.75</v>
      </c>
    </row>
    <row r="5401" spans="1:4">
      <c r="A5401" s="16">
        <v>44686</v>
      </c>
      <c r="B5401">
        <v>4.0599999999999996</v>
      </c>
      <c r="C5401">
        <v>4.4000000000000004</v>
      </c>
      <c r="D5401">
        <v>3.75</v>
      </c>
    </row>
    <row r="5402" spans="1:4">
      <c r="A5402" s="16">
        <v>44687</v>
      </c>
      <c r="B5402">
        <v>3.57</v>
      </c>
      <c r="C5402">
        <v>4.4000000000000004</v>
      </c>
      <c r="D5402">
        <v>4.1500000000000004</v>
      </c>
    </row>
    <row r="5403" spans="1:4">
      <c r="A5403" s="16">
        <v>44688</v>
      </c>
      <c r="B5403">
        <v>3.65</v>
      </c>
      <c r="C5403">
        <v>4.4000000000000004</v>
      </c>
      <c r="D5403">
        <v>4.1500000000000004</v>
      </c>
    </row>
    <row r="5404" spans="1:4">
      <c r="A5404" s="16">
        <v>44690</v>
      </c>
      <c r="B5404">
        <v>4.05</v>
      </c>
      <c r="C5404">
        <v>4.4000000000000004</v>
      </c>
      <c r="D5404">
        <v>4.1500000000000004</v>
      </c>
    </row>
    <row r="5405" spans="1:4">
      <c r="A5405" s="16">
        <v>44691</v>
      </c>
      <c r="B5405">
        <v>4.09</v>
      </c>
      <c r="C5405">
        <v>4.4000000000000004</v>
      </c>
      <c r="D5405">
        <v>4.1500000000000004</v>
      </c>
    </row>
    <row r="5406" spans="1:4">
      <c r="A5406" s="16">
        <v>44692</v>
      </c>
      <c r="B5406">
        <v>4.04</v>
      </c>
      <c r="C5406">
        <v>4.4000000000000004</v>
      </c>
      <c r="D5406">
        <v>4.1500000000000004</v>
      </c>
    </row>
    <row r="5407" spans="1:4">
      <c r="A5407" s="16">
        <v>44693</v>
      </c>
      <c r="B5407">
        <v>4.0599999999999996</v>
      </c>
      <c r="C5407">
        <v>4.4000000000000004</v>
      </c>
      <c r="D5407">
        <v>4.1500000000000004</v>
      </c>
    </row>
    <row r="5408" spans="1:4">
      <c r="A5408" s="16">
        <v>44694</v>
      </c>
      <c r="B5408">
        <v>4.08</v>
      </c>
      <c r="C5408">
        <v>4.4000000000000004</v>
      </c>
      <c r="D5408">
        <v>4.1500000000000004</v>
      </c>
    </row>
    <row r="5409" spans="1:4">
      <c r="A5409" s="16">
        <v>44698</v>
      </c>
      <c r="B5409">
        <v>4.05</v>
      </c>
      <c r="C5409">
        <v>4.4000000000000004</v>
      </c>
      <c r="D5409">
        <v>4.1500000000000004</v>
      </c>
    </row>
    <row r="5410" spans="1:4">
      <c r="A5410" s="16">
        <v>44699</v>
      </c>
      <c r="B5410">
        <v>4.04</v>
      </c>
      <c r="C5410">
        <v>4.4000000000000004</v>
      </c>
      <c r="D5410">
        <v>4.1500000000000004</v>
      </c>
    </row>
    <row r="5411" spans="1:4">
      <c r="A5411" s="16">
        <v>44700</v>
      </c>
      <c r="B5411">
        <v>4</v>
      </c>
      <c r="C5411">
        <v>4.4000000000000004</v>
      </c>
      <c r="D5411">
        <v>4.1500000000000004</v>
      </c>
    </row>
    <row r="5412" spans="1:4">
      <c r="A5412" s="16">
        <v>44701</v>
      </c>
      <c r="B5412">
        <v>3.58</v>
      </c>
      <c r="C5412">
        <v>4.4000000000000004</v>
      </c>
      <c r="D5412">
        <v>4.1500000000000004</v>
      </c>
    </row>
    <row r="5413" spans="1:4">
      <c r="A5413" s="16">
        <v>44702</v>
      </c>
      <c r="B5413">
        <v>3.8</v>
      </c>
      <c r="C5413">
        <v>4.4000000000000004</v>
      </c>
      <c r="D5413">
        <v>4.1500000000000004</v>
      </c>
    </row>
    <row r="5414" spans="1:4">
      <c r="A5414" s="16">
        <v>44704</v>
      </c>
      <c r="B5414">
        <v>4.13</v>
      </c>
      <c r="C5414">
        <v>4.4000000000000004</v>
      </c>
      <c r="D5414">
        <v>4.1500000000000004</v>
      </c>
    </row>
    <row r="5415" spans="1:4">
      <c r="A5415" s="16">
        <v>44705</v>
      </c>
      <c r="B5415">
        <v>4.08</v>
      </c>
      <c r="C5415">
        <v>4.4000000000000004</v>
      </c>
      <c r="D5415">
        <v>4.1500000000000004</v>
      </c>
    </row>
    <row r="5416" spans="1:4">
      <c r="A5416" s="16">
        <v>44706</v>
      </c>
      <c r="B5416">
        <v>4.1100000000000003</v>
      </c>
      <c r="C5416">
        <v>4.4000000000000004</v>
      </c>
      <c r="D5416">
        <v>4.1500000000000004</v>
      </c>
    </row>
    <row r="5417" spans="1:4">
      <c r="A5417" s="16">
        <v>44707</v>
      </c>
      <c r="B5417">
        <v>4.08</v>
      </c>
      <c r="C5417">
        <v>4.4000000000000004</v>
      </c>
      <c r="D5417">
        <v>4.1500000000000004</v>
      </c>
    </row>
    <row r="5418" spans="1:4">
      <c r="A5418" s="16">
        <v>44708</v>
      </c>
      <c r="B5418">
        <v>4.09</v>
      </c>
      <c r="C5418">
        <v>4.4000000000000004</v>
      </c>
      <c r="D5418">
        <v>4.1500000000000004</v>
      </c>
    </row>
    <row r="5419" spans="1:4">
      <c r="A5419" s="16">
        <v>44711</v>
      </c>
      <c r="B5419">
        <v>4.1100000000000003</v>
      </c>
      <c r="C5419">
        <v>4.4000000000000004</v>
      </c>
      <c r="D5419">
        <v>4.1500000000000004</v>
      </c>
    </row>
    <row r="5420" spans="1:4">
      <c r="A5420" s="16">
        <v>44712</v>
      </c>
      <c r="B5420">
        <v>4.09</v>
      </c>
      <c r="C5420">
        <v>4.4000000000000004</v>
      </c>
      <c r="D5420">
        <v>4.1500000000000004</v>
      </c>
    </row>
    <row r="5421" spans="1:4">
      <c r="A5421" s="16">
        <v>44713</v>
      </c>
      <c r="B5421">
        <v>4.13</v>
      </c>
      <c r="C5421">
        <v>4.4000000000000004</v>
      </c>
      <c r="D5421">
        <v>4.1500000000000004</v>
      </c>
    </row>
    <row r="5422" spans="1:4">
      <c r="A5422" s="16">
        <v>44714</v>
      </c>
      <c r="B5422">
        <v>4.07</v>
      </c>
      <c r="C5422">
        <v>4.4000000000000004</v>
      </c>
      <c r="D5422">
        <v>4.1500000000000004</v>
      </c>
    </row>
    <row r="5423" spans="1:4">
      <c r="A5423" s="16">
        <v>44715</v>
      </c>
      <c r="B5423">
        <v>3.83</v>
      </c>
      <c r="C5423">
        <v>4.4000000000000004</v>
      </c>
      <c r="D5423">
        <v>4.1500000000000004</v>
      </c>
    </row>
    <row r="5424" spans="1:4">
      <c r="A5424" s="16">
        <v>44716</v>
      </c>
      <c r="B5424">
        <v>3.88</v>
      </c>
      <c r="C5424">
        <v>4.4000000000000004</v>
      </c>
      <c r="D5424">
        <v>4.1500000000000004</v>
      </c>
    </row>
    <row r="5425" spans="1:4">
      <c r="A5425" s="16">
        <v>44718</v>
      </c>
      <c r="B5425">
        <v>4.1500000000000004</v>
      </c>
      <c r="C5425">
        <v>4.4000000000000004</v>
      </c>
      <c r="D5425">
        <v>4.1500000000000004</v>
      </c>
    </row>
    <row r="5426" spans="1:4">
      <c r="A5426" s="16">
        <v>44719</v>
      </c>
      <c r="B5426">
        <v>4.1100000000000003</v>
      </c>
      <c r="C5426">
        <v>4.4000000000000004</v>
      </c>
      <c r="D5426">
        <v>4.1500000000000004</v>
      </c>
    </row>
    <row r="5427" spans="1:4">
      <c r="A5427" s="16">
        <v>44720</v>
      </c>
      <c r="B5427">
        <v>4.37</v>
      </c>
      <c r="C5427">
        <v>4.9000000000000004</v>
      </c>
      <c r="D5427">
        <v>4.6500000000000004</v>
      </c>
    </row>
    <row r="5428" spans="1:4">
      <c r="A5428" s="16">
        <v>44721</v>
      </c>
      <c r="B5428">
        <v>4.5999999999999996</v>
      </c>
      <c r="C5428">
        <v>4.9000000000000004</v>
      </c>
      <c r="D5428">
        <v>4.6500000000000004</v>
      </c>
    </row>
    <row r="5429" spans="1:4">
      <c r="A5429" s="16">
        <v>44722</v>
      </c>
      <c r="B5429">
        <v>4.54</v>
      </c>
      <c r="C5429">
        <v>4.9000000000000004</v>
      </c>
      <c r="D5429">
        <v>4.6500000000000004</v>
      </c>
    </row>
    <row r="5430" spans="1:4">
      <c r="A5430" s="16">
        <v>44725</v>
      </c>
      <c r="B5430">
        <v>4.55</v>
      </c>
      <c r="C5430">
        <v>4.9000000000000004</v>
      </c>
      <c r="D5430">
        <v>4.6500000000000004</v>
      </c>
    </row>
    <row r="5431" spans="1:4">
      <c r="A5431" s="16">
        <v>44726</v>
      </c>
      <c r="B5431">
        <v>4.54</v>
      </c>
      <c r="C5431">
        <v>4.9000000000000004</v>
      </c>
      <c r="D5431">
        <v>4.6500000000000004</v>
      </c>
    </row>
    <row r="5432" spans="1:4">
      <c r="A5432" s="16">
        <v>44727</v>
      </c>
      <c r="B5432">
        <v>4.54</v>
      </c>
      <c r="C5432">
        <v>4.9000000000000004</v>
      </c>
      <c r="D5432">
        <v>4.6500000000000004</v>
      </c>
    </row>
    <row r="5433" spans="1:4">
      <c r="A5433" s="16">
        <v>44728</v>
      </c>
      <c r="B5433">
        <v>4.54</v>
      </c>
      <c r="C5433">
        <v>4.9000000000000004</v>
      </c>
      <c r="D5433">
        <v>4.6500000000000004</v>
      </c>
    </row>
    <row r="5434" spans="1:4">
      <c r="A5434" s="16">
        <v>44729</v>
      </c>
      <c r="B5434">
        <v>4.09</v>
      </c>
      <c r="C5434">
        <v>4.9000000000000004</v>
      </c>
      <c r="D5434">
        <v>4.6500000000000004</v>
      </c>
    </row>
    <row r="5435" spans="1:4">
      <c r="A5435" s="16">
        <v>44730</v>
      </c>
      <c r="B5435">
        <v>4.28</v>
      </c>
      <c r="C5435">
        <v>4.9000000000000004</v>
      </c>
      <c r="D5435">
        <v>4.6500000000000004</v>
      </c>
    </row>
    <row r="5436" spans="1:4">
      <c r="A5436" s="16">
        <v>44732</v>
      </c>
      <c r="B5436">
        <v>4.58</v>
      </c>
      <c r="C5436">
        <v>4.9000000000000004</v>
      </c>
      <c r="D5436">
        <v>4.6500000000000004</v>
      </c>
    </row>
    <row r="5437" spans="1:4">
      <c r="A5437" s="16">
        <v>44733</v>
      </c>
      <c r="B5437">
        <v>4.62</v>
      </c>
      <c r="C5437">
        <v>4.9000000000000004</v>
      </c>
      <c r="D5437">
        <v>4.6500000000000004</v>
      </c>
    </row>
    <row r="5438" spans="1:4">
      <c r="A5438" s="16">
        <v>44734</v>
      </c>
      <c r="B5438">
        <v>4.6100000000000003</v>
      </c>
      <c r="C5438">
        <v>4.9000000000000004</v>
      </c>
      <c r="D5438">
        <v>4.6500000000000004</v>
      </c>
    </row>
    <row r="5439" spans="1:4">
      <c r="A5439" s="16">
        <v>44735</v>
      </c>
      <c r="B5439">
        <v>4.6399999999999997</v>
      </c>
      <c r="C5439">
        <v>4.9000000000000004</v>
      </c>
      <c r="D5439">
        <v>4.6500000000000004</v>
      </c>
    </row>
    <row r="5440" spans="1:4">
      <c r="A5440" s="16">
        <v>44736</v>
      </c>
      <c r="B5440">
        <v>4.66</v>
      </c>
      <c r="C5440">
        <v>4.9000000000000004</v>
      </c>
      <c r="D5440">
        <v>4.6500000000000004</v>
      </c>
    </row>
    <row r="5441" spans="1:4">
      <c r="A5441" s="16">
        <v>44739</v>
      </c>
      <c r="B5441">
        <v>4.68</v>
      </c>
      <c r="C5441">
        <v>4.9000000000000004</v>
      </c>
      <c r="D5441">
        <v>4.6500000000000004</v>
      </c>
    </row>
    <row r="5442" spans="1:4">
      <c r="A5442" s="16">
        <v>44740</v>
      </c>
      <c r="B5442">
        <v>4.68</v>
      </c>
      <c r="C5442">
        <v>4.9000000000000004</v>
      </c>
      <c r="D5442">
        <v>4.6500000000000004</v>
      </c>
    </row>
    <row r="5443" spans="1:4">
      <c r="A5443" s="16">
        <v>44741</v>
      </c>
      <c r="B5443">
        <v>4.75</v>
      </c>
      <c r="C5443">
        <v>4.9000000000000004</v>
      </c>
      <c r="D5443">
        <v>4.6500000000000004</v>
      </c>
    </row>
    <row r="5444" spans="1:4">
      <c r="A5444" s="16">
        <v>44742</v>
      </c>
      <c r="B5444">
        <v>4.75</v>
      </c>
      <c r="C5444">
        <v>4.9000000000000004</v>
      </c>
      <c r="D5444">
        <v>4.6500000000000004</v>
      </c>
    </row>
    <row r="5445" spans="1:4">
      <c r="A5445" s="16">
        <v>44743</v>
      </c>
      <c r="B5445">
        <v>4.3</v>
      </c>
      <c r="C5445">
        <v>4.9000000000000004</v>
      </c>
      <c r="D5445">
        <v>4.6500000000000004</v>
      </c>
    </row>
    <row r="5446" spans="1:4">
      <c r="A5446" s="16">
        <v>44744</v>
      </c>
      <c r="B5446">
        <v>4.28</v>
      </c>
      <c r="C5446">
        <v>4.9000000000000004</v>
      </c>
      <c r="D5446">
        <v>4.6500000000000004</v>
      </c>
    </row>
    <row r="5447" spans="1:4">
      <c r="A5447" s="16">
        <v>44746</v>
      </c>
      <c r="B5447">
        <v>4.72</v>
      </c>
      <c r="C5447">
        <v>4.9000000000000004</v>
      </c>
      <c r="D5447">
        <v>4.6500000000000004</v>
      </c>
    </row>
    <row r="5448" spans="1:4">
      <c r="A5448" s="16">
        <v>44747</v>
      </c>
      <c r="B5448">
        <v>4.72</v>
      </c>
      <c r="C5448">
        <v>4.9000000000000004</v>
      </c>
      <c r="D5448">
        <v>4.6500000000000004</v>
      </c>
    </row>
    <row r="5449" spans="1:4">
      <c r="A5449" s="16">
        <v>44748</v>
      </c>
      <c r="B5449">
        <v>4.6900000000000004</v>
      </c>
      <c r="C5449">
        <v>4.9000000000000004</v>
      </c>
      <c r="D5449">
        <v>4.6500000000000004</v>
      </c>
    </row>
    <row r="5450" spans="1:4">
      <c r="A5450" s="16">
        <v>44749</v>
      </c>
      <c r="B5450">
        <v>4.68</v>
      </c>
      <c r="C5450">
        <v>4.9000000000000004</v>
      </c>
      <c r="D5450">
        <v>4.6500000000000004</v>
      </c>
    </row>
    <row r="5451" spans="1:4">
      <c r="A5451" s="16">
        <v>44750</v>
      </c>
      <c r="B5451">
        <v>4.68</v>
      </c>
      <c r="C5451">
        <v>4.9000000000000004</v>
      </c>
      <c r="D5451">
        <v>4.6500000000000004</v>
      </c>
    </row>
    <row r="5452" spans="1:4">
      <c r="A5452" s="16">
        <v>44753</v>
      </c>
      <c r="B5452">
        <v>4.6900000000000004</v>
      </c>
      <c r="C5452">
        <v>4.9000000000000004</v>
      </c>
      <c r="D5452">
        <v>4.6500000000000004</v>
      </c>
    </row>
    <row r="5453" spans="1:4">
      <c r="A5453" s="16">
        <v>44754</v>
      </c>
      <c r="B5453">
        <v>4.66</v>
      </c>
      <c r="C5453">
        <v>4.9000000000000004</v>
      </c>
      <c r="D5453">
        <v>4.6500000000000004</v>
      </c>
    </row>
    <row r="5454" spans="1:4">
      <c r="A5454" s="16">
        <v>44755</v>
      </c>
      <c r="B5454">
        <v>4.67</v>
      </c>
      <c r="C5454">
        <v>4.9000000000000004</v>
      </c>
      <c r="D5454">
        <v>4.6500000000000004</v>
      </c>
    </row>
    <row r="5455" spans="1:4">
      <c r="A5455" s="16">
        <v>44756</v>
      </c>
      <c r="B5455">
        <v>4.68</v>
      </c>
      <c r="C5455">
        <v>4.9000000000000004</v>
      </c>
      <c r="D5455">
        <v>4.6500000000000004</v>
      </c>
    </row>
    <row r="5456" spans="1:4">
      <c r="A5456" s="16">
        <v>44757</v>
      </c>
      <c r="B5456">
        <v>4.46</v>
      </c>
      <c r="C5456">
        <v>4.9000000000000004</v>
      </c>
      <c r="D5456">
        <v>4.6500000000000004</v>
      </c>
    </row>
    <row r="5457" spans="1:4">
      <c r="A5457" s="16">
        <v>44758</v>
      </c>
      <c r="B5457">
        <v>4.3099999999999996</v>
      </c>
      <c r="C5457">
        <v>4.9000000000000004</v>
      </c>
      <c r="D5457">
        <v>4.6500000000000004</v>
      </c>
    </row>
    <row r="5458" spans="1:4">
      <c r="A5458" s="16">
        <v>44760</v>
      </c>
      <c r="B5458">
        <v>4.7</v>
      </c>
      <c r="C5458">
        <v>4.9000000000000004</v>
      </c>
      <c r="D5458">
        <v>4.6500000000000004</v>
      </c>
    </row>
    <row r="5459" spans="1:4">
      <c r="A5459" s="16">
        <v>44761</v>
      </c>
      <c r="B5459">
        <v>4.74</v>
      </c>
      <c r="C5459">
        <v>4.9000000000000004</v>
      </c>
      <c r="D5459">
        <v>4.6500000000000004</v>
      </c>
    </row>
    <row r="5460" spans="1:4">
      <c r="A5460" s="16">
        <v>44762</v>
      </c>
      <c r="B5460">
        <v>4.76</v>
      </c>
      <c r="C5460">
        <v>4.9000000000000004</v>
      </c>
      <c r="D5460">
        <v>4.6500000000000004</v>
      </c>
    </row>
    <row r="5461" spans="1:4">
      <c r="A5461" s="16">
        <v>44763</v>
      </c>
      <c r="B5461">
        <v>4.82</v>
      </c>
      <c r="C5461">
        <v>4.9000000000000004</v>
      </c>
      <c r="D5461">
        <v>4.6500000000000004</v>
      </c>
    </row>
    <row r="5462" spans="1:4">
      <c r="A5462" s="16">
        <v>44764</v>
      </c>
      <c r="B5462">
        <v>4.9800000000000004</v>
      </c>
      <c r="C5462">
        <v>4.9000000000000004</v>
      </c>
      <c r="D5462">
        <v>4.6500000000000004</v>
      </c>
    </row>
    <row r="5463" spans="1:4">
      <c r="A5463" s="16">
        <v>44767</v>
      </c>
      <c r="B5463">
        <v>5.0599999999999996</v>
      </c>
      <c r="C5463">
        <v>4.9000000000000004</v>
      </c>
      <c r="D5463">
        <v>4.6500000000000004</v>
      </c>
    </row>
    <row r="5464" spans="1:4">
      <c r="A5464" s="16">
        <v>44768</v>
      </c>
      <c r="B5464">
        <v>5.09</v>
      </c>
      <c r="C5464">
        <v>4.9000000000000004</v>
      </c>
      <c r="D5464">
        <v>4.6500000000000004</v>
      </c>
    </row>
    <row r="5465" spans="1:4">
      <c r="A5465" s="16">
        <v>44769</v>
      </c>
      <c r="B5465">
        <v>5.07</v>
      </c>
      <c r="C5465">
        <v>4.9000000000000004</v>
      </c>
      <c r="D5465">
        <v>4.6500000000000004</v>
      </c>
    </row>
    <row r="5466" spans="1:4">
      <c r="A5466" s="16">
        <v>44770</v>
      </c>
      <c r="B5466">
        <v>5.0599999999999996</v>
      </c>
      <c r="C5466">
        <v>4.9000000000000004</v>
      </c>
      <c r="D5466">
        <v>4.6500000000000004</v>
      </c>
    </row>
    <row r="5467" spans="1:4">
      <c r="A5467" s="16">
        <v>44771</v>
      </c>
      <c r="B5467">
        <v>4.4400000000000004</v>
      </c>
      <c r="C5467">
        <v>4.9000000000000004</v>
      </c>
      <c r="D5467">
        <v>4.6500000000000004</v>
      </c>
    </row>
    <row r="5468" spans="1:4">
      <c r="A5468" s="16">
        <v>44772</v>
      </c>
      <c r="B5468">
        <v>4.24</v>
      </c>
      <c r="C5468">
        <v>4.9000000000000004</v>
      </c>
      <c r="D5468">
        <v>4.6500000000000004</v>
      </c>
    </row>
    <row r="5469" spans="1:4">
      <c r="A5469" s="16">
        <v>44774</v>
      </c>
      <c r="B5469">
        <v>4.74</v>
      </c>
      <c r="C5469">
        <v>5.4</v>
      </c>
      <c r="D5469">
        <v>5.15</v>
      </c>
    </row>
    <row r="5470" spans="1:4">
      <c r="A5470" s="16">
        <v>44775</v>
      </c>
      <c r="B5470">
        <v>4.66</v>
      </c>
      <c r="C5470">
        <v>5.4</v>
      </c>
      <c r="D5470">
        <v>5.15</v>
      </c>
    </row>
    <row r="5471" spans="1:4">
      <c r="A5471" s="16">
        <v>44776</v>
      </c>
      <c r="B5471">
        <v>4.66</v>
      </c>
      <c r="C5471">
        <v>5.4</v>
      </c>
      <c r="D5471">
        <v>5.15</v>
      </c>
    </row>
    <row r="5472" spans="1:4">
      <c r="A5472" s="16">
        <v>44777</v>
      </c>
      <c r="B5472">
        <v>4.59</v>
      </c>
      <c r="C5472">
        <v>5.4</v>
      </c>
      <c r="D5472">
        <v>5.15</v>
      </c>
    </row>
    <row r="5473" spans="1:4">
      <c r="A5473" s="16">
        <v>44778</v>
      </c>
      <c r="B5473">
        <v>4.4400000000000004</v>
      </c>
      <c r="C5473">
        <v>5.4</v>
      </c>
      <c r="D5473">
        <v>5.15</v>
      </c>
    </row>
    <row r="5474" spans="1:4">
      <c r="A5474" s="16">
        <v>44779</v>
      </c>
      <c r="B5474">
        <v>4.45</v>
      </c>
      <c r="C5474">
        <v>5.4</v>
      </c>
      <c r="D5474">
        <v>5.15</v>
      </c>
    </row>
    <row r="5475" spans="1:4">
      <c r="A5475" s="16">
        <v>44781</v>
      </c>
      <c r="B5475">
        <v>5.1100000000000003</v>
      </c>
      <c r="C5475">
        <v>5.4</v>
      </c>
      <c r="D5475">
        <v>5.15</v>
      </c>
    </row>
    <row r="5476" spans="1:4">
      <c r="A5476" s="16">
        <v>44783</v>
      </c>
      <c r="B5476">
        <v>5.0999999999999996</v>
      </c>
      <c r="C5476">
        <v>5.4</v>
      </c>
      <c r="D5476">
        <v>5.15</v>
      </c>
    </row>
    <row r="5477" spans="1:4">
      <c r="A5477" s="16">
        <v>44784</v>
      </c>
      <c r="B5477">
        <v>5.0599999999999996</v>
      </c>
      <c r="C5477">
        <v>5.4</v>
      </c>
      <c r="D5477">
        <v>5.15</v>
      </c>
    </row>
    <row r="5478" spans="1:4">
      <c r="A5478" s="16">
        <v>44785</v>
      </c>
      <c r="B5478">
        <v>5.17</v>
      </c>
      <c r="C5478">
        <v>5.4</v>
      </c>
      <c r="D5478">
        <v>5.15</v>
      </c>
    </row>
    <row r="5479" spans="1:4">
      <c r="A5479" s="16">
        <v>44790</v>
      </c>
      <c r="B5479">
        <v>5.08</v>
      </c>
      <c r="C5479">
        <v>5.4</v>
      </c>
      <c r="D5479">
        <v>5.15</v>
      </c>
    </row>
    <row r="5480" spans="1:4">
      <c r="A5480" s="16">
        <v>44791</v>
      </c>
      <c r="B5480">
        <v>5.09</v>
      </c>
      <c r="C5480">
        <v>5.4</v>
      </c>
      <c r="D5480">
        <v>5.15</v>
      </c>
    </row>
    <row r="5481" spans="1:4">
      <c r="A5481" s="16">
        <v>44792</v>
      </c>
      <c r="B5481">
        <v>4.91</v>
      </c>
      <c r="C5481">
        <v>5.4</v>
      </c>
      <c r="D5481">
        <v>5.15</v>
      </c>
    </row>
    <row r="5482" spans="1:4">
      <c r="A5482" s="16">
        <v>44793</v>
      </c>
      <c r="B5482">
        <v>4.41</v>
      </c>
      <c r="C5482">
        <v>5.4</v>
      </c>
      <c r="D5482">
        <v>5.15</v>
      </c>
    </row>
    <row r="5483" spans="1:4">
      <c r="A5483" s="16">
        <v>44795</v>
      </c>
      <c r="B5483">
        <v>5.1100000000000003</v>
      </c>
      <c r="C5483">
        <v>5.4</v>
      </c>
      <c r="D5483">
        <v>5.15</v>
      </c>
    </row>
    <row r="5484" spans="1:4">
      <c r="A5484" s="16">
        <v>44796</v>
      </c>
      <c r="B5484">
        <v>5.12</v>
      </c>
      <c r="C5484">
        <v>5.4</v>
      </c>
      <c r="D5484">
        <v>5.15</v>
      </c>
    </row>
    <row r="5485" spans="1:4">
      <c r="A5485" s="16">
        <v>44797</v>
      </c>
      <c r="B5485">
        <v>5.08</v>
      </c>
      <c r="C5485">
        <v>5.4</v>
      </c>
      <c r="D5485">
        <v>5.15</v>
      </c>
    </row>
    <row r="5486" spans="1:4">
      <c r="A5486" s="16">
        <v>44798</v>
      </c>
      <c r="B5486">
        <v>5.13</v>
      </c>
      <c r="C5486">
        <v>5.4</v>
      </c>
      <c r="D5486">
        <v>5.15</v>
      </c>
    </row>
    <row r="5487" spans="1:4">
      <c r="A5487" s="16">
        <v>44799</v>
      </c>
      <c r="B5487">
        <v>5.15</v>
      </c>
      <c r="C5487">
        <v>5.4</v>
      </c>
      <c r="D5487">
        <v>5.15</v>
      </c>
    </row>
    <row r="5488" spans="1:4">
      <c r="A5488" s="16">
        <v>44802</v>
      </c>
      <c r="B5488">
        <v>5.15</v>
      </c>
      <c r="C5488">
        <v>5.4</v>
      </c>
      <c r="D5488">
        <v>5.15</v>
      </c>
    </row>
    <row r="5489" spans="1:4">
      <c r="A5489" s="16">
        <v>44803</v>
      </c>
      <c r="B5489">
        <v>5.21</v>
      </c>
      <c r="C5489">
        <v>5.4</v>
      </c>
      <c r="D5489">
        <v>5.15</v>
      </c>
    </row>
    <row r="5490" spans="1:4">
      <c r="A5490" s="16">
        <v>44805</v>
      </c>
      <c r="B5490">
        <v>5.3</v>
      </c>
      <c r="C5490">
        <v>5.9</v>
      </c>
      <c r="D5490">
        <v>5.65</v>
      </c>
    </row>
    <row r="5491" spans="1:4">
      <c r="A5491" s="16">
        <v>44806</v>
      </c>
      <c r="B5491">
        <v>4.43</v>
      </c>
      <c r="C5491">
        <v>5.9</v>
      </c>
      <c r="D5491">
        <v>5.65</v>
      </c>
    </row>
    <row r="5492" spans="1:4">
      <c r="A5492" s="16">
        <v>44807</v>
      </c>
      <c r="B5492">
        <v>4.72</v>
      </c>
      <c r="C5492">
        <v>5.9</v>
      </c>
      <c r="D5492">
        <v>5.65</v>
      </c>
    </row>
    <row r="5493" spans="1:4">
      <c r="A5493" s="16">
        <v>44809</v>
      </c>
      <c r="B5493">
        <v>5.12</v>
      </c>
      <c r="C5493">
        <v>5.9</v>
      </c>
      <c r="D5493">
        <v>5.65</v>
      </c>
    </row>
    <row r="5494" spans="1:4">
      <c r="A5494" s="16">
        <v>44810</v>
      </c>
      <c r="B5494">
        <v>5.08</v>
      </c>
      <c r="C5494">
        <v>5.9</v>
      </c>
      <c r="D5494">
        <v>5.65</v>
      </c>
    </row>
    <row r="5495" spans="1:4">
      <c r="A5495" s="16">
        <v>44811</v>
      </c>
      <c r="B5495">
        <v>5.08</v>
      </c>
      <c r="C5495">
        <v>5.9</v>
      </c>
      <c r="D5495">
        <v>5.65</v>
      </c>
    </row>
    <row r="5496" spans="1:4">
      <c r="A5496" s="16">
        <v>44812</v>
      </c>
      <c r="B5496">
        <v>5.07</v>
      </c>
      <c r="C5496">
        <v>5.9</v>
      </c>
      <c r="D5496">
        <v>5.65</v>
      </c>
    </row>
    <row r="5497" spans="1:4">
      <c r="A5497" s="16">
        <v>44813</v>
      </c>
      <c r="B5497">
        <v>5.15</v>
      </c>
      <c r="C5497">
        <v>5.9</v>
      </c>
      <c r="D5497">
        <v>5.65</v>
      </c>
    </row>
    <row r="5498" spans="1:4">
      <c r="A5498" s="16">
        <v>44816</v>
      </c>
      <c r="B5498">
        <v>5.13</v>
      </c>
      <c r="C5498">
        <v>5.9</v>
      </c>
      <c r="D5498">
        <v>5.65</v>
      </c>
    </row>
    <row r="5499" spans="1:4">
      <c r="A5499" s="16">
        <v>44817</v>
      </c>
      <c r="B5499">
        <v>5.13</v>
      </c>
      <c r="C5499">
        <v>5.9</v>
      </c>
      <c r="D5499">
        <v>5.65</v>
      </c>
    </row>
    <row r="5500" spans="1:4">
      <c r="A5500" s="16">
        <v>44818</v>
      </c>
      <c r="B5500">
        <v>5.13</v>
      </c>
      <c r="C5500">
        <v>5.9</v>
      </c>
      <c r="D5500">
        <v>5.65</v>
      </c>
    </row>
    <row r="5501" spans="1:4">
      <c r="A5501" s="16">
        <v>44819</v>
      </c>
      <c r="B5501">
        <v>5.17</v>
      </c>
      <c r="C5501">
        <v>5.9</v>
      </c>
      <c r="D5501">
        <v>5.65</v>
      </c>
    </row>
    <row r="5502" spans="1:4">
      <c r="A5502" s="16">
        <v>44820</v>
      </c>
      <c r="B5502">
        <v>4.6500000000000004</v>
      </c>
      <c r="C5502">
        <v>5.9</v>
      </c>
      <c r="D5502">
        <v>5.65</v>
      </c>
    </row>
    <row r="5503" spans="1:4">
      <c r="A5503" s="16">
        <v>44821</v>
      </c>
      <c r="B5503">
        <v>4.46</v>
      </c>
      <c r="C5503">
        <v>5.9</v>
      </c>
      <c r="D5503">
        <v>5.65</v>
      </c>
    </row>
    <row r="5504" spans="1:4">
      <c r="A5504" s="16">
        <v>44823</v>
      </c>
      <c r="B5504">
        <v>5.38</v>
      </c>
      <c r="C5504">
        <v>5.9</v>
      </c>
      <c r="D5504">
        <v>5.65</v>
      </c>
    </row>
    <row r="5505" spans="1:4">
      <c r="A5505" s="16">
        <v>44824</v>
      </c>
      <c r="B5505">
        <v>5.47</v>
      </c>
      <c r="C5505">
        <v>5.9</v>
      </c>
      <c r="D5505">
        <v>5.65</v>
      </c>
    </row>
    <row r="5506" spans="1:4">
      <c r="A5506" s="16">
        <v>44825</v>
      </c>
      <c r="B5506">
        <v>5.54</v>
      </c>
      <c r="C5506">
        <v>5.9</v>
      </c>
      <c r="D5506">
        <v>5.65</v>
      </c>
    </row>
    <row r="5507" spans="1:4">
      <c r="A5507" s="16">
        <v>44826</v>
      </c>
      <c r="B5507">
        <v>5.51</v>
      </c>
      <c r="C5507">
        <v>5.9</v>
      </c>
      <c r="D5507">
        <v>5.65</v>
      </c>
    </row>
    <row r="5508" spans="1:4">
      <c r="A5508" s="16">
        <v>44827</v>
      </c>
      <c r="B5508">
        <v>5.4</v>
      </c>
      <c r="C5508">
        <v>5.9</v>
      </c>
      <c r="D5508">
        <v>5.65</v>
      </c>
    </row>
    <row r="5509" spans="1:4">
      <c r="A5509" s="16">
        <v>44830</v>
      </c>
      <c r="B5509">
        <v>5.35</v>
      </c>
      <c r="C5509">
        <v>5.9</v>
      </c>
      <c r="D5509">
        <v>5.65</v>
      </c>
    </row>
    <row r="5510" spans="1:4">
      <c r="A5510" s="16">
        <v>44831</v>
      </c>
      <c r="B5510">
        <v>5.44</v>
      </c>
      <c r="C5510">
        <v>5.9</v>
      </c>
      <c r="D5510">
        <v>5.65</v>
      </c>
    </row>
    <row r="5511" spans="1:4">
      <c r="A5511" s="16">
        <v>44832</v>
      </c>
      <c r="B5511">
        <v>5.51</v>
      </c>
      <c r="C5511">
        <v>5.9</v>
      </c>
      <c r="D5511">
        <v>5.65</v>
      </c>
    </row>
    <row r="5512" spans="1:4">
      <c r="A5512" s="16">
        <v>44833</v>
      </c>
      <c r="B5512">
        <v>5.55</v>
      </c>
      <c r="C5512">
        <v>5.9</v>
      </c>
      <c r="D5512">
        <v>5.65</v>
      </c>
    </row>
    <row r="5513" spans="1:4">
      <c r="A5513" s="16">
        <v>44834</v>
      </c>
      <c r="B5513">
        <v>4.91</v>
      </c>
      <c r="C5513">
        <v>5.9</v>
      </c>
      <c r="D5513">
        <v>5.65</v>
      </c>
    </row>
    <row r="5514" spans="1:4">
      <c r="A5514" s="16">
        <v>44835</v>
      </c>
      <c r="B5514">
        <v>5.72</v>
      </c>
      <c r="C5514">
        <v>5.9</v>
      </c>
      <c r="D5514">
        <v>5.65</v>
      </c>
    </row>
    <row r="5515" spans="1:4">
      <c r="A5515" s="16">
        <v>44837</v>
      </c>
      <c r="B5515">
        <v>5.77</v>
      </c>
      <c r="C5515">
        <v>5.9</v>
      </c>
      <c r="D5515">
        <v>5.65</v>
      </c>
    </row>
    <row r="5516" spans="1:4">
      <c r="A5516" s="16">
        <v>44838</v>
      </c>
      <c r="B5516">
        <v>5.75</v>
      </c>
      <c r="C5516">
        <v>5.9</v>
      </c>
      <c r="D5516">
        <v>5.65</v>
      </c>
    </row>
    <row r="5517" spans="1:4">
      <c r="A5517" s="16">
        <v>44840</v>
      </c>
      <c r="B5517">
        <v>5.73</v>
      </c>
      <c r="C5517">
        <v>5.9</v>
      </c>
      <c r="D5517">
        <v>5.65</v>
      </c>
    </row>
    <row r="5518" spans="1:4">
      <c r="A5518" s="16">
        <v>44841</v>
      </c>
      <c r="B5518">
        <v>5.84</v>
      </c>
      <c r="C5518">
        <v>5.9</v>
      </c>
      <c r="D5518">
        <v>5.65</v>
      </c>
    </row>
    <row r="5519" spans="1:4">
      <c r="A5519" s="16">
        <v>44844</v>
      </c>
      <c r="B5519">
        <v>6.02</v>
      </c>
      <c r="C5519">
        <v>5.9</v>
      </c>
      <c r="D5519">
        <v>5.65</v>
      </c>
    </row>
    <row r="5520" spans="1:4">
      <c r="A5520" s="16">
        <v>44845</v>
      </c>
      <c r="B5520">
        <v>6.11</v>
      </c>
      <c r="C5520">
        <v>5.9</v>
      </c>
      <c r="D5520">
        <v>5.65</v>
      </c>
    </row>
    <row r="5521" spans="1:4">
      <c r="A5521" s="16">
        <v>44846</v>
      </c>
      <c r="B5521">
        <v>6.13</v>
      </c>
      <c r="C5521">
        <v>5.9</v>
      </c>
      <c r="D5521">
        <v>5.65</v>
      </c>
    </row>
    <row r="5522" spans="1:4">
      <c r="A5522" s="16">
        <v>44847</v>
      </c>
      <c r="B5522">
        <v>6.12</v>
      </c>
      <c r="C5522">
        <v>5.9</v>
      </c>
      <c r="D5522">
        <v>5.65</v>
      </c>
    </row>
    <row r="5523" spans="1:4">
      <c r="A5523" s="16">
        <v>44848</v>
      </c>
      <c r="B5523">
        <v>5.89</v>
      </c>
      <c r="C5523">
        <v>5.9</v>
      </c>
      <c r="D5523">
        <v>5.65</v>
      </c>
    </row>
    <row r="5524" spans="1:4">
      <c r="A5524" s="16">
        <v>44849</v>
      </c>
      <c r="B5524">
        <v>5.22</v>
      </c>
      <c r="C5524">
        <v>5.9</v>
      </c>
      <c r="D5524">
        <v>5.65</v>
      </c>
    </row>
    <row r="5525" spans="1:4">
      <c r="A5525" s="16">
        <v>44851</v>
      </c>
      <c r="B5525">
        <v>6.15</v>
      </c>
      <c r="C5525">
        <v>5.9</v>
      </c>
      <c r="D5525">
        <v>5.65</v>
      </c>
    </row>
    <row r="5526" spans="1:4">
      <c r="A5526" s="16">
        <v>44852</v>
      </c>
      <c r="B5526">
        <v>6.16</v>
      </c>
      <c r="C5526">
        <v>5.9</v>
      </c>
      <c r="D5526">
        <v>5.65</v>
      </c>
    </row>
    <row r="5527" spans="1:4">
      <c r="A5527" s="16">
        <v>44853</v>
      </c>
      <c r="B5527">
        <v>6.09</v>
      </c>
      <c r="C5527">
        <v>5.9</v>
      </c>
      <c r="D5527">
        <v>5.65</v>
      </c>
    </row>
    <row r="5528" spans="1:4">
      <c r="A5528" s="16">
        <v>44854</v>
      </c>
      <c r="B5528">
        <v>6.13</v>
      </c>
      <c r="C5528">
        <v>5.9</v>
      </c>
      <c r="D5528">
        <v>5.65</v>
      </c>
    </row>
    <row r="5529" spans="1:4">
      <c r="A5529" s="16">
        <v>44855</v>
      </c>
      <c r="B5529">
        <v>6.2</v>
      </c>
      <c r="C5529">
        <v>5.9</v>
      </c>
      <c r="D5529">
        <v>5.65</v>
      </c>
    </row>
    <row r="5530" spans="1:4">
      <c r="A5530" s="16">
        <v>44859</v>
      </c>
      <c r="B5530">
        <v>6.17</v>
      </c>
      <c r="C5530">
        <v>5.9</v>
      </c>
      <c r="D5530">
        <v>5.65</v>
      </c>
    </row>
    <row r="5531" spans="1:4">
      <c r="A5531" s="16">
        <v>44861</v>
      </c>
      <c r="B5531">
        <v>6.15</v>
      </c>
      <c r="C5531">
        <v>5.9</v>
      </c>
      <c r="D5531">
        <v>5.65</v>
      </c>
    </row>
    <row r="5532" spans="1:4">
      <c r="A5532" s="16">
        <v>44862</v>
      </c>
      <c r="B5532">
        <v>5.75</v>
      </c>
      <c r="C5532">
        <v>5.9</v>
      </c>
      <c r="D5532">
        <v>5.65</v>
      </c>
    </row>
    <row r="5533" spans="1:4">
      <c r="A5533" s="16">
        <v>44863</v>
      </c>
      <c r="B5533">
        <v>5.73</v>
      </c>
      <c r="C5533">
        <v>5.9</v>
      </c>
      <c r="D5533">
        <v>5.65</v>
      </c>
    </row>
    <row r="5534" spans="1:4">
      <c r="A5534" s="16">
        <v>44865</v>
      </c>
      <c r="B5534">
        <v>6.21</v>
      </c>
      <c r="C5534">
        <v>5.9</v>
      </c>
      <c r="D5534">
        <v>5.65</v>
      </c>
    </row>
    <row r="5535" spans="1:4">
      <c r="A5535" s="16">
        <v>44866</v>
      </c>
      <c r="B5535">
        <v>6.13</v>
      </c>
      <c r="C5535">
        <v>5.9</v>
      </c>
      <c r="D5535">
        <v>5.65</v>
      </c>
    </row>
    <row r="5536" spans="1:4">
      <c r="A5536" s="16">
        <v>44867</v>
      </c>
      <c r="B5536">
        <v>5.93</v>
      </c>
      <c r="C5536">
        <v>5.9</v>
      </c>
      <c r="D5536">
        <v>5.65</v>
      </c>
    </row>
    <row r="5537" spans="1:4">
      <c r="A5537" s="16">
        <v>44868</v>
      </c>
      <c r="B5537">
        <v>5.79</v>
      </c>
      <c r="C5537">
        <v>5.9</v>
      </c>
      <c r="D5537">
        <v>5.65</v>
      </c>
    </row>
    <row r="5538" spans="1:4">
      <c r="A5538" s="16">
        <v>44869</v>
      </c>
      <c r="B5538">
        <v>5.67</v>
      </c>
      <c r="C5538">
        <v>5.9</v>
      </c>
      <c r="D5538">
        <v>5.65</v>
      </c>
    </row>
    <row r="5539" spans="1:4">
      <c r="A5539" s="16">
        <v>44870</v>
      </c>
      <c r="B5539">
        <v>5.89</v>
      </c>
      <c r="C5539">
        <v>5.9</v>
      </c>
      <c r="D5539">
        <v>5.65</v>
      </c>
    </row>
    <row r="5540" spans="1:4">
      <c r="A5540" s="16">
        <v>44872</v>
      </c>
      <c r="B5540">
        <v>5.83</v>
      </c>
      <c r="C5540">
        <v>5.9</v>
      </c>
      <c r="D5540">
        <v>5.65</v>
      </c>
    </row>
    <row r="5541" spans="1:4">
      <c r="A5541" s="16">
        <v>44874</v>
      </c>
      <c r="B5541">
        <v>5.92</v>
      </c>
      <c r="C5541">
        <v>5.9</v>
      </c>
      <c r="D5541">
        <v>5.65</v>
      </c>
    </row>
    <row r="5542" spans="1:4">
      <c r="A5542" s="16">
        <v>44875</v>
      </c>
      <c r="B5542">
        <v>5.89</v>
      </c>
      <c r="C5542">
        <v>5.9</v>
      </c>
      <c r="D5542">
        <v>5.65</v>
      </c>
    </row>
    <row r="5543" spans="1:4">
      <c r="A5543" s="16">
        <v>44876</v>
      </c>
      <c r="B5543">
        <v>5.87</v>
      </c>
      <c r="C5543">
        <v>5.9</v>
      </c>
      <c r="D5543">
        <v>5.65</v>
      </c>
    </row>
    <row r="5544" spans="1:4">
      <c r="A5544" s="16">
        <v>44879</v>
      </c>
      <c r="B5544">
        <v>5.83</v>
      </c>
      <c r="C5544">
        <v>5.9</v>
      </c>
      <c r="D5544">
        <v>5.65</v>
      </c>
    </row>
    <row r="5545" spans="1:4">
      <c r="A5545" s="16">
        <v>44880</v>
      </c>
      <c r="B5545">
        <v>5.82</v>
      </c>
      <c r="C5545">
        <v>5.9</v>
      </c>
      <c r="D5545">
        <v>5.65</v>
      </c>
    </row>
    <row r="5546" spans="1:4">
      <c r="A5546" s="16">
        <v>44881</v>
      </c>
      <c r="B5546">
        <v>5.83</v>
      </c>
      <c r="C5546">
        <v>5.9</v>
      </c>
      <c r="D5546">
        <v>5.65</v>
      </c>
    </row>
    <row r="5547" spans="1:4">
      <c r="A5547" s="16">
        <v>44882</v>
      </c>
      <c r="B5547">
        <v>5.84</v>
      </c>
      <c r="C5547">
        <v>5.9</v>
      </c>
      <c r="D5547">
        <v>5.65</v>
      </c>
    </row>
    <row r="5548" spans="1:4">
      <c r="A5548" s="16">
        <v>44883</v>
      </c>
      <c r="B5548">
        <v>5.38</v>
      </c>
      <c r="C5548">
        <v>5.9</v>
      </c>
      <c r="D5548">
        <v>5.65</v>
      </c>
    </row>
    <row r="5549" spans="1:4">
      <c r="A5549" s="16">
        <v>44884</v>
      </c>
      <c r="B5549">
        <v>5.61</v>
      </c>
      <c r="C5549">
        <v>5.9</v>
      </c>
      <c r="D5549">
        <v>5.65</v>
      </c>
    </row>
    <row r="5550" spans="1:4">
      <c r="A5550" s="16">
        <v>44886</v>
      </c>
      <c r="B5550">
        <v>6.06</v>
      </c>
      <c r="C5550">
        <v>5.9</v>
      </c>
      <c r="D5550">
        <v>5.65</v>
      </c>
    </row>
    <row r="5551" spans="1:4">
      <c r="A5551" s="16">
        <v>44887</v>
      </c>
      <c r="B5551">
        <v>6.17</v>
      </c>
      <c r="C5551">
        <v>5.9</v>
      </c>
      <c r="D5551">
        <v>5.65</v>
      </c>
    </row>
    <row r="5552" spans="1:4">
      <c r="A5552" s="16">
        <v>44888</v>
      </c>
      <c r="B5552">
        <v>6.19</v>
      </c>
      <c r="C5552">
        <v>5.9</v>
      </c>
      <c r="D5552">
        <v>5.65</v>
      </c>
    </row>
    <row r="5553" spans="1:4">
      <c r="A5553" s="16">
        <v>44889</v>
      </c>
      <c r="B5553">
        <v>6.15</v>
      </c>
      <c r="C5553">
        <v>5.9</v>
      </c>
      <c r="D5553">
        <v>5.65</v>
      </c>
    </row>
    <row r="5554" spans="1:4">
      <c r="A5554" s="16">
        <v>44890</v>
      </c>
      <c r="B5554">
        <v>6.12</v>
      </c>
      <c r="C5554">
        <v>5.9</v>
      </c>
      <c r="D5554">
        <v>5.65</v>
      </c>
    </row>
    <row r="5555" spans="1:4">
      <c r="A5555" s="16">
        <v>44893</v>
      </c>
      <c r="B5555">
        <v>6.09</v>
      </c>
      <c r="C5555">
        <v>5.9</v>
      </c>
      <c r="D5555">
        <v>5.65</v>
      </c>
    </row>
    <row r="5556" spans="1:4">
      <c r="A5556" s="16">
        <v>44894</v>
      </c>
      <c r="B5556">
        <v>5.98</v>
      </c>
      <c r="C5556">
        <v>5.9</v>
      </c>
      <c r="D5556">
        <v>5.65</v>
      </c>
    </row>
    <row r="5557" spans="1:4">
      <c r="A5557" s="16">
        <v>44895</v>
      </c>
      <c r="B5557">
        <v>5.82</v>
      </c>
      <c r="C5557">
        <v>5.9</v>
      </c>
      <c r="D5557">
        <v>5.65</v>
      </c>
    </row>
    <row r="5558" spans="1:4">
      <c r="A5558" s="16">
        <v>44896</v>
      </c>
      <c r="B5558">
        <v>5.76</v>
      </c>
      <c r="C5558">
        <v>6.25</v>
      </c>
      <c r="D5558">
        <v>3.35</v>
      </c>
    </row>
    <row r="5559" spans="1:4">
      <c r="A5559" s="16">
        <v>44897</v>
      </c>
      <c r="B5559">
        <v>5.49</v>
      </c>
      <c r="C5559">
        <v>6.25</v>
      </c>
      <c r="D5559">
        <v>3.35</v>
      </c>
    </row>
    <row r="5560" spans="1:4">
      <c r="A5560" s="16">
        <v>44898</v>
      </c>
      <c r="B5560">
        <v>5.39</v>
      </c>
      <c r="C5560">
        <v>6.25</v>
      </c>
      <c r="D5560">
        <v>3.35</v>
      </c>
    </row>
    <row r="5561" spans="1:4">
      <c r="A5561" s="16">
        <v>44900</v>
      </c>
      <c r="B5561">
        <v>5.76</v>
      </c>
      <c r="C5561">
        <v>6.25</v>
      </c>
      <c r="D5561">
        <v>3.35</v>
      </c>
    </row>
    <row r="5562" spans="1:4">
      <c r="A5562" s="16">
        <v>44901</v>
      </c>
      <c r="B5562">
        <v>5.76</v>
      </c>
      <c r="C5562">
        <v>6.25</v>
      </c>
      <c r="D5562">
        <v>3.35</v>
      </c>
    </row>
    <row r="5563" spans="1:4">
      <c r="A5563" s="16">
        <v>44902</v>
      </c>
      <c r="B5563">
        <v>6.07</v>
      </c>
      <c r="C5563">
        <v>6.25</v>
      </c>
      <c r="D5563">
        <v>3.35</v>
      </c>
    </row>
    <row r="5564" spans="1:4">
      <c r="A5564" s="16">
        <v>44903</v>
      </c>
      <c r="B5564">
        <v>6.09</v>
      </c>
      <c r="C5564">
        <v>6.25</v>
      </c>
      <c r="D5564">
        <v>3.35</v>
      </c>
    </row>
    <row r="5565" spans="1:4">
      <c r="A5565" s="16">
        <v>44904</v>
      </c>
      <c r="B5565">
        <v>6.1</v>
      </c>
      <c r="C5565">
        <v>6.25</v>
      </c>
      <c r="D5565">
        <v>3.35</v>
      </c>
    </row>
    <row r="5566" spans="1:4">
      <c r="A5566" s="16">
        <v>44907</v>
      </c>
      <c r="B5566">
        <v>6</v>
      </c>
      <c r="C5566">
        <v>6.25</v>
      </c>
      <c r="D5566">
        <v>3.35</v>
      </c>
    </row>
    <row r="5567" spans="1:4">
      <c r="A5567" s="16">
        <v>44908</v>
      </c>
      <c r="B5567">
        <v>6.08</v>
      </c>
      <c r="C5567">
        <v>6.25</v>
      </c>
      <c r="D5567">
        <v>3.35</v>
      </c>
    </row>
    <row r="5568" spans="1:4">
      <c r="A5568" s="16">
        <v>44909</v>
      </c>
      <c r="B5568">
        <v>6.1</v>
      </c>
      <c r="C5568">
        <v>6.25</v>
      </c>
      <c r="D5568">
        <v>3.35</v>
      </c>
    </row>
    <row r="5569" spans="1:4">
      <c r="A5569" s="16">
        <v>44910</v>
      </c>
      <c r="B5569">
        <v>6.2</v>
      </c>
      <c r="C5569">
        <v>6.25</v>
      </c>
      <c r="D5569">
        <v>3.35</v>
      </c>
    </row>
    <row r="5570" spans="1:4">
      <c r="A5570" s="16">
        <v>44911</v>
      </c>
      <c r="B5570">
        <v>6.32</v>
      </c>
      <c r="C5570">
        <v>6.25</v>
      </c>
      <c r="D5570">
        <v>3.35</v>
      </c>
    </row>
    <row r="5571" spans="1:4">
      <c r="A5571" s="16">
        <v>44912</v>
      </c>
      <c r="B5571">
        <v>5.81</v>
      </c>
      <c r="C5571">
        <v>6.25</v>
      </c>
      <c r="D5571">
        <v>3.35</v>
      </c>
    </row>
    <row r="5572" spans="1:4">
      <c r="A5572" s="16">
        <v>44914</v>
      </c>
      <c r="B5572">
        <v>6.5</v>
      </c>
      <c r="C5572">
        <v>6.25</v>
      </c>
      <c r="D5572">
        <v>3.35</v>
      </c>
    </row>
    <row r="5573" spans="1:4">
      <c r="A5573" s="16">
        <v>44915</v>
      </c>
      <c r="B5573">
        <v>6.49</v>
      </c>
      <c r="C5573">
        <v>6.25</v>
      </c>
      <c r="D5573">
        <v>3.35</v>
      </c>
    </row>
    <row r="5574" spans="1:4">
      <c r="A5574" s="16">
        <v>44916</v>
      </c>
      <c r="B5574">
        <v>6.45</v>
      </c>
      <c r="C5574">
        <v>6.25</v>
      </c>
      <c r="D5574">
        <v>3.35</v>
      </c>
    </row>
    <row r="5575" spans="1:4">
      <c r="A5575" s="16">
        <v>44917</v>
      </c>
      <c r="B5575">
        <v>6.5</v>
      </c>
      <c r="C5575">
        <v>6.25</v>
      </c>
      <c r="D5575">
        <v>3.35</v>
      </c>
    </row>
    <row r="5576" spans="1:4">
      <c r="A5576" s="16">
        <v>44918</v>
      </c>
      <c r="B5576">
        <v>6.46</v>
      </c>
      <c r="C5576">
        <v>6.25</v>
      </c>
      <c r="D5576">
        <v>3.35</v>
      </c>
    </row>
    <row r="5577" spans="1:4">
      <c r="A5577" s="16">
        <v>44921</v>
      </c>
      <c r="B5577">
        <v>6.46</v>
      </c>
      <c r="C5577">
        <v>6.25</v>
      </c>
      <c r="D5577">
        <v>3.35</v>
      </c>
    </row>
    <row r="5578" spans="1:4">
      <c r="A5578" s="16">
        <v>44922</v>
      </c>
      <c r="B5578">
        <v>6.31</v>
      </c>
      <c r="C5578">
        <v>6.25</v>
      </c>
      <c r="D5578">
        <v>3.35</v>
      </c>
    </row>
    <row r="5579" spans="1:4">
      <c r="A5579" s="16">
        <v>44923</v>
      </c>
      <c r="B5579">
        <v>6.29</v>
      </c>
      <c r="C5579">
        <v>6.25</v>
      </c>
      <c r="D5579">
        <v>3.35</v>
      </c>
    </row>
    <row r="5580" spans="1:4">
      <c r="A5580" s="16">
        <v>44924</v>
      </c>
      <c r="B5580">
        <v>6.36</v>
      </c>
      <c r="C5580">
        <v>6.25</v>
      </c>
      <c r="D5580">
        <v>3.35</v>
      </c>
    </row>
    <row r="5581" spans="1:4">
      <c r="A5581" s="16">
        <v>44925</v>
      </c>
      <c r="B5581">
        <v>6.34</v>
      </c>
      <c r="C5581">
        <v>6.25</v>
      </c>
      <c r="D5581">
        <v>3.35</v>
      </c>
    </row>
    <row r="5582" spans="1:4">
      <c r="A5582" s="16">
        <v>44926</v>
      </c>
      <c r="B5582">
        <v>5.97</v>
      </c>
      <c r="C5582">
        <v>6.25</v>
      </c>
      <c r="D5582">
        <v>3.35</v>
      </c>
    </row>
    <row r="5583" spans="1:4">
      <c r="A5583" s="16">
        <v>44928</v>
      </c>
      <c r="B5583">
        <v>6.16</v>
      </c>
      <c r="C5583">
        <v>6.25</v>
      </c>
      <c r="D5583">
        <v>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4C69-20A2-4AA1-B1A9-F1F774B3D62D}">
  <dimension ref="A1:IJ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5"/>
  <cols>
    <col min="12" max="169" width="9.140625" customWidth="1"/>
  </cols>
  <sheetData>
    <row r="1" spans="1:244">
      <c r="B1" t="s">
        <v>527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356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  <c r="CA1" t="s">
        <v>132</v>
      </c>
      <c r="CB1" t="s">
        <v>133</v>
      </c>
      <c r="CC1" t="s">
        <v>134</v>
      </c>
      <c r="CD1" t="s">
        <v>135</v>
      </c>
      <c r="CE1" t="s">
        <v>136</v>
      </c>
      <c r="CF1" t="s">
        <v>137</v>
      </c>
      <c r="CG1" t="s">
        <v>138</v>
      </c>
      <c r="CH1" t="s">
        <v>139</v>
      </c>
      <c r="CI1" t="s">
        <v>140</v>
      </c>
      <c r="CJ1" t="s">
        <v>141</v>
      </c>
      <c r="CK1" t="s">
        <v>142</v>
      </c>
      <c r="CL1" t="s">
        <v>143</v>
      </c>
      <c r="CM1" t="s">
        <v>144</v>
      </c>
      <c r="CN1" t="s">
        <v>145</v>
      </c>
      <c r="CO1" t="s">
        <v>146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  <c r="ED1" t="s">
        <v>187</v>
      </c>
      <c r="EE1" t="s">
        <v>188</v>
      </c>
      <c r="EF1" t="s">
        <v>189</v>
      </c>
      <c r="EG1" t="s">
        <v>190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t="s">
        <v>203</v>
      </c>
      <c r="EU1" t="s">
        <v>204</v>
      </c>
      <c r="EV1" t="s">
        <v>205</v>
      </c>
      <c r="EW1" t="s">
        <v>206</v>
      </c>
      <c r="EX1" t="s">
        <v>207</v>
      </c>
      <c r="EY1" t="s">
        <v>208</v>
      </c>
      <c r="EZ1" t="s">
        <v>209</v>
      </c>
      <c r="FA1" t="s">
        <v>210</v>
      </c>
      <c r="FB1" t="s">
        <v>211</v>
      </c>
      <c r="FC1" t="s">
        <v>212</v>
      </c>
      <c r="FD1" t="s">
        <v>213</v>
      </c>
      <c r="FE1" t="s">
        <v>214</v>
      </c>
      <c r="FF1" t="s">
        <v>215</v>
      </c>
      <c r="FG1" t="s">
        <v>216</v>
      </c>
      <c r="FH1" t="s">
        <v>217</v>
      </c>
      <c r="FI1" t="s">
        <v>218</v>
      </c>
      <c r="FJ1" t="s">
        <v>219</v>
      </c>
      <c r="FK1" t="s">
        <v>220</v>
      </c>
      <c r="FL1" t="s">
        <v>221</v>
      </c>
      <c r="FM1" t="s">
        <v>222</v>
      </c>
      <c r="FN1" t="s">
        <v>357</v>
      </c>
      <c r="FO1" t="s">
        <v>223</v>
      </c>
      <c r="FP1" t="s">
        <v>224</v>
      </c>
      <c r="FQ1" t="s">
        <v>225</v>
      </c>
      <c r="FR1" t="s">
        <v>226</v>
      </c>
      <c r="FS1" t="s">
        <v>227</v>
      </c>
      <c r="FT1" t="s">
        <v>228</v>
      </c>
      <c r="FU1" t="s">
        <v>229</v>
      </c>
      <c r="FV1" t="s">
        <v>230</v>
      </c>
      <c r="FW1" t="s">
        <v>231</v>
      </c>
      <c r="FX1" t="s">
        <v>232</v>
      </c>
      <c r="FY1" t="s">
        <v>233</v>
      </c>
      <c r="FZ1" t="s">
        <v>234</v>
      </c>
      <c r="GA1" t="s">
        <v>235</v>
      </c>
      <c r="GB1" t="s">
        <v>236</v>
      </c>
      <c r="GC1" t="s">
        <v>237</v>
      </c>
      <c r="GD1" t="s">
        <v>238</v>
      </c>
      <c r="GE1" t="s">
        <v>239</v>
      </c>
      <c r="GF1" t="s">
        <v>240</v>
      </c>
      <c r="GG1" t="s">
        <v>241</v>
      </c>
      <c r="GH1" t="s">
        <v>242</v>
      </c>
      <c r="GI1" t="s">
        <v>243</v>
      </c>
      <c r="GJ1" t="s">
        <v>244</v>
      </c>
      <c r="GK1" t="s">
        <v>245</v>
      </c>
      <c r="GL1" t="s">
        <v>246</v>
      </c>
      <c r="GM1" t="s">
        <v>247</v>
      </c>
      <c r="GN1" t="s">
        <v>248</v>
      </c>
      <c r="GO1" t="s">
        <v>249</v>
      </c>
      <c r="GP1" t="s">
        <v>250</v>
      </c>
      <c r="GQ1" t="s">
        <v>251</v>
      </c>
      <c r="GR1" t="s">
        <v>252</v>
      </c>
      <c r="GS1" t="s">
        <v>253</v>
      </c>
      <c r="GT1" t="s">
        <v>254</v>
      </c>
      <c r="GU1" t="s">
        <v>255</v>
      </c>
      <c r="GV1" t="s">
        <v>256</v>
      </c>
      <c r="GW1" t="s">
        <v>257</v>
      </c>
      <c r="GX1" t="s">
        <v>258</v>
      </c>
      <c r="GY1" t="s">
        <v>259</v>
      </c>
      <c r="GZ1" t="s">
        <v>260</v>
      </c>
      <c r="HA1" t="s">
        <v>261</v>
      </c>
      <c r="HB1" t="s">
        <v>262</v>
      </c>
      <c r="HC1" t="s">
        <v>263</v>
      </c>
      <c r="HD1" t="s">
        <v>264</v>
      </c>
      <c r="HE1" t="s">
        <v>265</v>
      </c>
      <c r="HF1" t="s">
        <v>266</v>
      </c>
      <c r="HG1" t="s">
        <v>267</v>
      </c>
      <c r="HH1" t="s">
        <v>268</v>
      </c>
      <c r="HI1" t="s">
        <v>269</v>
      </c>
      <c r="HJ1" t="s">
        <v>270</v>
      </c>
      <c r="HK1" t="s">
        <v>271</v>
      </c>
      <c r="HL1" t="s">
        <v>272</v>
      </c>
      <c r="HM1" t="s">
        <v>273</v>
      </c>
      <c r="HN1" t="s">
        <v>274</v>
      </c>
      <c r="HO1" t="s">
        <v>275</v>
      </c>
      <c r="HP1" t="s">
        <v>276</v>
      </c>
      <c r="HQ1" t="s">
        <v>277</v>
      </c>
      <c r="HR1" t="s">
        <v>278</v>
      </c>
      <c r="HS1" t="s">
        <v>279</v>
      </c>
      <c r="HT1" t="s">
        <v>280</v>
      </c>
      <c r="HU1" t="s">
        <v>281</v>
      </c>
      <c r="HV1" t="s">
        <v>282</v>
      </c>
      <c r="HW1" t="s">
        <v>283</v>
      </c>
      <c r="HX1" t="s">
        <v>284</v>
      </c>
      <c r="HY1" t="s">
        <v>285</v>
      </c>
      <c r="HZ1" t="s">
        <v>286</v>
      </c>
      <c r="IA1" t="s">
        <v>287</v>
      </c>
      <c r="IB1" t="s">
        <v>288</v>
      </c>
      <c r="IC1" t="s">
        <v>289</v>
      </c>
      <c r="ID1" t="s">
        <v>290</v>
      </c>
      <c r="IE1" t="s">
        <v>291</v>
      </c>
      <c r="IF1" t="s">
        <v>292</v>
      </c>
      <c r="IG1" t="s">
        <v>293</v>
      </c>
      <c r="IH1" t="s">
        <v>294</v>
      </c>
      <c r="II1" t="s">
        <v>295</v>
      </c>
      <c r="IJ1" t="s">
        <v>296</v>
      </c>
    </row>
    <row r="2" spans="1:244">
      <c r="A2" t="s">
        <v>297</v>
      </c>
      <c r="B2">
        <v>9.3032690624132552</v>
      </c>
      <c r="C2">
        <v>2.6954952300271744</v>
      </c>
      <c r="D2">
        <v>10.671449370890652</v>
      </c>
      <c r="E2">
        <v>10.6945607580573</v>
      </c>
      <c r="F2">
        <v>13.913245064206395</v>
      </c>
      <c r="G2">
        <v>6.4805457301668037</v>
      </c>
      <c r="H2">
        <v>17.509228869326993</v>
      </c>
      <c r="I2">
        <v>14.287156739249877</v>
      </c>
      <c r="J2">
        <v>9.2238493395858221</v>
      </c>
      <c r="K2" t="b">
        <v>0</v>
      </c>
      <c r="L2">
        <v>9.8151394649449131</v>
      </c>
      <c r="M2">
        <v>2.4194676646497149</v>
      </c>
      <c r="N2">
        <v>15.360669850507854</v>
      </c>
      <c r="O2">
        <v>29.160528560194056</v>
      </c>
      <c r="P2">
        <v>58.800520012425075</v>
      </c>
      <c r="Q2">
        <v>13.820016930567011</v>
      </c>
      <c r="R2">
        <v>13.006113637063871</v>
      </c>
      <c r="S2">
        <v>6.0669747029098611</v>
      </c>
      <c r="T2">
        <v>19.673276800120071</v>
      </c>
      <c r="U2">
        <v>27.821417587258839</v>
      </c>
      <c r="V2">
        <v>54.993775185925365</v>
      </c>
      <c r="W2">
        <v>173.00097751710655</v>
      </c>
      <c r="X2">
        <v>4.8453608247422686</v>
      </c>
      <c r="Y2">
        <v>-233.0843706777317</v>
      </c>
      <c r="Z2">
        <v>58.283214871514488</v>
      </c>
      <c r="AA2">
        <v>-83.527080581241748</v>
      </c>
      <c r="AB2">
        <v>31.622458879453401</v>
      </c>
      <c r="AC2">
        <v>43.380736821072489</v>
      </c>
      <c r="AD2">
        <v>-17.803030303030305</v>
      </c>
      <c r="AE2">
        <v>-4.0879478827361568</v>
      </c>
      <c r="AF2">
        <v>17.370366082529152</v>
      </c>
      <c r="AG2">
        <v>13.32967635765222</v>
      </c>
      <c r="AH2">
        <v>4.1183723797780525</v>
      </c>
      <c r="AI2">
        <v>12.456817134960847</v>
      </c>
      <c r="AJ2">
        <v>9.1346779440468442</v>
      </c>
      <c r="AK2">
        <v>11.054770447389616</v>
      </c>
      <c r="AL2">
        <v>13.373245103102068</v>
      </c>
      <c r="AM2">
        <v>11.271053477249957</v>
      </c>
      <c r="AN2">
        <v>6.4518222828027136</v>
      </c>
      <c r="AO2">
        <v>19.006727561122354</v>
      </c>
      <c r="AP2">
        <v>19.005478706869756</v>
      </c>
      <c r="AQ2">
        <v>10.850401866735805</v>
      </c>
      <c r="AR2">
        <v>16.031947925629421</v>
      </c>
      <c r="AS2">
        <v>18.481623333578842</v>
      </c>
      <c r="AT2">
        <v>12.25991482951418</v>
      </c>
      <c r="AU2">
        <v>11.077304360333248</v>
      </c>
      <c r="AV2">
        <v>870.34605053568123</v>
      </c>
      <c r="AW2">
        <v>19.147095897915719</v>
      </c>
      <c r="AX2">
        <v>-100</v>
      </c>
      <c r="AY2">
        <v>24.349652099134648</v>
      </c>
      <c r="AZ2">
        <v>-36.174736842105268</v>
      </c>
      <c r="BA2">
        <v>13.987306902267832</v>
      </c>
      <c r="BB2">
        <v>42.519779379517402</v>
      </c>
      <c r="BC2">
        <v>17.05</v>
      </c>
      <c r="BD2">
        <v>12.72</v>
      </c>
      <c r="BE2">
        <v>20.65</v>
      </c>
      <c r="BG2">
        <v>14.189331250464079</v>
      </c>
      <c r="BH2">
        <v>44.321924145148358</v>
      </c>
      <c r="BJ2">
        <v>13.738058193133734</v>
      </c>
      <c r="BK2">
        <v>-2.317377884474058</v>
      </c>
      <c r="BL2">
        <v>13.955870913885674</v>
      </c>
      <c r="BM2">
        <v>12.1516164994426</v>
      </c>
      <c r="BS2">
        <v>31.165729361938482</v>
      </c>
      <c r="BT2">
        <v>13.32967635765222</v>
      </c>
      <c r="BU2">
        <v>28.29102329233185</v>
      </c>
      <c r="BV2">
        <v>-17.803030303030305</v>
      </c>
      <c r="BW2">
        <v>-4.0879478827361568</v>
      </c>
      <c r="BY2">
        <v>40.186915887850468</v>
      </c>
      <c r="BZ2">
        <v>523.07692307692309</v>
      </c>
      <c r="CA2">
        <v>-83.527080581241748</v>
      </c>
      <c r="CB2">
        <v>61.500680066495391</v>
      </c>
      <c r="CC2">
        <v>41.149760941986237</v>
      </c>
      <c r="CD2">
        <v>1.5795586527293843</v>
      </c>
      <c r="CE2">
        <v>19.959905417908899</v>
      </c>
      <c r="CF2">
        <v>0</v>
      </c>
      <c r="CG2">
        <v>-2.7767438397974331</v>
      </c>
      <c r="CH2">
        <v>119.04128967752771</v>
      </c>
      <c r="CI2">
        <v>2.6944003602516928</v>
      </c>
      <c r="CJ2">
        <v>-0.31186122830660645</v>
      </c>
      <c r="CK2">
        <v>0</v>
      </c>
      <c r="CL2">
        <v>20.618339248984419</v>
      </c>
      <c r="CM2">
        <v>1.0221062405399792</v>
      </c>
      <c r="CN2">
        <v>-1.5381180357779443</v>
      </c>
      <c r="CO2">
        <v>1.7227206822262926</v>
      </c>
      <c r="CP2">
        <v>3.5608931299952302</v>
      </c>
      <c r="CQ2">
        <v>1.4118279336864894</v>
      </c>
      <c r="CR2">
        <v>4.0922421524653609</v>
      </c>
      <c r="CS2">
        <v>11.133885437780117</v>
      </c>
      <c r="CT2">
        <v>5.6268691905631547</v>
      </c>
      <c r="CU2">
        <v>169.61970804843466</v>
      </c>
      <c r="CV2">
        <v>12.308051151636477</v>
      </c>
      <c r="CW2">
        <v>4.3762803662730807</v>
      </c>
      <c r="CZ2">
        <v>35.119289587138354</v>
      </c>
      <c r="DA2">
        <v>61.500680066495391</v>
      </c>
      <c r="DB2">
        <v>32.95710082081461</v>
      </c>
      <c r="DC2">
        <v>45.941714938959343</v>
      </c>
      <c r="DD2">
        <v>31.165729361938482</v>
      </c>
      <c r="DE2">
        <v>52.493242785634685</v>
      </c>
      <c r="DF2">
        <v>33.571114547170147</v>
      </c>
      <c r="DG2">
        <v>15.501978124272748</v>
      </c>
      <c r="DH2">
        <v>13.738058193133734</v>
      </c>
      <c r="DI2">
        <v>1.0018904346137114</v>
      </c>
      <c r="DJ2">
        <v>27.758785252780349</v>
      </c>
      <c r="DK2">
        <v>10.436215792828325</v>
      </c>
      <c r="DL2">
        <v>6.8048547661257324</v>
      </c>
      <c r="DM2">
        <v>23.604448562312445</v>
      </c>
      <c r="DN2">
        <v>13.951210340205373</v>
      </c>
      <c r="DO2">
        <v>22.176276804300816</v>
      </c>
      <c r="DP2">
        <v>17.476929261285861</v>
      </c>
      <c r="DQ2">
        <v>17.32559917138887</v>
      </c>
      <c r="DR2">
        <v>12.285925976771088</v>
      </c>
      <c r="DS2">
        <v>13.567284269438643</v>
      </c>
      <c r="DT2">
        <v>13.636363636363635</v>
      </c>
      <c r="DU2">
        <v>0</v>
      </c>
      <c r="DV2">
        <v>-2.2727272727273675</v>
      </c>
      <c r="DW2">
        <v>26.726057906458877</v>
      </c>
      <c r="DX2">
        <v>29.259259259259256</v>
      </c>
      <c r="DY2">
        <v>-3.0249110320284682</v>
      </c>
      <c r="DZ2">
        <v>-0.49224710804824717</v>
      </c>
      <c r="EA2">
        <v>1.2183865608270197</v>
      </c>
      <c r="EB2">
        <v>4.3756573342839378</v>
      </c>
      <c r="EC2">
        <v>-1.000976562499998</v>
      </c>
      <c r="ED2">
        <v>-2.0443984185422321</v>
      </c>
      <c r="EE2">
        <v>15.944669779502588</v>
      </c>
      <c r="EF2">
        <v>10.54545454545454</v>
      </c>
      <c r="EG2">
        <v>4.3593130779392304</v>
      </c>
      <c r="EH2">
        <v>11.500974658869408</v>
      </c>
      <c r="EI2">
        <v>7.6335877862595423</v>
      </c>
      <c r="EJ2">
        <v>7.7248677248678037</v>
      </c>
      <c r="EK2">
        <v>13.162265214881339</v>
      </c>
      <c r="EL2">
        <v>4.1237113402061505</v>
      </c>
      <c r="EM2">
        <v>18.325791855203473</v>
      </c>
      <c r="EN2">
        <v>16.700819672131203</v>
      </c>
      <c r="EO2">
        <v>18.845700824499286</v>
      </c>
      <c r="EP2">
        <v>7.6836158192088861</v>
      </c>
      <c r="EQ2">
        <v>-0.80080080080078764</v>
      </c>
      <c r="ER2">
        <v>2.8659160696006847</v>
      </c>
      <c r="ES2">
        <v>-4.9358341559723566</v>
      </c>
      <c r="ET2">
        <v>-3.0368763557484173</v>
      </c>
      <c r="EU2">
        <v>4.5891141942370384</v>
      </c>
      <c r="EV2">
        <v>13.807106598984916</v>
      </c>
      <c r="EW2">
        <v>7.5742067553737007</v>
      </c>
      <c r="EX2">
        <v>14.526946107784431</v>
      </c>
      <c r="EY2">
        <v>17.544541635642368</v>
      </c>
      <c r="EZ2">
        <v>21.918335829712806</v>
      </c>
      <c r="FA2">
        <v>0.19343244269049437</v>
      </c>
      <c r="FB2">
        <v>4.3404577939815585</v>
      </c>
      <c r="FC2">
        <v>4.3404577939815585</v>
      </c>
      <c r="FD2">
        <v>25.949748259497486</v>
      </c>
      <c r="FE2">
        <v>-5.305498202951747</v>
      </c>
      <c r="FF2">
        <v>30.795806242652528</v>
      </c>
      <c r="FG2">
        <v>7.0653054610273864</v>
      </c>
      <c r="FH2">
        <v>30.795806242652528</v>
      </c>
      <c r="FI2">
        <v>-34.707089846834045</v>
      </c>
      <c r="FJ2">
        <v>-808.44444444444434</v>
      </c>
      <c r="FK2">
        <v>-36.261316368974796</v>
      </c>
      <c r="FL2">
        <v>194.65223097112857</v>
      </c>
      <c r="FM2">
        <v>50.013763017520738</v>
      </c>
      <c r="FN2" t="b">
        <v>0</v>
      </c>
      <c r="FO2">
        <v>4.8286604361370626</v>
      </c>
      <c r="FP2">
        <v>3.6111111111111032</v>
      </c>
      <c r="FQ2">
        <v>15.094339622641506</v>
      </c>
      <c r="FR2">
        <v>4.0109389243390501</v>
      </c>
      <c r="FS2">
        <v>4.0109389243390989</v>
      </c>
      <c r="FT2">
        <v>12.05882352941177</v>
      </c>
      <c r="FU2">
        <v>23.744292237442938</v>
      </c>
      <c r="FV2">
        <v>8.7000763164589134</v>
      </c>
      <c r="FW2">
        <v>45.762711864406789</v>
      </c>
      <c r="FX2">
        <v>16.666189542390097</v>
      </c>
      <c r="FY2">
        <v>13.220099079971693</v>
      </c>
      <c r="FZ2">
        <v>-1.0200106251106782</v>
      </c>
      <c r="GA2">
        <v>4.3893129770992365</v>
      </c>
      <c r="GB2">
        <v>-1.2724117987275883</v>
      </c>
      <c r="GC2">
        <v>25.005417118093177</v>
      </c>
      <c r="GD2">
        <v>32.628939828080227</v>
      </c>
      <c r="GE2">
        <v>18.946176061980825</v>
      </c>
      <c r="GF2">
        <v>22.148283797454567</v>
      </c>
      <c r="GJ2">
        <v>20.519020937776467</v>
      </c>
      <c r="GK2">
        <v>7.5435771983747015</v>
      </c>
      <c r="GL2">
        <v>0.48076923076923767</v>
      </c>
      <c r="GM2">
        <v>52.30711323010614</v>
      </c>
      <c r="GN2">
        <v>-35.969066824539333</v>
      </c>
      <c r="GP2">
        <v>-10.507694013479384</v>
      </c>
      <c r="GQ2">
        <v>-5.8047656629317954</v>
      </c>
      <c r="GR2">
        <v>79.19988925802879</v>
      </c>
      <c r="GS2">
        <v>9.5969289827255277E-2</v>
      </c>
      <c r="HB2">
        <v>1.5274949083501848</v>
      </c>
      <c r="HC2">
        <v>2.2422974681878634</v>
      </c>
      <c r="HD2">
        <v>53.429897864438267</v>
      </c>
      <c r="HE2">
        <v>3.0313393856485513</v>
      </c>
      <c r="HF2">
        <v>19.959905417908899</v>
      </c>
      <c r="HG2">
        <v>34.931588340273635</v>
      </c>
      <c r="HH2">
        <v>-10.014208926111824</v>
      </c>
      <c r="HI2">
        <v>10.79697818515381</v>
      </c>
      <c r="HJ2">
        <v>26.541968837509859</v>
      </c>
      <c r="HM2">
        <v>2.1445695976851451</v>
      </c>
      <c r="HP2">
        <v>0</v>
      </c>
      <c r="HR2">
        <v>18.236391187784122</v>
      </c>
      <c r="HS2">
        <v>14.814814814814806</v>
      </c>
      <c r="HT2">
        <v>11.111111111111111</v>
      </c>
      <c r="HW2">
        <v>-24.158596074982505</v>
      </c>
      <c r="IE2">
        <v>34.294120729799118</v>
      </c>
      <c r="IF2">
        <v>4.9304206809661117</v>
      </c>
      <c r="IG2">
        <v>-42.928286852589636</v>
      </c>
      <c r="IH2">
        <v>13411.678864297681</v>
      </c>
      <c r="II2">
        <v>3.9655263969353967</v>
      </c>
    </row>
    <row r="3" spans="1:244">
      <c r="A3" t="s">
        <v>298</v>
      </c>
      <c r="B3">
        <v>5.0067142769944457</v>
      </c>
      <c r="C3">
        <v>3.8060599380966842</v>
      </c>
      <c r="D3">
        <v>7.5578553005402798</v>
      </c>
      <c r="E3">
        <v>10.812695386723007</v>
      </c>
      <c r="F3">
        <v>12.989654704467659</v>
      </c>
      <c r="G3">
        <v>9.3769920721140068</v>
      </c>
      <c r="H3">
        <v>13.158356682872027</v>
      </c>
      <c r="I3">
        <v>13.671165488189866</v>
      </c>
      <c r="J3">
        <v>8.4437090208250645</v>
      </c>
      <c r="K3" t="b">
        <v>1</v>
      </c>
      <c r="L3">
        <v>9.1694762617128482</v>
      </c>
      <c r="M3">
        <v>16.910398823104064</v>
      </c>
      <c r="N3">
        <v>15.222259030231644</v>
      </c>
      <c r="O3">
        <v>27.428610998104375</v>
      </c>
      <c r="P3">
        <v>28.462812340972409</v>
      </c>
      <c r="Q3">
        <v>12.554061811948145</v>
      </c>
      <c r="R3">
        <v>12.024885315091725</v>
      </c>
      <c r="S3">
        <v>20.608068268313339</v>
      </c>
      <c r="T3">
        <v>19.140310647687446</v>
      </c>
      <c r="U3">
        <v>25.861287938392579</v>
      </c>
      <c r="V3">
        <v>25.319378478298049</v>
      </c>
      <c r="W3">
        <v>38.505984316962447</v>
      </c>
      <c r="X3">
        <v>69.144405729771591</v>
      </c>
      <c r="Y3">
        <v>3.5351303579319491</v>
      </c>
      <c r="Z3">
        <v>189.37980241492863</v>
      </c>
      <c r="AA3">
        <v>-929.02208201892745</v>
      </c>
      <c r="AB3">
        <v>37.334592522637635</v>
      </c>
      <c r="AC3">
        <v>41.872012546896293</v>
      </c>
      <c r="AD3">
        <v>30.198019801980198</v>
      </c>
      <c r="AE3">
        <v>19.4590713259933</v>
      </c>
      <c r="AF3">
        <v>18.917269243294417</v>
      </c>
      <c r="AG3">
        <v>142.04545454545453</v>
      </c>
      <c r="AH3">
        <v>-2.0780385707878608</v>
      </c>
      <c r="AI3">
        <v>9.0928815520639343</v>
      </c>
      <c r="AJ3">
        <v>4.5240818401321645</v>
      </c>
      <c r="AK3">
        <v>10.066883586406362</v>
      </c>
      <c r="AL3">
        <v>11.840145909568388</v>
      </c>
      <c r="AM3">
        <v>12.923958421682546</v>
      </c>
      <c r="AN3">
        <v>7.1465423157059229</v>
      </c>
      <c r="AO3">
        <v>9.9613546221905818</v>
      </c>
      <c r="AP3">
        <v>13.847868234611971</v>
      </c>
      <c r="AQ3">
        <v>9.271903516048754</v>
      </c>
      <c r="AR3">
        <v>14.30146195131648</v>
      </c>
      <c r="AS3">
        <v>15.984900520054723</v>
      </c>
      <c r="AT3">
        <v>13.086973313614484</v>
      </c>
      <c r="AU3">
        <v>11.242673965430042</v>
      </c>
      <c r="AV3">
        <v>8.1222704896470059</v>
      </c>
      <c r="AW3">
        <v>91.593558585259842</v>
      </c>
      <c r="AY3">
        <v>25.313061019692423</v>
      </c>
      <c r="AZ3">
        <v>116.88857437402804</v>
      </c>
      <c r="BA3">
        <v>21.130161227303613</v>
      </c>
      <c r="BB3">
        <v>31.151936220247073</v>
      </c>
      <c r="BC3">
        <v>20.91</v>
      </c>
      <c r="BD3">
        <v>17.23</v>
      </c>
      <c r="BE3">
        <v>23.01</v>
      </c>
      <c r="BG3">
        <v>21.684786160689281</v>
      </c>
      <c r="BH3">
        <v>32.717886540807022</v>
      </c>
      <c r="BJ3">
        <v>18.188940164943737</v>
      </c>
      <c r="BK3">
        <v>3.6414687765274358</v>
      </c>
      <c r="BL3">
        <v>11.478612148352891</v>
      </c>
      <c r="BM3">
        <v>2.5806451612903301</v>
      </c>
      <c r="BS3">
        <v>56.113975576662142</v>
      </c>
      <c r="BT3">
        <v>142.04545454545453</v>
      </c>
      <c r="BU3">
        <v>31.270440251572328</v>
      </c>
      <c r="BV3">
        <v>30.198019801980198</v>
      </c>
      <c r="BW3">
        <v>19.4590713259933</v>
      </c>
      <c r="BY3">
        <v>-19.340329835082461</v>
      </c>
      <c r="BZ3">
        <v>857.11206896551721</v>
      </c>
      <c r="CA3">
        <v>-929.02208201892745</v>
      </c>
      <c r="CB3">
        <v>72.936068462119309</v>
      </c>
      <c r="CC3">
        <v>57.10278874036949</v>
      </c>
      <c r="CD3">
        <v>1.5733456732993985</v>
      </c>
      <c r="CE3">
        <v>33.647836538461547</v>
      </c>
      <c r="CF3">
        <v>0</v>
      </c>
      <c r="CG3">
        <v>-0.17255608072619105</v>
      </c>
      <c r="CH3">
        <v>115.21536373014709</v>
      </c>
      <c r="CI3">
        <v>2.9164377286262617</v>
      </c>
      <c r="CJ3">
        <v>4.1121914010829901</v>
      </c>
      <c r="CK3">
        <v>0</v>
      </c>
      <c r="CL3">
        <v>20.720618563396268</v>
      </c>
      <c r="CM3">
        <v>-1.6652861518309481</v>
      </c>
      <c r="CN3">
        <v>4.8454059266269685</v>
      </c>
      <c r="CO3">
        <v>2.130370100173256</v>
      </c>
      <c r="CP3">
        <v>3.5054999019576365</v>
      </c>
      <c r="CQ3">
        <v>1.933683627522921</v>
      </c>
      <c r="CR3">
        <v>2.1342273011983934</v>
      </c>
      <c r="CS3">
        <v>11.465861590804696</v>
      </c>
      <c r="CT3">
        <v>5.3447137265840867</v>
      </c>
      <c r="CU3">
        <v>130.42628489336246</v>
      </c>
      <c r="CV3">
        <v>12.900300327929182</v>
      </c>
      <c r="CW3">
        <v>4.5551796500957709</v>
      </c>
      <c r="CZ3">
        <v>33.388128350978427</v>
      </c>
      <c r="DA3">
        <v>72.936068462119309</v>
      </c>
      <c r="DB3">
        <v>29.643135922966458</v>
      </c>
      <c r="DC3">
        <v>49.568154978664914</v>
      </c>
      <c r="DD3">
        <v>56.113975576662142</v>
      </c>
      <c r="DE3">
        <v>46.719070201444538</v>
      </c>
      <c r="DF3">
        <v>32.52064516884667</v>
      </c>
      <c r="DG3">
        <v>17.46726025294333</v>
      </c>
      <c r="DH3">
        <v>18.188940164943737</v>
      </c>
      <c r="DI3">
        <v>1.9042847419539548</v>
      </c>
      <c r="DJ3">
        <v>33.104070326450255</v>
      </c>
      <c r="DK3">
        <v>14.881009370588224</v>
      </c>
      <c r="DL3">
        <v>19.070971257321894</v>
      </c>
      <c r="DM3">
        <v>25.380956046493726</v>
      </c>
      <c r="DN3">
        <v>11.714740645477372</v>
      </c>
      <c r="DO3">
        <v>37.106260879241418</v>
      </c>
      <c r="DP3">
        <v>22.764723991103516</v>
      </c>
      <c r="DQ3">
        <v>22.567968630785927</v>
      </c>
      <c r="DR3">
        <v>16.438295436876178</v>
      </c>
      <c r="DS3">
        <v>17.965663450766474</v>
      </c>
      <c r="DT3">
        <v>13.636363636363635</v>
      </c>
      <c r="DU3">
        <v>0</v>
      </c>
      <c r="DV3">
        <v>0</v>
      </c>
      <c r="DW3">
        <v>11.982570806100183</v>
      </c>
      <c r="DX3">
        <v>13.709677419354833</v>
      </c>
      <c r="DY3">
        <v>-5.3509532062391658</v>
      </c>
      <c r="DZ3">
        <v>-7.0518165574746901</v>
      </c>
      <c r="EA3">
        <v>-5.4609929078014154</v>
      </c>
      <c r="EB3">
        <v>-0.11626076045161361</v>
      </c>
      <c r="EC3">
        <v>-6.4285714285714208</v>
      </c>
      <c r="ED3">
        <v>1.1516530620345831</v>
      </c>
      <c r="EE3">
        <v>20.017881717696763</v>
      </c>
      <c r="EF3">
        <v>6.4080944350758919</v>
      </c>
      <c r="EG3">
        <v>-2.1037868162692845</v>
      </c>
      <c r="EH3">
        <v>7.5000000000000053</v>
      </c>
      <c r="EI3">
        <v>2.080237741456175</v>
      </c>
      <c r="EJ3">
        <v>4.6728971962616548</v>
      </c>
      <c r="EK3">
        <v>13.935456681659694</v>
      </c>
      <c r="EL3">
        <v>3.0155642023346081</v>
      </c>
      <c r="EM3">
        <v>7.9249217935350531</v>
      </c>
      <c r="EN3">
        <v>9.1332712022368732</v>
      </c>
      <c r="EO3">
        <v>7.5575027382256712</v>
      </c>
      <c r="EP3">
        <v>4.1950113378684453</v>
      </c>
      <c r="EQ3">
        <v>-9.1816367265469108</v>
      </c>
      <c r="ER3">
        <v>-0.40000000000002411</v>
      </c>
      <c r="ES3">
        <v>3.6885245901639605</v>
      </c>
      <c r="ET3">
        <v>3.9370078740158814</v>
      </c>
      <c r="EU3">
        <v>3.4482758620689413</v>
      </c>
      <c r="EV3">
        <v>8.8552915766739826</v>
      </c>
      <c r="EW3">
        <v>2.0895522388059713</v>
      </c>
      <c r="EX3">
        <v>15.423955915378665</v>
      </c>
      <c r="EY3">
        <v>12.161158829523949</v>
      </c>
      <c r="EZ3">
        <v>19.173364931016852</v>
      </c>
      <c r="FA3">
        <v>-13.290535841271577</v>
      </c>
      <c r="FB3">
        <v>10.877202924009746</v>
      </c>
      <c r="FC3">
        <v>10.877202924009746</v>
      </c>
      <c r="FD3">
        <v>19.52419671395727</v>
      </c>
      <c r="FE3">
        <v>0.93640116190184985</v>
      </c>
      <c r="FF3">
        <v>153.81685996191794</v>
      </c>
      <c r="FG3">
        <v>-10.428129578381897</v>
      </c>
      <c r="FH3">
        <v>153.81685996191794</v>
      </c>
      <c r="FI3">
        <v>-10.201228038178613</v>
      </c>
      <c r="FJ3">
        <v>165.3896103896104</v>
      </c>
      <c r="FK3">
        <v>118.56639247943596</v>
      </c>
      <c r="FL3">
        <v>162.68098701651826</v>
      </c>
      <c r="FM3">
        <v>54.639740239737378</v>
      </c>
      <c r="FN3" t="b">
        <v>1</v>
      </c>
      <c r="FO3">
        <v>4.3410852713178256</v>
      </c>
      <c r="FP3">
        <v>2.219140083217765</v>
      </c>
      <c r="FQ3">
        <v>15.280135823429555</v>
      </c>
      <c r="FR3">
        <v>3.6444444444444204</v>
      </c>
      <c r="FS3">
        <v>3.644444444444439</v>
      </c>
      <c r="FT3">
        <v>13.461538461538458</v>
      </c>
      <c r="FU3">
        <v>22.362869198312239</v>
      </c>
      <c r="FV3">
        <v>9.5190630451034117</v>
      </c>
      <c r="FW3">
        <v>48.550724637681164</v>
      </c>
      <c r="FX3">
        <v>19.997188288481603</v>
      </c>
      <c r="FY3">
        <v>6.7785983001254007</v>
      </c>
      <c r="FZ3">
        <v>2.9729729729729732</v>
      </c>
      <c r="GA3">
        <v>5.323383084577114</v>
      </c>
      <c r="GB3">
        <v>-0.16469038208168643</v>
      </c>
      <c r="GC3">
        <v>45.735805330243338</v>
      </c>
      <c r="GD3">
        <v>12.783825816485225</v>
      </c>
      <c r="GE3">
        <v>60.281919529438689</v>
      </c>
      <c r="GF3">
        <v>62.321229163022863</v>
      </c>
      <c r="GJ3">
        <v>16.363532372454817</v>
      </c>
      <c r="GK3">
        <v>2.0003792316495859</v>
      </c>
      <c r="GL3">
        <v>4.9599999999999911</v>
      </c>
      <c r="GM3">
        <v>44.351599529891907</v>
      </c>
      <c r="GN3">
        <v>-4.5999041686631568</v>
      </c>
      <c r="GP3">
        <v>-33.238583811210063</v>
      </c>
      <c r="GQ3">
        <v>19.987327001450829</v>
      </c>
      <c r="GR3">
        <v>62.446411111389686</v>
      </c>
      <c r="GS3">
        <v>-1.9955654101995564</v>
      </c>
      <c r="HB3">
        <v>2.9354207436398703</v>
      </c>
      <c r="HC3">
        <v>3.1401351097554313</v>
      </c>
      <c r="HD3">
        <v>72.057502246181485</v>
      </c>
      <c r="HE3">
        <v>6.5936847434031511</v>
      </c>
      <c r="HF3">
        <v>33.647836538461547</v>
      </c>
      <c r="HG3">
        <v>41.51215121512152</v>
      </c>
      <c r="HH3">
        <v>5.0913591686797783</v>
      </c>
      <c r="HI3">
        <v>16.415499745231653</v>
      </c>
      <c r="HJ3">
        <v>27.082468725914506</v>
      </c>
      <c r="HM3">
        <v>0.51785714285714279</v>
      </c>
      <c r="HP3">
        <v>0</v>
      </c>
      <c r="HR3">
        <v>11.579843641148695</v>
      </c>
      <c r="HS3">
        <v>13.863636363636351</v>
      </c>
      <c r="HT3">
        <v>11.111111111111111</v>
      </c>
      <c r="HW3">
        <v>-23.896476642913541</v>
      </c>
      <c r="IE3">
        <v>30.28734646391575</v>
      </c>
      <c r="IF3">
        <v>4.1877316399414513</v>
      </c>
      <c r="IG3">
        <v>25.13738698812266</v>
      </c>
      <c r="IH3">
        <v>9257.6655244832546</v>
      </c>
      <c r="II3">
        <v>2.4353557076563948</v>
      </c>
    </row>
    <row r="4" spans="1:244">
      <c r="A4" t="s">
        <v>299</v>
      </c>
      <c r="B4">
        <v>3.8774542208677403</v>
      </c>
      <c r="C4">
        <v>7.7429945301941947</v>
      </c>
      <c r="D4">
        <v>9.321225187762888</v>
      </c>
      <c r="E4">
        <v>10.347284438379907</v>
      </c>
      <c r="F4">
        <v>14.522617722219708</v>
      </c>
      <c r="G4">
        <v>16.365444631160113</v>
      </c>
      <c r="H4">
        <v>14.518694565260043</v>
      </c>
      <c r="I4">
        <v>13.333118659223429</v>
      </c>
      <c r="J4">
        <v>8.9734387310818207</v>
      </c>
      <c r="K4" t="b">
        <v>0</v>
      </c>
      <c r="L4">
        <v>7.8107447556280674</v>
      </c>
      <c r="M4">
        <v>21.292948586761263</v>
      </c>
      <c r="N4">
        <v>17.369245297405726</v>
      </c>
      <c r="O4">
        <v>27.843062926459439</v>
      </c>
      <c r="P4">
        <v>22.844817360084143</v>
      </c>
      <c r="Q4">
        <v>13.838055991150336</v>
      </c>
      <c r="R4">
        <v>12.034354365120343</v>
      </c>
      <c r="S4">
        <v>26.891169421741534</v>
      </c>
      <c r="T4">
        <v>21.477854621865884</v>
      </c>
      <c r="U4">
        <v>27.182872286407868</v>
      </c>
      <c r="V4">
        <v>20.905194641486084</v>
      </c>
      <c r="W4">
        <v>8.2603892241012993</v>
      </c>
      <c r="X4">
        <v>30.005017561465131</v>
      </c>
      <c r="Y4">
        <v>-14.201796821008983</v>
      </c>
      <c r="Z4">
        <v>-93.41814159292035</v>
      </c>
      <c r="AA4">
        <v>-170.85228996057023</v>
      </c>
      <c r="AB4">
        <v>23.645704967823058</v>
      </c>
      <c r="AC4">
        <v>24.247936080796002</v>
      </c>
      <c r="AD4">
        <v>98.030203545633626</v>
      </c>
      <c r="AE4">
        <v>58.083684080217878</v>
      </c>
      <c r="AF4">
        <v>12.559540057314175</v>
      </c>
      <c r="AG4">
        <v>27.172971412070456</v>
      </c>
      <c r="AH4">
        <v>4.59896983075791E-3</v>
      </c>
      <c r="AI4">
        <v>9.0271176480754942</v>
      </c>
      <c r="AJ4">
        <v>6.8160061267470802</v>
      </c>
      <c r="AK4">
        <v>15.120654537922462</v>
      </c>
      <c r="AL4">
        <v>11.182904977133534</v>
      </c>
      <c r="AM4">
        <v>11.653624606021085</v>
      </c>
      <c r="AN4">
        <v>7.6690513964139253</v>
      </c>
      <c r="AO4">
        <v>12.060232717316905</v>
      </c>
      <c r="AP4">
        <v>13.31495045239121</v>
      </c>
      <c r="AQ4">
        <v>9.9403960776773701</v>
      </c>
      <c r="AR4">
        <v>19.662757853291108</v>
      </c>
      <c r="AS4">
        <v>15.426048471404846</v>
      </c>
      <c r="AT4">
        <v>11.688416665918215</v>
      </c>
      <c r="AU4">
        <v>12.425250485129302</v>
      </c>
      <c r="AV4">
        <v>86.252499109784026</v>
      </c>
      <c r="AW4">
        <v>55.201197777453181</v>
      </c>
      <c r="AY4">
        <v>19.776234933704604</v>
      </c>
      <c r="AZ4">
        <v>354.12958317583588</v>
      </c>
      <c r="BA4">
        <v>20.10378214857845</v>
      </c>
      <c r="BB4">
        <v>27.990298038753451</v>
      </c>
      <c r="BC4">
        <v>16.8</v>
      </c>
      <c r="BD4">
        <v>21.84</v>
      </c>
      <c r="BE4">
        <v>4.13</v>
      </c>
      <c r="BG4">
        <v>20.599417785017856</v>
      </c>
      <c r="BH4">
        <v>29.422223365652645</v>
      </c>
      <c r="BJ4">
        <v>17.29142585908566</v>
      </c>
      <c r="BK4">
        <v>-1.208617971623752</v>
      </c>
      <c r="BL4">
        <v>12.681631976595462</v>
      </c>
      <c r="BM4">
        <v>2.5806451612903301</v>
      </c>
      <c r="BS4">
        <v>53.701512163050637</v>
      </c>
      <c r="BT4">
        <v>27.172971412070456</v>
      </c>
      <c r="BU4">
        <v>39.554713405968734</v>
      </c>
      <c r="BV4">
        <v>98.030203545633626</v>
      </c>
      <c r="BW4">
        <v>58.083684080217878</v>
      </c>
      <c r="BY4">
        <v>135.05154639175259</v>
      </c>
      <c r="BZ4">
        <v>-41.332194705380019</v>
      </c>
      <c r="CA4">
        <v>-170.85228996057023</v>
      </c>
      <c r="CB4">
        <v>61.909453667668345</v>
      </c>
      <c r="CC4">
        <v>-48.134128059592904</v>
      </c>
      <c r="CD4">
        <v>1.5671813781977413</v>
      </c>
      <c r="CE4">
        <v>17.394606912267381</v>
      </c>
      <c r="CF4">
        <v>0</v>
      </c>
      <c r="CG4">
        <v>9.9273607748184052</v>
      </c>
      <c r="CH4">
        <v>88.786381833441624</v>
      </c>
      <c r="CI4">
        <v>2.873883883359388</v>
      </c>
      <c r="CJ4">
        <v>6.149415530090411</v>
      </c>
      <c r="CK4">
        <v>0</v>
      </c>
      <c r="CL4">
        <v>24.941741827685789</v>
      </c>
      <c r="CM4">
        <v>-3.2933756489671757</v>
      </c>
      <c r="CN4">
        <v>-0.60752980846721116</v>
      </c>
      <c r="CO4">
        <v>2.5027694847125961</v>
      </c>
      <c r="CP4">
        <v>3.126111405524489</v>
      </c>
      <c r="CQ4">
        <v>2.203899575235198</v>
      </c>
      <c r="CR4">
        <v>2.6701271605799595</v>
      </c>
      <c r="CS4">
        <v>11.798829414062045</v>
      </c>
      <c r="CT4">
        <v>4.9296072075056072</v>
      </c>
      <c r="CU4">
        <v>91.651317563784261</v>
      </c>
      <c r="CV4">
        <v>12.709820985162754</v>
      </c>
      <c r="CW4">
        <v>4.8512766367021776</v>
      </c>
      <c r="CZ4">
        <v>22.390725624914364</v>
      </c>
      <c r="DA4">
        <v>61.909453667668345</v>
      </c>
      <c r="DB4">
        <v>18.032154480600269</v>
      </c>
      <c r="DC4">
        <v>23.944182243325827</v>
      </c>
      <c r="DD4">
        <v>53.701512163050637</v>
      </c>
      <c r="DE4">
        <v>14.262967522375023</v>
      </c>
      <c r="DF4">
        <v>31.430403035377296</v>
      </c>
      <c r="DG4">
        <v>14.913366200619393</v>
      </c>
      <c r="DH4">
        <v>17.29142585908566</v>
      </c>
      <c r="DI4">
        <v>2.2119908736613429</v>
      </c>
      <c r="DJ4">
        <v>26.750046402587174</v>
      </c>
      <c r="DK4">
        <v>13.220361866531874</v>
      </c>
      <c r="DL4">
        <v>16.283138204817657</v>
      </c>
      <c r="DM4">
        <v>11.733301250479363</v>
      </c>
      <c r="DN4">
        <v>15.490425376406957</v>
      </c>
      <c r="DO4">
        <v>27.740002089895356</v>
      </c>
      <c r="DP4">
        <v>20.871270118654568</v>
      </c>
      <c r="DQ4">
        <v>20.700206650873838</v>
      </c>
      <c r="DR4">
        <v>15.868512602243975</v>
      </c>
      <c r="DS4">
        <v>17.084557614220916</v>
      </c>
      <c r="DT4">
        <v>4</v>
      </c>
      <c r="DU4">
        <v>4.1666666666666661</v>
      </c>
      <c r="DV4">
        <v>0</v>
      </c>
      <c r="DW4">
        <v>21.626297577854697</v>
      </c>
      <c r="DX4">
        <v>5.5072463768115929</v>
      </c>
      <c r="DY4">
        <v>1.1358574610244945</v>
      </c>
      <c r="DZ4">
        <v>-5.3083621615173602</v>
      </c>
      <c r="EA4">
        <v>-7.3292138688637083</v>
      </c>
      <c r="EB4">
        <v>-8.3700000597215922</v>
      </c>
      <c r="EC4">
        <v>-8.8297621850718233</v>
      </c>
      <c r="ED4">
        <v>10.930781672770516</v>
      </c>
      <c r="EE4">
        <v>4.6770636924355244</v>
      </c>
      <c r="EF4">
        <v>6.9078947368421098</v>
      </c>
      <c r="EG4">
        <v>-0.77319587628865249</v>
      </c>
      <c r="EH4">
        <v>7.5993091537132962</v>
      </c>
      <c r="EI4">
        <v>4.7761194029850786</v>
      </c>
      <c r="EJ4">
        <v>5.7729941291585343</v>
      </c>
      <c r="EK4">
        <v>12.394419993993225</v>
      </c>
      <c r="EL4">
        <v>1.0456273764258406</v>
      </c>
      <c r="EM4">
        <v>10.149253731343402</v>
      </c>
      <c r="EN4">
        <v>12.538226299694163</v>
      </c>
      <c r="EO4">
        <v>9.2702169625247421</v>
      </c>
      <c r="EP4">
        <v>6.5279091769156929</v>
      </c>
      <c r="EQ4">
        <v>-7.8450844091360352</v>
      </c>
      <c r="ER4">
        <v>0.58365758754866293</v>
      </c>
      <c r="ES4">
        <v>2.8056112224448522</v>
      </c>
      <c r="ET4">
        <v>-2.0852221214867872</v>
      </c>
      <c r="EU4">
        <v>11.519364448858028</v>
      </c>
      <c r="EV4">
        <v>9.9311701081613943</v>
      </c>
      <c r="EW4">
        <v>4.9049049049048365</v>
      </c>
      <c r="EX4">
        <v>12.528648910273748</v>
      </c>
      <c r="EY4">
        <v>9.4127284823342361</v>
      </c>
      <c r="EZ4">
        <v>10.950193930038983</v>
      </c>
      <c r="FA4">
        <v>-0.23039515745086037</v>
      </c>
      <c r="FB4">
        <v>-7.3938026795104337</v>
      </c>
      <c r="FC4">
        <v>-7.3938026795104337</v>
      </c>
      <c r="FD4">
        <v>14.632378237578022</v>
      </c>
      <c r="FE4">
        <v>-27.688996343908478</v>
      </c>
      <c r="FF4">
        <v>-33.815263214787592</v>
      </c>
      <c r="FG4">
        <v>10.397778322306623</v>
      </c>
      <c r="FH4">
        <v>-33.815263214787592</v>
      </c>
      <c r="FI4">
        <v>-71.802916865019256</v>
      </c>
      <c r="FJ4">
        <v>-67.646271851587585</v>
      </c>
      <c r="FK4">
        <v>-206.96415684387776</v>
      </c>
      <c r="FL4">
        <v>-38.815897520118241</v>
      </c>
      <c r="FM4">
        <v>42.334866546816535</v>
      </c>
      <c r="FN4" t="b">
        <v>1</v>
      </c>
      <c r="FO4">
        <v>4.3613707165108995</v>
      </c>
      <c r="FP4">
        <v>1.8181818181818143</v>
      </c>
      <c r="FQ4">
        <v>13.926174496644302</v>
      </c>
      <c r="FR4">
        <v>5.035335689046005</v>
      </c>
      <c r="FS4">
        <v>5.0353356890459384</v>
      </c>
      <c r="FT4">
        <v>15.691489361702123</v>
      </c>
      <c r="FU4">
        <v>17.760617760617766</v>
      </c>
      <c r="FV4">
        <v>11.892141046324044</v>
      </c>
      <c r="FW4">
        <v>28.733031674208132</v>
      </c>
      <c r="FX4">
        <v>22.691783135846638</v>
      </c>
      <c r="FY4">
        <v>9.2497229646046542</v>
      </c>
      <c r="FZ4">
        <v>2.6471216110439051</v>
      </c>
      <c r="GA4">
        <v>5.8128078817733995</v>
      </c>
      <c r="GB4">
        <v>2.9751902737965801</v>
      </c>
      <c r="GC4">
        <v>25.837606837606835</v>
      </c>
      <c r="GD4">
        <v>25.276192788636642</v>
      </c>
      <c r="GE4">
        <v>51.901401686996117</v>
      </c>
      <c r="GF4">
        <v>59.408148693893459</v>
      </c>
      <c r="GJ4">
        <v>16.199943197955129</v>
      </c>
      <c r="GK4">
        <v>4.8093911550957342</v>
      </c>
      <c r="GL4">
        <v>9.672131147540993</v>
      </c>
      <c r="GM4">
        <v>22.401532175133717</v>
      </c>
      <c r="GN4">
        <v>-17.70934931029678</v>
      </c>
      <c r="GP4">
        <v>169.10931234552226</v>
      </c>
      <c r="GQ4">
        <v>546.4866870502442</v>
      </c>
      <c r="GR4">
        <v>30.685637463589504</v>
      </c>
      <c r="GS4">
        <v>7.259073842302878</v>
      </c>
      <c r="HB4">
        <v>5.2114060963617534</v>
      </c>
      <c r="HC4">
        <v>3.6947303436234904</v>
      </c>
      <c r="HD4">
        <v>-41.966165413533837</v>
      </c>
      <c r="HE4">
        <v>4.796258368232813</v>
      </c>
      <c r="HF4">
        <v>17.394606912267381</v>
      </c>
      <c r="HG4">
        <v>19.366129650939783</v>
      </c>
      <c r="HH4">
        <v>19.395550748801941</v>
      </c>
      <c r="HI4">
        <v>25.77149124975292</v>
      </c>
      <c r="HJ4">
        <v>7.2280270436385932</v>
      </c>
      <c r="HM4">
        <v>-3.7075154730327116</v>
      </c>
      <c r="HP4">
        <v>0</v>
      </c>
      <c r="HR4">
        <v>8.3822413861939555</v>
      </c>
      <c r="HS4">
        <v>8.6872586872586908</v>
      </c>
      <c r="HT4">
        <v>10.526315789473683</v>
      </c>
      <c r="HW4">
        <v>-11.793985584307972</v>
      </c>
      <c r="IE4">
        <v>20.352586315004391</v>
      </c>
      <c r="IF4">
        <v>4.3439214544393021</v>
      </c>
      <c r="IG4">
        <v>30.44280442804428</v>
      </c>
      <c r="IH4">
        <v>9725.5457906117044</v>
      </c>
      <c r="II4">
        <v>1.9458489279264561</v>
      </c>
    </row>
    <row r="5" spans="1:244">
      <c r="A5" t="s">
        <v>300</v>
      </c>
      <c r="B5">
        <v>12.171373258135423</v>
      </c>
      <c r="C5">
        <v>5.3288050619604599</v>
      </c>
      <c r="D5">
        <v>10.195540276280937</v>
      </c>
      <c r="E5">
        <v>11.237810551158036</v>
      </c>
      <c r="F5">
        <v>14.803701512154882</v>
      </c>
      <c r="G5">
        <v>16.986458715342081</v>
      </c>
      <c r="H5">
        <v>14.375273936035219</v>
      </c>
      <c r="I5">
        <v>14.037742786718749</v>
      </c>
      <c r="J5">
        <v>10.357899382493684</v>
      </c>
      <c r="K5" t="b">
        <v>1</v>
      </c>
      <c r="L5">
        <v>7.9887133302570783</v>
      </c>
      <c r="M5">
        <v>-1.2607565631415716</v>
      </c>
      <c r="N5">
        <v>16.63438894206989</v>
      </c>
      <c r="O5">
        <v>21.564915720803953</v>
      </c>
      <c r="P5">
        <v>27.276108090627972</v>
      </c>
      <c r="Q5">
        <v>15.231580536151082</v>
      </c>
      <c r="R5">
        <v>12.069508537938024</v>
      </c>
      <c r="S5">
        <v>3.1808763410321852</v>
      </c>
      <c r="T5">
        <v>20.8166253173321</v>
      </c>
      <c r="U5">
        <v>21.155649843680212</v>
      </c>
      <c r="V5">
        <v>25.664523750810048</v>
      </c>
      <c r="W5">
        <v>65.221661054994385</v>
      </c>
      <c r="X5">
        <v>45.480760565918715</v>
      </c>
      <c r="Y5">
        <v>10.027714789619552</v>
      </c>
      <c r="Z5">
        <v>2.0663142719846226</v>
      </c>
      <c r="AA5">
        <v>4.6876237231768156</v>
      </c>
      <c r="AB5">
        <v>22.194958845150168</v>
      </c>
      <c r="AC5">
        <v>18.035164217239782</v>
      </c>
      <c r="AD5">
        <v>-66.919191919191917</v>
      </c>
      <c r="AE5">
        <v>17.185473411154344</v>
      </c>
      <c r="AF5">
        <v>13.415275506308715</v>
      </c>
      <c r="AG5">
        <v>52.182442373712604</v>
      </c>
      <c r="AH5">
        <v>3.0250196146804984</v>
      </c>
      <c r="AI5">
        <v>10.03472335430863</v>
      </c>
      <c r="AJ5">
        <v>7.9511857583191787</v>
      </c>
      <c r="AK5">
        <v>14.606465156708706</v>
      </c>
      <c r="AL5">
        <v>11.938360185894693</v>
      </c>
      <c r="AM5">
        <v>14.507126873144271</v>
      </c>
      <c r="AN5">
        <v>6.9654821474005608</v>
      </c>
      <c r="AO5">
        <v>5.3926243840406931</v>
      </c>
      <c r="AP5">
        <v>14.648010141054316</v>
      </c>
      <c r="AQ5">
        <v>10.974769924247168</v>
      </c>
      <c r="AR5">
        <v>19.152525875214952</v>
      </c>
      <c r="AS5">
        <v>15.762445655652538</v>
      </c>
      <c r="AT5">
        <v>14.059956767742879</v>
      </c>
      <c r="AU5">
        <v>11.659042262978973</v>
      </c>
      <c r="AV5">
        <v>131.67410140007942</v>
      </c>
      <c r="AW5">
        <v>-36.662026815141921</v>
      </c>
      <c r="AX5">
        <v>-99.624568668046933</v>
      </c>
      <c r="AY5">
        <v>17.169082697018368</v>
      </c>
      <c r="AZ5">
        <v>-79.017949145722724</v>
      </c>
      <c r="BA5">
        <v>20.322651564504305</v>
      </c>
      <c r="BB5">
        <v>33.5665502197904</v>
      </c>
      <c r="BC5">
        <v>19.68</v>
      </c>
      <c r="BD5">
        <v>16.25</v>
      </c>
      <c r="BE5">
        <v>14.04</v>
      </c>
      <c r="BG5">
        <v>20.728379923704722</v>
      </c>
      <c r="BH5">
        <v>35.681053407867537</v>
      </c>
      <c r="BJ5">
        <v>21.100321376454868</v>
      </c>
      <c r="BK5">
        <v>14.68025182239894</v>
      </c>
      <c r="BL5">
        <v>16.397738093626316</v>
      </c>
      <c r="BM5">
        <v>2.1868787276341899</v>
      </c>
      <c r="BS5">
        <v>47.55693777641131</v>
      </c>
      <c r="BT5">
        <v>52.182442373712604</v>
      </c>
      <c r="BU5">
        <v>37.853338795575588</v>
      </c>
      <c r="BV5">
        <v>-66.919191919191917</v>
      </c>
      <c r="BW5">
        <v>17.185473411154344</v>
      </c>
      <c r="BY5">
        <v>-191.12709832134294</v>
      </c>
      <c r="BZ5">
        <v>8.7873462214411244</v>
      </c>
      <c r="CA5">
        <v>4.6876237231768156</v>
      </c>
      <c r="CB5">
        <v>68.608874926369523</v>
      </c>
      <c r="CC5">
        <v>-41.172198330058393</v>
      </c>
      <c r="CD5">
        <v>1.5610651974288337</v>
      </c>
      <c r="CE5">
        <v>21.946274708565639</v>
      </c>
      <c r="CF5">
        <v>1</v>
      </c>
      <c r="CG5">
        <v>7.2262190247802147</v>
      </c>
      <c r="CH5">
        <v>67.817814648493012</v>
      </c>
      <c r="CI5">
        <v>2.9022027453782338</v>
      </c>
      <c r="CJ5">
        <v>5.4601758476120557</v>
      </c>
      <c r="CK5">
        <v>0</v>
      </c>
      <c r="CL5">
        <v>28.926328639831095</v>
      </c>
      <c r="CM5">
        <v>-3.1734320574655013</v>
      </c>
      <c r="CN5">
        <v>5.7651736140201173</v>
      </c>
      <c r="CO5">
        <v>2.1339151991289205</v>
      </c>
      <c r="CP5">
        <v>3.3538948589406896</v>
      </c>
      <c r="CQ5">
        <v>2.8457676641649039</v>
      </c>
      <c r="CR5">
        <v>3.4487805749243101</v>
      </c>
      <c r="CS5">
        <v>12.172811973480426</v>
      </c>
      <c r="CT5">
        <v>5.6984735807147278</v>
      </c>
      <c r="CU5">
        <v>74.791638488311804</v>
      </c>
      <c r="CV5">
        <v>13.547179170882783</v>
      </c>
      <c r="CW5">
        <v>5.105562935038134</v>
      </c>
      <c r="CZ5">
        <v>14.169183826798944</v>
      </c>
      <c r="DA5">
        <v>68.608874926369523</v>
      </c>
      <c r="DB5">
        <v>9.5574293982636398</v>
      </c>
      <c r="DC5">
        <v>16.293301875062539</v>
      </c>
      <c r="DD5">
        <v>47.55693777641131</v>
      </c>
      <c r="DE5">
        <v>5.5105778133068046</v>
      </c>
      <c r="DF5">
        <v>32.713088086528913</v>
      </c>
      <c r="DG5">
        <v>16.932796303490015</v>
      </c>
      <c r="DH5">
        <v>21.100321376454868</v>
      </c>
      <c r="DI5">
        <v>0.92765364761919955</v>
      </c>
      <c r="DJ5">
        <v>32.350898808068266</v>
      </c>
      <c r="DK5">
        <v>11.850124526575682</v>
      </c>
      <c r="DL5">
        <v>2.7926960257787328</v>
      </c>
      <c r="DM5">
        <v>5.2471313284873533</v>
      </c>
      <c r="DN5">
        <v>15.663151040935805</v>
      </c>
      <c r="DO5">
        <v>41.169935798699619</v>
      </c>
      <c r="DP5">
        <v>27.182554950551431</v>
      </c>
      <c r="DQ5">
        <v>26.973291366769143</v>
      </c>
      <c r="DR5">
        <v>18.623937659746588</v>
      </c>
      <c r="DS5">
        <v>20.859104199554327</v>
      </c>
      <c r="DT5">
        <v>12</v>
      </c>
      <c r="DU5">
        <v>8.3333333333333321</v>
      </c>
      <c r="DV5">
        <v>0</v>
      </c>
      <c r="DW5">
        <v>70.346602479818543</v>
      </c>
      <c r="DX5">
        <v>12.006079027355623</v>
      </c>
      <c r="DY5">
        <v>1.6014641958361835</v>
      </c>
      <c r="DZ5">
        <v>-5.8553109121703413</v>
      </c>
      <c r="EA5">
        <v>-6.8700959023539747</v>
      </c>
      <c r="EB5">
        <v>-8.3380295404609619</v>
      </c>
      <c r="EC5">
        <v>-9.1561080564188373</v>
      </c>
      <c r="ED5">
        <v>11.841822297679997</v>
      </c>
      <c r="EE5">
        <v>7.0346903098745308</v>
      </c>
      <c r="EF5">
        <v>8.1699346405228752</v>
      </c>
      <c r="EG5">
        <v>2.5925925925925855</v>
      </c>
      <c r="EH5">
        <v>8.8586030664395139</v>
      </c>
      <c r="EI5">
        <v>6.1583577712610014</v>
      </c>
      <c r="EJ5">
        <v>8.4842707340325383</v>
      </c>
      <c r="EK5">
        <v>11.241810947842419</v>
      </c>
      <c r="EL5">
        <v>2.9064486830153471</v>
      </c>
      <c r="EM5">
        <v>10.320284697508908</v>
      </c>
      <c r="EN5">
        <v>16.007532956685587</v>
      </c>
      <c r="EO5">
        <v>8.362369337979068</v>
      </c>
      <c r="EP5">
        <v>7.4829931972788772</v>
      </c>
      <c r="EQ5">
        <v>-3.2258064516129137</v>
      </c>
      <c r="ER5">
        <v>2.6130653266331838</v>
      </c>
      <c r="ES5">
        <v>7.1146245059288846</v>
      </c>
      <c r="ET5">
        <v>3.7539103232533502</v>
      </c>
      <c r="EU5">
        <v>8.317757009345808</v>
      </c>
      <c r="EV5">
        <v>16.231343283582088</v>
      </c>
      <c r="EW5">
        <v>6.1886051080549072</v>
      </c>
      <c r="EX5">
        <v>26.653504442250743</v>
      </c>
      <c r="EY5">
        <v>16.012696231871704</v>
      </c>
      <c r="EZ5">
        <v>17.741327605302281</v>
      </c>
      <c r="FA5">
        <v>9.7660458311183049</v>
      </c>
      <c r="FB5">
        <v>1.5992650285854726</v>
      </c>
      <c r="FC5">
        <v>1.5992650285854726</v>
      </c>
      <c r="FD5">
        <v>20.397915594209181</v>
      </c>
      <c r="FE5">
        <v>-17.47672860921238</v>
      </c>
      <c r="FF5">
        <v>8.9752023567771655</v>
      </c>
      <c r="FG5">
        <v>9.7961699504771627</v>
      </c>
      <c r="FH5">
        <v>8.9752023567771655</v>
      </c>
      <c r="FI5">
        <v>-20.293668754276091</v>
      </c>
      <c r="FJ5">
        <v>-7.2487096939036242</v>
      </c>
      <c r="FK5">
        <v>-365.69148936170217</v>
      </c>
      <c r="FL5">
        <v>3.3885819521178639</v>
      </c>
      <c r="FM5">
        <v>73.729750709244982</v>
      </c>
      <c r="FN5" t="b">
        <v>0</v>
      </c>
      <c r="FO5">
        <v>4.2586750788643473</v>
      </c>
      <c r="FP5">
        <v>2.1097046413502114</v>
      </c>
      <c r="FQ5">
        <v>9.8333333333333428</v>
      </c>
      <c r="FR5">
        <v>4.8458149779734612</v>
      </c>
      <c r="FS5">
        <v>4.8458149779735686</v>
      </c>
      <c r="FT5">
        <v>15.079365079365086</v>
      </c>
      <c r="FU5">
        <v>13.382899628252796</v>
      </c>
      <c r="FV5">
        <v>29.681647940074914</v>
      </c>
      <c r="FW5">
        <v>29.559748427672943</v>
      </c>
      <c r="FX5">
        <v>34.214837350807393</v>
      </c>
      <c r="FY5">
        <v>13.844267320662171</v>
      </c>
      <c r="FZ5">
        <v>1.1818213141301726</v>
      </c>
      <c r="GA5">
        <v>3.7842951750236518</v>
      </c>
      <c r="GB5">
        <v>3.8503631479454778</v>
      </c>
      <c r="GC5">
        <v>37.489955438673391</v>
      </c>
      <c r="GD5">
        <v>25.62070787110407</v>
      </c>
      <c r="GE5">
        <v>64.542859618383801</v>
      </c>
      <c r="GF5">
        <v>79.307327351256745</v>
      </c>
      <c r="GJ5">
        <v>24.854054461225566</v>
      </c>
      <c r="GK5">
        <v>6.1819824039072646</v>
      </c>
      <c r="GL5">
        <v>8.5899513776337066</v>
      </c>
      <c r="GM5">
        <v>10.469493199242399</v>
      </c>
      <c r="GN5">
        <v>205.69468024900965</v>
      </c>
      <c r="GP5">
        <v>119.99176982070756</v>
      </c>
      <c r="GQ5">
        <v>96.899930004774504</v>
      </c>
      <c r="GR5">
        <v>28.698651614926302</v>
      </c>
      <c r="GS5">
        <v>11.259541984732824</v>
      </c>
      <c r="HB5">
        <v>7.668711656441868</v>
      </c>
      <c r="HC5">
        <v>5.6425337821804478</v>
      </c>
      <c r="HD5">
        <v>-23.711137347500983</v>
      </c>
      <c r="HE5">
        <v>10.028809704321455</v>
      </c>
      <c r="HF5">
        <v>21.946274708565639</v>
      </c>
      <c r="HG5">
        <v>22.327374693305302</v>
      </c>
      <c r="HH5">
        <v>13.891034497327064</v>
      </c>
      <c r="HI5">
        <v>30.139859773265883</v>
      </c>
      <c r="HJ5">
        <v>-2.4577325286773815</v>
      </c>
      <c r="HM5">
        <v>-6.7992188886916365</v>
      </c>
      <c r="HP5">
        <v>0</v>
      </c>
      <c r="HR5">
        <v>4.5114821570553296</v>
      </c>
      <c r="HS5">
        <v>41.894736842105267</v>
      </c>
      <c r="HT5">
        <v>15.789473684210526</v>
      </c>
      <c r="HW5">
        <v>-68.551870469069726</v>
      </c>
      <c r="IE5">
        <v>12.204576589375419</v>
      </c>
      <c r="IF5">
        <v>4.2983215101162724</v>
      </c>
      <c r="IG5">
        <v>-54.653937947494036</v>
      </c>
      <c r="IH5">
        <v>9994.4067964695387</v>
      </c>
      <c r="II5">
        <v>2.1223508424839124</v>
      </c>
    </row>
    <row r="6" spans="1:244">
      <c r="A6" t="s">
        <v>301</v>
      </c>
      <c r="B6">
        <v>20.620042977143974</v>
      </c>
      <c r="C6">
        <v>3.8628733752257829</v>
      </c>
      <c r="D6">
        <v>10.902113688569482</v>
      </c>
      <c r="E6">
        <v>10.294062464821325</v>
      </c>
      <c r="F6">
        <v>15.821159280659765</v>
      </c>
      <c r="G6">
        <v>12.655189018304981</v>
      </c>
      <c r="H6">
        <v>17.493079414866738</v>
      </c>
      <c r="I6">
        <v>16.066049118327967</v>
      </c>
      <c r="J6">
        <v>7.4060531520600996</v>
      </c>
      <c r="K6" t="b">
        <v>0</v>
      </c>
      <c r="L6">
        <v>7.2761702536360735</v>
      </c>
      <c r="M6">
        <v>40.444459622132484</v>
      </c>
      <c r="N6">
        <v>12.599169192005174</v>
      </c>
      <c r="O6">
        <v>27.092016122116458</v>
      </c>
      <c r="P6">
        <v>23.893183415319747</v>
      </c>
      <c r="Q6">
        <v>13.771779551247231</v>
      </c>
      <c r="R6">
        <v>13.364154915451623</v>
      </c>
      <c r="S6">
        <v>49.21689467779769</v>
      </c>
      <c r="T6">
        <v>18.34742291879774</v>
      </c>
      <c r="U6">
        <v>33.658704714091556</v>
      </c>
      <c r="V6">
        <v>29.891404866964354</v>
      </c>
      <c r="W6">
        <v>21.383557719851044</v>
      </c>
      <c r="X6">
        <v>36.851305582869003</v>
      </c>
      <c r="Y6">
        <v>-8.0440656828102259</v>
      </c>
      <c r="Z6">
        <v>85.008635578583764</v>
      </c>
      <c r="AA6">
        <v>411.5477145148356</v>
      </c>
      <c r="AB6">
        <v>28.302284149832929</v>
      </c>
      <c r="AC6">
        <v>18.424928579494811</v>
      </c>
      <c r="AD6">
        <v>122.92626728110598</v>
      </c>
      <c r="AE6">
        <v>17.065715741212433</v>
      </c>
      <c r="AF6">
        <v>9.0208700754809854</v>
      </c>
      <c r="AG6">
        <v>83.131655372700877</v>
      </c>
      <c r="AH6">
        <v>5.1018474656560873</v>
      </c>
      <c r="AI6">
        <v>12.603572007611636</v>
      </c>
      <c r="AJ6">
        <v>7.6368188863717652</v>
      </c>
      <c r="AK6">
        <v>11.299388464898545</v>
      </c>
      <c r="AL6">
        <v>10.27038478853844</v>
      </c>
      <c r="AM6">
        <v>13.394548404359238</v>
      </c>
      <c r="AN6">
        <v>6.370740729449305</v>
      </c>
      <c r="AO6">
        <v>16.973067377516315</v>
      </c>
      <c r="AP6">
        <v>17.78644834257075</v>
      </c>
      <c r="AQ6">
        <v>7.4845047362881525</v>
      </c>
      <c r="AR6">
        <v>20.337562265245918</v>
      </c>
      <c r="AS6">
        <v>16.07946745408864</v>
      </c>
      <c r="AT6">
        <v>18.028782052936268</v>
      </c>
      <c r="AU6">
        <v>13.267593007619901</v>
      </c>
      <c r="AV6">
        <v>1.9346299869158554</v>
      </c>
      <c r="AW6">
        <v>35.896803832603794</v>
      </c>
      <c r="AY6">
        <v>20.657561423953666</v>
      </c>
      <c r="AZ6">
        <v>15165.92670778771</v>
      </c>
      <c r="BA6">
        <v>18.571657207288062</v>
      </c>
      <c r="BB6">
        <v>33.094224803716251</v>
      </c>
      <c r="BC6">
        <v>28.23</v>
      </c>
      <c r="BD6">
        <v>23.65</v>
      </c>
      <c r="BE6">
        <v>36.78</v>
      </c>
      <c r="BG6">
        <v>18.706612959516615</v>
      </c>
      <c r="BH6">
        <v>33.394700100681149</v>
      </c>
      <c r="BJ6">
        <v>18.239050799381566</v>
      </c>
      <c r="BK6">
        <v>52.196810111345172</v>
      </c>
      <c r="BL6">
        <v>16.89919254141347</v>
      </c>
      <c r="BM6">
        <v>2.1868787276341899</v>
      </c>
      <c r="BS6">
        <v>44.863909209286582</v>
      </c>
      <c r="BT6">
        <v>83.131655372700877</v>
      </c>
      <c r="BU6">
        <v>35.12851897184823</v>
      </c>
      <c r="BV6">
        <v>122.92626728110598</v>
      </c>
      <c r="BW6">
        <v>17.065715741212433</v>
      </c>
      <c r="BY6">
        <v>28.74074074074074</v>
      </c>
      <c r="BZ6">
        <v>-281.79012345679013</v>
      </c>
      <c r="CA6">
        <v>411.5477145148356</v>
      </c>
      <c r="CB6">
        <v>107.11645534085056</v>
      </c>
      <c r="CC6">
        <v>-51.60947105570596</v>
      </c>
      <c r="CD6">
        <v>1.5321289732449119</v>
      </c>
      <c r="CE6">
        <v>18.614217765779671</v>
      </c>
      <c r="CF6">
        <v>0</v>
      </c>
      <c r="CG6">
        <v>-2.2090352220521465</v>
      </c>
      <c r="CH6">
        <v>58.921726808851304</v>
      </c>
      <c r="CI6">
        <v>3.1086377508799745</v>
      </c>
      <c r="CJ6">
        <v>6.4001184625354703</v>
      </c>
      <c r="CK6">
        <v>0</v>
      </c>
      <c r="CL6">
        <v>61.848829073898806</v>
      </c>
      <c r="CM6">
        <v>-1.7358331401015856</v>
      </c>
      <c r="CN6">
        <v>8.5182730460526894</v>
      </c>
      <c r="CO6">
        <v>1.5126674478389013</v>
      </c>
      <c r="CP6">
        <v>3.1194730497698897</v>
      </c>
      <c r="CQ6">
        <v>3.4157383781686113</v>
      </c>
      <c r="CR6">
        <v>2.5701364231825692</v>
      </c>
      <c r="CS6">
        <v>12.548045556326077</v>
      </c>
      <c r="CT6">
        <v>5.3098385116983557</v>
      </c>
      <c r="CU6">
        <v>66.10453117539285</v>
      </c>
      <c r="CV6">
        <v>12.932612816066461</v>
      </c>
      <c r="CW6">
        <v>5.100282091579909</v>
      </c>
      <c r="CZ6">
        <v>23.054432664683596</v>
      </c>
      <c r="DA6">
        <v>107.11645534085056</v>
      </c>
      <c r="DB6">
        <v>14.682750458937887</v>
      </c>
      <c r="DC6">
        <v>19.288764442314051</v>
      </c>
      <c r="DD6">
        <v>44.863909209286582</v>
      </c>
      <c r="DE6">
        <v>9.5349607151220628</v>
      </c>
      <c r="DF6">
        <v>35.572263376403129</v>
      </c>
      <c r="DG6">
        <v>18.17606666774126</v>
      </c>
      <c r="DH6">
        <v>18.239050799381566</v>
      </c>
      <c r="DI6">
        <v>3.2174233742969669</v>
      </c>
      <c r="DJ6">
        <v>27.636582713947551</v>
      </c>
      <c r="DK6">
        <v>23.337432613495544</v>
      </c>
      <c r="DL6">
        <v>-0.51072522982635338</v>
      </c>
      <c r="DM6">
        <v>29.064963173123417</v>
      </c>
      <c r="DN6">
        <v>16.338208093254732</v>
      </c>
      <c r="DO6">
        <v>22.212149885197412</v>
      </c>
      <c r="DP6">
        <v>18.956672821989251</v>
      </c>
      <c r="DQ6">
        <v>18.816769026930878</v>
      </c>
      <c r="DR6">
        <v>17.947381006747733</v>
      </c>
      <c r="DS6">
        <v>18.039411885946372</v>
      </c>
      <c r="DT6">
        <v>12</v>
      </c>
      <c r="DU6">
        <v>12.5</v>
      </c>
      <c r="DV6">
        <v>4.6511627906977209</v>
      </c>
      <c r="DW6">
        <v>26.343535289858171</v>
      </c>
      <c r="DX6">
        <v>7.8796561604584499</v>
      </c>
      <c r="DY6">
        <v>4.3577981651376119</v>
      </c>
      <c r="DZ6">
        <v>3.0917635419243137</v>
      </c>
      <c r="EA6">
        <v>4.5413095020973957</v>
      </c>
      <c r="EB6">
        <v>0.17584822618560922</v>
      </c>
      <c r="EC6">
        <v>-1.6769420468557406</v>
      </c>
      <c r="ED6">
        <v>6.1376653021399923</v>
      </c>
      <c r="EE6">
        <v>17.843326885880078</v>
      </c>
      <c r="EF6">
        <v>10.361842105263154</v>
      </c>
      <c r="EG6">
        <v>3.2911392405063218</v>
      </c>
      <c r="EH6">
        <v>12.412587412587401</v>
      </c>
      <c r="EI6">
        <v>5.3900709219858118</v>
      </c>
      <c r="EJ6">
        <v>8.3497053045186451</v>
      </c>
      <c r="EK6">
        <v>26.819465716100805</v>
      </c>
      <c r="EL6">
        <v>11.386138613861398</v>
      </c>
      <c r="EM6">
        <v>8.3173996175908282</v>
      </c>
      <c r="EN6">
        <v>14.13520632133441</v>
      </c>
      <c r="EO6">
        <v>5.748265609514382</v>
      </c>
      <c r="EP6">
        <v>7.7649527806926386</v>
      </c>
      <c r="EQ6">
        <v>0.30272452068611033</v>
      </c>
      <c r="ER6">
        <v>2.2885572139304191</v>
      </c>
      <c r="ES6">
        <v>11.83800623052956</v>
      </c>
      <c r="ET6">
        <v>3.131991051454186</v>
      </c>
      <c r="EU6">
        <v>13.87755102040806</v>
      </c>
      <c r="EV6">
        <v>10.169491525423648</v>
      </c>
      <c r="EW6">
        <v>5.2331113225498616</v>
      </c>
      <c r="EX6">
        <v>29.124154105854412</v>
      </c>
      <c r="EY6">
        <v>18.828252386928973</v>
      </c>
      <c r="EZ6">
        <v>23.050420911904574</v>
      </c>
      <c r="FA6">
        <v>-0.89181393310939094</v>
      </c>
      <c r="FB6">
        <v>40.483415968541628</v>
      </c>
      <c r="FC6">
        <v>40.483415968541628</v>
      </c>
      <c r="FD6">
        <v>32.127077635177784</v>
      </c>
      <c r="FE6">
        <v>40.52425867304089</v>
      </c>
      <c r="FF6">
        <v>42.597721811545028</v>
      </c>
      <c r="FG6">
        <v>12.055395792341455</v>
      </c>
      <c r="FH6">
        <v>42.597721811545028</v>
      </c>
      <c r="FI6">
        <v>1.7291414752116083</v>
      </c>
      <c r="FJ6">
        <v>-267.48745294855712</v>
      </c>
      <c r="FK6">
        <v>-213.70441458733205</v>
      </c>
      <c r="FL6">
        <v>-252.04320231600042</v>
      </c>
      <c r="FM6">
        <v>47.476664095025605</v>
      </c>
      <c r="FN6" t="b">
        <v>1</v>
      </c>
      <c r="FO6">
        <v>5.9435364041604757</v>
      </c>
      <c r="FP6">
        <v>3.8873994638069789</v>
      </c>
      <c r="FQ6">
        <v>10.730253353204178</v>
      </c>
      <c r="FR6">
        <v>6.3102541630148874</v>
      </c>
      <c r="FS6">
        <v>6.3102541630149016</v>
      </c>
      <c r="FT6">
        <v>17.060367454068238</v>
      </c>
      <c r="FU6">
        <v>14.391143911439109</v>
      </c>
      <c r="FV6">
        <v>46.828925813245952</v>
      </c>
      <c r="FW6">
        <v>34.689922480620147</v>
      </c>
      <c r="FX6">
        <v>38.135608816474772</v>
      </c>
      <c r="FY6">
        <v>9.9137392174021741</v>
      </c>
      <c r="FZ6">
        <v>9.2854331413031819</v>
      </c>
      <c r="GA6">
        <v>7.1755027422303472</v>
      </c>
      <c r="GB6">
        <v>7.5961726225346613</v>
      </c>
      <c r="GC6">
        <v>39.036228115791296</v>
      </c>
      <c r="GD6">
        <v>14.434242506076153</v>
      </c>
      <c r="GE6">
        <v>78.579719346029236</v>
      </c>
      <c r="GF6">
        <v>79.023187392515183</v>
      </c>
      <c r="GJ6">
        <v>19.276695703239699</v>
      </c>
      <c r="GK6">
        <v>5.2958239741394504</v>
      </c>
      <c r="GL6">
        <v>8.2934609250398772</v>
      </c>
      <c r="GM6">
        <v>17.238705800830559</v>
      </c>
      <c r="GN6">
        <v>28.384859867090427</v>
      </c>
      <c r="GO6">
        <v>-1304.6296296296296</v>
      </c>
      <c r="GP6">
        <v>30.737593391106589</v>
      </c>
      <c r="GQ6">
        <v>261.19993790748214</v>
      </c>
      <c r="GR6">
        <v>31.50617207656774</v>
      </c>
      <c r="GS6">
        <v>4.6979865771812079</v>
      </c>
      <c r="HB6">
        <v>9.1273821464394675</v>
      </c>
      <c r="HC6">
        <v>6.4443185932121709</v>
      </c>
      <c r="HD6">
        <v>-28.948706155745452</v>
      </c>
      <c r="HE6">
        <v>11.14095174869489</v>
      </c>
      <c r="HF6">
        <v>18.614217765779671</v>
      </c>
      <c r="HG6">
        <v>20.073185786085894</v>
      </c>
      <c r="HH6">
        <v>7.5536361899162197</v>
      </c>
      <c r="HI6">
        <v>53.772792742271911</v>
      </c>
      <c r="HJ6">
        <v>0.62700371662837584</v>
      </c>
      <c r="HM6">
        <v>-15.02583691874767</v>
      </c>
      <c r="HN6">
        <v>22.728901630532274</v>
      </c>
      <c r="HO6">
        <v>14.714149087078738</v>
      </c>
      <c r="HP6">
        <v>-1.5572703397885499</v>
      </c>
      <c r="HQ6">
        <v>18.487309141997752</v>
      </c>
      <c r="HR6">
        <v>6.2059446936461775</v>
      </c>
      <c r="HS6">
        <v>13.104838709677427</v>
      </c>
      <c r="HT6">
        <v>15</v>
      </c>
      <c r="HU6">
        <v>-42.193979933110441</v>
      </c>
      <c r="HV6">
        <v>1.7266343086134217</v>
      </c>
      <c r="HW6">
        <v>-3.8025889967638227</v>
      </c>
      <c r="HX6">
        <v>71.609311740891172</v>
      </c>
      <c r="HY6">
        <v>47.640156453716074</v>
      </c>
      <c r="HZ6">
        <v>7.8544061302680852</v>
      </c>
      <c r="IA6">
        <v>-34.912015254834422</v>
      </c>
      <c r="IB6">
        <v>18.776277996557472</v>
      </c>
      <c r="IC6">
        <v>17.584678247972597</v>
      </c>
      <c r="ID6">
        <v>37.078163655462369</v>
      </c>
      <c r="IE6">
        <v>17.445283145090254</v>
      </c>
      <c r="IF6">
        <v>5.9173955588352545</v>
      </c>
      <c r="IG6">
        <v>25.94531704479348</v>
      </c>
      <c r="IH6">
        <v>42.110001928398646</v>
      </c>
      <c r="II6">
        <v>3.8049712269476967</v>
      </c>
    </row>
    <row r="7" spans="1:244">
      <c r="A7" t="s">
        <v>302</v>
      </c>
      <c r="B7">
        <v>20.896850885733802</v>
      </c>
      <c r="C7">
        <v>3.4718597099704005</v>
      </c>
      <c r="D7">
        <v>11.786619997342298</v>
      </c>
      <c r="E7">
        <v>10.149120976378903</v>
      </c>
      <c r="F7">
        <v>16.889858801853709</v>
      </c>
      <c r="G7">
        <v>12.090491943229562</v>
      </c>
      <c r="H7">
        <v>19.393016464915007</v>
      </c>
      <c r="I7">
        <v>16.815894264170119</v>
      </c>
      <c r="J7">
        <v>10.238873687982657</v>
      </c>
      <c r="K7" t="b">
        <v>1</v>
      </c>
      <c r="L7">
        <v>11.111853461793332</v>
      </c>
      <c r="M7">
        <v>-14.043721674220208</v>
      </c>
      <c r="N7">
        <v>11.371435112593606</v>
      </c>
      <c r="O7">
        <v>34.788441552266377</v>
      </c>
      <c r="P7">
        <v>31.527106825971796</v>
      </c>
      <c r="Q7">
        <v>17.398687829285265</v>
      </c>
      <c r="R7">
        <v>17.727902843098068</v>
      </c>
      <c r="S7">
        <v>-8.3180743453449715</v>
      </c>
      <c r="T7">
        <v>17.706423017841512</v>
      </c>
      <c r="U7">
        <v>42.401338637368191</v>
      </c>
      <c r="V7">
        <v>38.420917255896228</v>
      </c>
      <c r="W7">
        <v>19.308700834326579</v>
      </c>
      <c r="X7">
        <v>17.303730830853741</v>
      </c>
      <c r="Y7">
        <v>23.047375160051217</v>
      </c>
      <c r="Z7">
        <v>-25.282124229492652</v>
      </c>
      <c r="AA7">
        <v>-56.811263318112637</v>
      </c>
      <c r="AB7">
        <v>30.380450024809601</v>
      </c>
      <c r="AC7">
        <v>28.392861647985946</v>
      </c>
      <c r="AD7">
        <v>29.150823827629914</v>
      </c>
      <c r="AE7">
        <v>16.970546984572231</v>
      </c>
      <c r="AF7">
        <v>10.613514584029586</v>
      </c>
      <c r="AG7">
        <v>21.12676056338028</v>
      </c>
      <c r="AH7">
        <v>6.3664122137404577</v>
      </c>
      <c r="AI7">
        <v>14.041368337311058</v>
      </c>
      <c r="AJ7">
        <v>9.8905775075987847</v>
      </c>
      <c r="AK7">
        <v>10.340127116556356</v>
      </c>
      <c r="AL7">
        <v>12.114753421546972</v>
      </c>
      <c r="AM7">
        <v>13.761506171397098</v>
      </c>
      <c r="AN7">
        <v>3.2872500995434888</v>
      </c>
      <c r="AO7">
        <v>13.794219653179191</v>
      </c>
      <c r="AP7">
        <v>21.552087726697597</v>
      </c>
      <c r="AQ7">
        <v>8.864751226348984</v>
      </c>
      <c r="AR7">
        <v>20.344342381938628</v>
      </c>
      <c r="AS7">
        <v>18.859887033765467</v>
      </c>
      <c r="AT7">
        <v>19.272481924499381</v>
      </c>
      <c r="AU7">
        <v>10.673406076166025</v>
      </c>
      <c r="AV7">
        <v>232.13599527398773</v>
      </c>
      <c r="AW7">
        <v>19.5704915665881</v>
      </c>
      <c r="AY7">
        <v>23.268093345100734</v>
      </c>
      <c r="AZ7">
        <v>294.97432075889714</v>
      </c>
      <c r="BA7">
        <v>13.57797494812697</v>
      </c>
      <c r="BB7">
        <v>54.054773519129739</v>
      </c>
      <c r="BC7">
        <v>29.31</v>
      </c>
      <c r="BD7">
        <v>21.95</v>
      </c>
      <c r="BE7">
        <v>43.74</v>
      </c>
      <c r="BG7">
        <v>12.186333861773523</v>
      </c>
      <c r="BH7">
        <v>56.052329151865287</v>
      </c>
      <c r="BJ7">
        <v>19.113267979413919</v>
      </c>
      <c r="BK7">
        <v>36.87415994623656</v>
      </c>
      <c r="BL7">
        <v>12.003671430785186</v>
      </c>
      <c r="BM7">
        <v>5.0314465408805003</v>
      </c>
      <c r="BS7">
        <v>37.556494228897236</v>
      </c>
      <c r="BT7">
        <v>21.12676056338028</v>
      </c>
      <c r="BU7">
        <v>28.708317362974316</v>
      </c>
      <c r="BV7">
        <v>29.150823827629914</v>
      </c>
      <c r="BW7">
        <v>16.970546984572231</v>
      </c>
      <c r="BY7">
        <v>96.6542750929368</v>
      </c>
      <c r="BZ7">
        <v>-61.945507768520599</v>
      </c>
      <c r="CA7">
        <v>-56.811263318112637</v>
      </c>
      <c r="CB7">
        <v>100.70225230142267</v>
      </c>
      <c r="CC7">
        <v>5.5783348793818339</v>
      </c>
      <c r="CD7">
        <v>1.5034168564920272</v>
      </c>
      <c r="CE7">
        <v>26.287153199334494</v>
      </c>
      <c r="CF7">
        <v>1</v>
      </c>
      <c r="CG7">
        <v>-3.881707500375843</v>
      </c>
      <c r="CH7">
        <v>43.919774652429993</v>
      </c>
      <c r="CI7">
        <v>2.9115417931556609</v>
      </c>
      <c r="CJ7">
        <v>7.6042155591487717</v>
      </c>
      <c r="CK7">
        <v>0</v>
      </c>
      <c r="CL7">
        <v>64.633007036121725</v>
      </c>
      <c r="CM7">
        <v>5.1165939145017862</v>
      </c>
      <c r="CN7">
        <v>10.50621173843518</v>
      </c>
      <c r="CO7">
        <v>0.2949395347191382</v>
      </c>
      <c r="CP7">
        <v>2.3665022861528882</v>
      </c>
      <c r="CQ7">
        <v>3.2341214163003231</v>
      </c>
      <c r="CR7">
        <v>4.9655481854068633</v>
      </c>
      <c r="CS7">
        <v>12.924534347445302</v>
      </c>
      <c r="CT7">
        <v>5.3280311543263723</v>
      </c>
      <c r="CU7">
        <v>47.671570079310314</v>
      </c>
      <c r="CV7">
        <v>12.349458954463699</v>
      </c>
      <c r="CW7">
        <v>4.9638893415102858</v>
      </c>
      <c r="CZ7">
        <v>30.306789523941656</v>
      </c>
      <c r="DA7">
        <v>100.70225230142267</v>
      </c>
      <c r="DB7">
        <v>21.414618676202256</v>
      </c>
      <c r="DC7">
        <v>26.591029764148217</v>
      </c>
      <c r="DD7">
        <v>37.556494228897236</v>
      </c>
      <c r="DE7">
        <v>21.512669309879847</v>
      </c>
      <c r="DF7">
        <v>31.644491466045675</v>
      </c>
      <c r="DG7">
        <v>21.676444687498744</v>
      </c>
      <c r="DH7">
        <v>19.113267979413919</v>
      </c>
      <c r="DI7">
        <v>5.6857441600659433</v>
      </c>
      <c r="DJ7">
        <v>27.113995059037688</v>
      </c>
      <c r="DK7">
        <v>21.900864015322558</v>
      </c>
      <c r="DL7">
        <v>-9.6213247912138193</v>
      </c>
      <c r="DM7">
        <v>26.690913198724971</v>
      </c>
      <c r="DN7">
        <v>19.042424308871333</v>
      </c>
      <c r="DO7">
        <v>19.899708691430309</v>
      </c>
      <c r="DP7">
        <v>19.459084038076561</v>
      </c>
      <c r="DQ7">
        <v>19.321866510741753</v>
      </c>
      <c r="DR7">
        <v>18.973790143857585</v>
      </c>
      <c r="DS7">
        <v>18.914376869040257</v>
      </c>
      <c r="DT7">
        <v>28.000000000000004</v>
      </c>
      <c r="DU7">
        <v>16.666666666666664</v>
      </c>
      <c r="DV7">
        <v>6.9767441860465187</v>
      </c>
      <c r="DW7">
        <v>59.58113677949013</v>
      </c>
      <c r="DX7">
        <v>6.3829787234042579</v>
      </c>
      <c r="DY7">
        <v>6.1341268024719611</v>
      </c>
      <c r="DZ7">
        <v>11.431500704857109</v>
      </c>
      <c r="EA7">
        <v>10.877719429857459</v>
      </c>
      <c r="EB7">
        <v>4.4694320010884967</v>
      </c>
      <c r="EC7">
        <v>1.5776081424936343</v>
      </c>
      <c r="ED7">
        <v>4.4857510856001435</v>
      </c>
      <c r="EE7">
        <v>15.644171779141105</v>
      </c>
      <c r="EF7">
        <v>12.51980982567353</v>
      </c>
      <c r="EG7">
        <v>3.4383954154727876</v>
      </c>
      <c r="EH7">
        <v>14.784053156146165</v>
      </c>
      <c r="EI7">
        <v>8.0058224163027667</v>
      </c>
      <c r="EJ7">
        <v>8.9285714285715319</v>
      </c>
      <c r="EK7">
        <v>21.882550982151738</v>
      </c>
      <c r="EL7">
        <v>11.142587346553411</v>
      </c>
      <c r="EM7">
        <v>15.942028985507257</v>
      </c>
      <c r="EN7">
        <v>22.801024765157834</v>
      </c>
      <c r="EO7">
        <v>12.627291242362492</v>
      </c>
      <c r="EP7">
        <v>2.9379760609358039</v>
      </c>
      <c r="EQ7">
        <v>8.3516483516482811</v>
      </c>
      <c r="ER7">
        <v>-7.3293172690762534</v>
      </c>
      <c r="ES7">
        <v>12.747035573122478</v>
      </c>
      <c r="ET7">
        <v>1.5151515151511703</v>
      </c>
      <c r="EU7">
        <v>12.745098039215627</v>
      </c>
      <c r="EV7">
        <v>11.111111111111072</v>
      </c>
      <c r="EW7">
        <v>8.0896686159844098</v>
      </c>
      <c r="EX7">
        <v>35.651221346587754</v>
      </c>
      <c r="EY7">
        <v>13.069653094444284</v>
      </c>
      <c r="EZ7">
        <v>14.541047276212392</v>
      </c>
      <c r="FA7">
        <v>1.1143705586272468</v>
      </c>
      <c r="FB7">
        <v>2.6192727365650472</v>
      </c>
      <c r="FC7">
        <v>2.6192727365650472</v>
      </c>
      <c r="FD7">
        <v>29.485450216399439</v>
      </c>
      <c r="FE7">
        <v>-33.827483055019123</v>
      </c>
      <c r="FF7">
        <v>-70.261883652731356</v>
      </c>
      <c r="FG7">
        <v>24.996365222448386</v>
      </c>
      <c r="FH7">
        <v>-70.261883652731356</v>
      </c>
      <c r="FI7">
        <v>-13.018752961884775</v>
      </c>
      <c r="FJ7">
        <v>-17.415653970584238</v>
      </c>
      <c r="FK7">
        <v>-293.33333333333331</v>
      </c>
      <c r="FL7">
        <v>-30.696374505085007</v>
      </c>
      <c r="FM7">
        <v>44.240533303684771</v>
      </c>
      <c r="FN7" t="b">
        <v>0</v>
      </c>
      <c r="FO7">
        <v>6.8350668647845598</v>
      </c>
      <c r="FP7">
        <v>5.8344640434192634</v>
      </c>
      <c r="FQ7">
        <v>8.5419734904270932</v>
      </c>
      <c r="FR7">
        <v>6.6037735849058086</v>
      </c>
      <c r="FS7">
        <v>6.6037735849056629</v>
      </c>
      <c r="FT7">
        <v>15.012106537530274</v>
      </c>
      <c r="FU7">
        <v>12.068965517241379</v>
      </c>
      <c r="FV7">
        <v>41.41069397042093</v>
      </c>
      <c r="FW7">
        <v>13.170731707317064</v>
      </c>
      <c r="FX7">
        <v>32.961923847695381</v>
      </c>
      <c r="FY7">
        <v>9.9171396881320533</v>
      </c>
      <c r="FZ7">
        <v>2.6912128941628777</v>
      </c>
      <c r="GA7">
        <v>5.6211620217288614</v>
      </c>
      <c r="GB7">
        <v>5.7076872319366547</v>
      </c>
      <c r="GC7">
        <v>30.523972330444458</v>
      </c>
      <c r="GD7">
        <v>37.42415885273028</v>
      </c>
      <c r="GE7">
        <v>47.516485731261056</v>
      </c>
      <c r="GF7">
        <v>46.584499600077912</v>
      </c>
      <c r="GJ7">
        <v>19.488817891373802</v>
      </c>
      <c r="GK7">
        <v>8.0921040838290015</v>
      </c>
      <c r="GL7">
        <v>6.4024390243902483</v>
      </c>
      <c r="GM7">
        <v>18.418180191464618</v>
      </c>
      <c r="GN7">
        <v>23.562698811317595</v>
      </c>
      <c r="GO7">
        <v>166.27565982404693</v>
      </c>
      <c r="GP7">
        <v>75.936330282946273</v>
      </c>
      <c r="GQ7">
        <v>-25.777019780084476</v>
      </c>
      <c r="GR7">
        <v>37.854772744810546</v>
      </c>
      <c r="GS7">
        <v>11.76470588235294</v>
      </c>
      <c r="HB7">
        <v>8.5551330798479235</v>
      </c>
      <c r="HC7">
        <v>6.9040675618632017</v>
      </c>
      <c r="HD7">
        <v>49.299056035348471</v>
      </c>
      <c r="HE7">
        <v>12.229148115167705</v>
      </c>
      <c r="HF7">
        <v>26.287153199334494</v>
      </c>
      <c r="HG7">
        <v>27.702158334393406</v>
      </c>
      <c r="HH7">
        <v>21.547764297085887</v>
      </c>
      <c r="HI7">
        <v>77.344662593929968</v>
      </c>
      <c r="HJ7">
        <v>-2.5752274317704602</v>
      </c>
      <c r="HM7">
        <v>5.1497601705453953</v>
      </c>
      <c r="HN7">
        <v>29.914196567863005</v>
      </c>
      <c r="HO7">
        <v>27.626631409745922</v>
      </c>
      <c r="HP7">
        <v>-27.148714314638273</v>
      </c>
      <c r="HQ7">
        <v>21.117197125365401</v>
      </c>
      <c r="HR7">
        <v>6.1503394281750161</v>
      </c>
      <c r="HS7">
        <v>19.361277445109796</v>
      </c>
      <c r="HT7">
        <v>20</v>
      </c>
      <c r="HU7">
        <v>-27.487544483985772</v>
      </c>
      <c r="HV7">
        <v>8.6449672327389031</v>
      </c>
      <c r="HW7">
        <v>-4.0310650887575576</v>
      </c>
      <c r="HX7">
        <v>68.586387434555036</v>
      </c>
      <c r="HY7">
        <v>-30.964226486614326</v>
      </c>
      <c r="HZ7">
        <v>9.3173431734317465</v>
      </c>
      <c r="IA7">
        <v>5.9937818294364318</v>
      </c>
      <c r="IB7">
        <v>-20.967079148150347</v>
      </c>
      <c r="IC7">
        <v>5.5562274271995218</v>
      </c>
      <c r="ID7">
        <v>16.693300225632505</v>
      </c>
      <c r="IE7">
        <v>27.301503712056611</v>
      </c>
      <c r="IF7">
        <v>6.8879839388182997</v>
      </c>
      <c r="IG7">
        <v>4.3773905652358662</v>
      </c>
      <c r="IH7">
        <v>78.106933951343507</v>
      </c>
      <c r="II7">
        <v>5.995081931237249</v>
      </c>
    </row>
    <row r="8" spans="1:244">
      <c r="A8" t="s">
        <v>303</v>
      </c>
      <c r="B8">
        <v>20.853542344544916</v>
      </c>
      <c r="C8">
        <v>4.0156123822342042</v>
      </c>
      <c r="D8">
        <v>11.707018137456995</v>
      </c>
      <c r="E8">
        <v>10.095310104497605</v>
      </c>
      <c r="F8">
        <v>16.573719046558484</v>
      </c>
      <c r="G8">
        <v>12.519033725305453</v>
      </c>
      <c r="H8">
        <v>19.64016916846273</v>
      </c>
      <c r="I8">
        <v>16.672147843647679</v>
      </c>
      <c r="J8">
        <v>9.4775565229916801</v>
      </c>
      <c r="K8" t="b">
        <v>1</v>
      </c>
      <c r="L8">
        <v>7.5378387302073415</v>
      </c>
      <c r="M8">
        <v>-4.4487354942726975</v>
      </c>
      <c r="N8">
        <v>14.941480430176307</v>
      </c>
      <c r="O8">
        <v>12.349527201721239</v>
      </c>
      <c r="P8">
        <v>17.852625073629525</v>
      </c>
      <c r="Q8">
        <v>16.705892151984163</v>
      </c>
      <c r="R8">
        <v>14.205118573088187</v>
      </c>
      <c r="S8">
        <v>2.0279432418034768</v>
      </c>
      <c r="T8">
        <v>21.265668874528089</v>
      </c>
      <c r="U8">
        <v>18.838701209207699</v>
      </c>
      <c r="V8">
        <v>24.260346617001012</v>
      </c>
      <c r="W8">
        <v>28.99756652798493</v>
      </c>
      <c r="X8">
        <v>62.49839186929114</v>
      </c>
      <c r="Y8">
        <v>-23.439387837293594</v>
      </c>
      <c r="Z8">
        <v>1222.0888355342136</v>
      </c>
      <c r="AA8">
        <v>-260.63784246575341</v>
      </c>
      <c r="AB8">
        <v>22.494733636521492</v>
      </c>
      <c r="AC8">
        <v>31.883215126863064</v>
      </c>
      <c r="AD8">
        <v>-37.698938992042443</v>
      </c>
      <c r="AE8">
        <v>32.028191072826942</v>
      </c>
      <c r="AF8">
        <v>17.847777687827431</v>
      </c>
      <c r="AG8">
        <v>38.056312443233423</v>
      </c>
      <c r="AH8">
        <v>8.5674867785697852</v>
      </c>
      <c r="AI8">
        <v>13.973082654322944</v>
      </c>
      <c r="AJ8">
        <v>10.903985182529723</v>
      </c>
      <c r="AK8">
        <v>9.1837346687857977</v>
      </c>
      <c r="AL8">
        <v>12.347615244729676</v>
      </c>
      <c r="AM8">
        <v>14.630228992772492</v>
      </c>
      <c r="AN8">
        <v>1.3873057354944536</v>
      </c>
      <c r="AO8">
        <v>12.203762521377962</v>
      </c>
      <c r="AP8">
        <v>22.175328131891529</v>
      </c>
      <c r="AQ8">
        <v>14.259064941121604</v>
      </c>
      <c r="AR8">
        <v>19.085563868900302</v>
      </c>
      <c r="AS8">
        <v>19.058893843961197</v>
      </c>
      <c r="AT8">
        <v>19.868923646013428</v>
      </c>
      <c r="AU8">
        <v>8.7359318033710824</v>
      </c>
      <c r="AV8">
        <v>124.59315348059602</v>
      </c>
      <c r="AW8">
        <v>71.433072098062354</v>
      </c>
      <c r="AY8">
        <v>47.14418774602607</v>
      </c>
      <c r="AZ8">
        <v>89.580137148262011</v>
      </c>
      <c r="BA8">
        <v>17.469165262762001</v>
      </c>
      <c r="BB8">
        <v>94.291957826384674</v>
      </c>
      <c r="BC8">
        <v>24.04</v>
      </c>
      <c r="BD8">
        <v>18.14</v>
      </c>
      <c r="BE8">
        <v>67.88</v>
      </c>
      <c r="BG8">
        <v>13.789823298555392</v>
      </c>
      <c r="BH8">
        <v>99.706444822711958</v>
      </c>
      <c r="BJ8">
        <v>19.490399878197177</v>
      </c>
      <c r="BK8">
        <v>38.534278959810877</v>
      </c>
      <c r="BL8">
        <v>9.9422464338671706</v>
      </c>
      <c r="BM8">
        <v>5.0314465408805003</v>
      </c>
      <c r="BS8">
        <v>35.779127574832934</v>
      </c>
      <c r="BT8">
        <v>38.056312443233423</v>
      </c>
      <c r="BU8">
        <v>17.41344195519348</v>
      </c>
      <c r="BV8">
        <v>-37.698938992042443</v>
      </c>
      <c r="BW8">
        <v>32.028191072826942</v>
      </c>
      <c r="BY8">
        <v>111.8421052631579</v>
      </c>
      <c r="BZ8">
        <v>22.343522561863175</v>
      </c>
      <c r="CA8">
        <v>-260.63784246575341</v>
      </c>
      <c r="CB8">
        <v>32.678147629769384</v>
      </c>
      <c r="CC8">
        <v>98.796903509695184</v>
      </c>
      <c r="CD8">
        <v>1.4749262536873156</v>
      </c>
      <c r="CE8">
        <v>21.898252992559041</v>
      </c>
      <c r="CF8">
        <v>0</v>
      </c>
      <c r="CG8">
        <v>-7.7129221732745616</v>
      </c>
      <c r="CH8">
        <v>23.858548737590951</v>
      </c>
      <c r="CI8">
        <v>2.373035474640862</v>
      </c>
      <c r="CJ8">
        <v>11.172536100801524</v>
      </c>
      <c r="CK8">
        <v>0</v>
      </c>
      <c r="CL8">
        <v>55.8443686732953</v>
      </c>
      <c r="CM8">
        <v>-0.48007169773605174</v>
      </c>
      <c r="CN8">
        <v>16.287846979239561</v>
      </c>
      <c r="CO8">
        <v>1.4546012248353384</v>
      </c>
      <c r="CP8">
        <v>2.5907044579650575</v>
      </c>
      <c r="CQ8">
        <v>3.792517503826355</v>
      </c>
      <c r="CR8">
        <v>4.8504208174791064</v>
      </c>
      <c r="CS8">
        <v>13.302282545684232</v>
      </c>
      <c r="CT8">
        <v>6.0741900391633123</v>
      </c>
      <c r="CU8">
        <v>29.625091135882357</v>
      </c>
      <c r="CV8">
        <v>5.5467015659686805</v>
      </c>
      <c r="CW8">
        <v>5.0919385493874305</v>
      </c>
      <c r="CZ8">
        <v>20.831017620740262</v>
      </c>
      <c r="DA8">
        <v>32.678147629769384</v>
      </c>
      <c r="DB8">
        <v>19.038653636351071</v>
      </c>
      <c r="DC8">
        <v>35.465464509651305</v>
      </c>
      <c r="DD8">
        <v>35.779127574832934</v>
      </c>
      <c r="DE8">
        <v>35.328765926646952</v>
      </c>
      <c r="DF8">
        <v>31.295824202418249</v>
      </c>
      <c r="DG8">
        <v>18.473023712201925</v>
      </c>
      <c r="DH8">
        <v>19.490399878197177</v>
      </c>
      <c r="DI8">
        <v>4.7005876902784118</v>
      </c>
      <c r="DJ8">
        <v>27.113276459944895</v>
      </c>
      <c r="DK8">
        <v>23.266511063121232</v>
      </c>
      <c r="DL8">
        <v>-7.1056590672375881</v>
      </c>
      <c r="DM8">
        <v>25.87246146633197</v>
      </c>
      <c r="DN8">
        <v>16.896983811561</v>
      </c>
      <c r="DO8">
        <v>18.381650486287825</v>
      </c>
      <c r="DP8">
        <v>17.586210637957365</v>
      </c>
      <c r="DQ8">
        <v>17.466791852503423</v>
      </c>
      <c r="DR8">
        <v>20.279898032806983</v>
      </c>
      <c r="DS8">
        <v>19.29124811627733</v>
      </c>
      <c r="DT8">
        <v>23.076923076923077</v>
      </c>
      <c r="DU8">
        <v>16</v>
      </c>
      <c r="DV8">
        <v>6.9767441860465187</v>
      </c>
      <c r="DW8">
        <v>24.142163007666191</v>
      </c>
      <c r="DX8">
        <v>2.6098901098901028</v>
      </c>
      <c r="DY8">
        <v>-0.96894957057916264</v>
      </c>
      <c r="DZ8">
        <v>8.6167800453514776</v>
      </c>
      <c r="EA8">
        <v>7.5013891461381679</v>
      </c>
      <c r="EB8">
        <v>8.5532150572855024</v>
      </c>
      <c r="EC8">
        <v>-1.2654958677685992</v>
      </c>
      <c r="ED8">
        <v>0.30034717832079216</v>
      </c>
      <c r="EE8">
        <v>29.895892167488437</v>
      </c>
      <c r="EF8">
        <v>14.307692307692305</v>
      </c>
      <c r="EG8">
        <v>6.3636363636363713</v>
      </c>
      <c r="EH8">
        <v>16.372391653290535</v>
      </c>
      <c r="EI8">
        <v>9.1168091168091046</v>
      </c>
      <c r="EJ8">
        <v>9.0656799259945053</v>
      </c>
      <c r="EK8">
        <v>26.567505950163845</v>
      </c>
      <c r="EL8">
        <v>13.922859830668019</v>
      </c>
      <c r="EM8">
        <v>18.699186991869855</v>
      </c>
      <c r="EN8">
        <v>35.50724637681158</v>
      </c>
      <c r="EO8">
        <v>12.093862815884302</v>
      </c>
      <c r="EP8">
        <v>3.2859680284192914</v>
      </c>
      <c r="EQ8">
        <v>9.9137931034483024</v>
      </c>
      <c r="ER8">
        <v>-0.29013539651844916</v>
      </c>
      <c r="ES8">
        <v>14.912280701754375</v>
      </c>
      <c r="ET8">
        <v>3.1481481481485156</v>
      </c>
      <c r="EU8">
        <v>11.04185218165626</v>
      </c>
      <c r="EV8">
        <v>9.7495527728085367</v>
      </c>
      <c r="EW8">
        <v>9.1603053435114905</v>
      </c>
      <c r="EX8">
        <v>18.506477077218904</v>
      </c>
      <c r="EY8">
        <v>10.544710362295435</v>
      </c>
      <c r="EZ8">
        <v>11.143934863259473</v>
      </c>
      <c r="FA8">
        <v>3.9913764454253404</v>
      </c>
      <c r="FB8">
        <v>8.4441555021560948</v>
      </c>
      <c r="FC8">
        <v>8.4441555021560948</v>
      </c>
      <c r="FD8">
        <v>36.178012154731661</v>
      </c>
      <c r="FE8">
        <v>-39.669724770642198</v>
      </c>
      <c r="FF8">
        <v>-65.730268261810465</v>
      </c>
      <c r="FG8">
        <v>5.9152116010654039</v>
      </c>
      <c r="FH8">
        <v>-65.730268261810465</v>
      </c>
      <c r="FI8">
        <v>13.329752129537257</v>
      </c>
      <c r="FJ8">
        <v>150.27567195037904</v>
      </c>
      <c r="FK8">
        <v>-159.18137861239177</v>
      </c>
      <c r="FL8">
        <v>26.278351899073954</v>
      </c>
      <c r="FM8">
        <v>46.701560875639629</v>
      </c>
      <c r="FN8" t="b">
        <v>1</v>
      </c>
      <c r="FO8">
        <v>6.8656716417910362</v>
      </c>
      <c r="FP8">
        <v>6.4560439560439606</v>
      </c>
      <c r="FQ8">
        <v>4.8600883652429996</v>
      </c>
      <c r="FR8">
        <v>6.8124474348191226</v>
      </c>
      <c r="FS8">
        <v>6.8124474348191706</v>
      </c>
      <c r="FT8">
        <v>7.1264367816091978</v>
      </c>
      <c r="FU8">
        <v>4.918032786885246</v>
      </c>
      <c r="FV8">
        <v>26.549948506694125</v>
      </c>
      <c r="FW8">
        <v>4.920913884007037</v>
      </c>
      <c r="FX8">
        <v>28.562104500976488</v>
      </c>
      <c r="FY8">
        <v>9.4152744630071599</v>
      </c>
      <c r="FZ8">
        <v>5.02946273830156</v>
      </c>
      <c r="GA8">
        <v>7.3556797020484179</v>
      </c>
      <c r="GB8">
        <v>6.3255903244384726</v>
      </c>
      <c r="GC8">
        <v>25.32092644162195</v>
      </c>
      <c r="GD8">
        <v>19.885647834092453</v>
      </c>
      <c r="GE8">
        <v>54.268095378012184</v>
      </c>
      <c r="GF8">
        <v>48.851593101171517</v>
      </c>
      <c r="GJ8">
        <v>19.826954098841473</v>
      </c>
      <c r="GK8">
        <v>9.2170462587429967</v>
      </c>
      <c r="GL8">
        <v>5.8295964125560404</v>
      </c>
      <c r="GM8">
        <v>27.351164413703589</v>
      </c>
      <c r="GN8">
        <v>193.8706400270911</v>
      </c>
      <c r="GO8">
        <v>66.17480136208853</v>
      </c>
      <c r="GP8">
        <v>-62.724531998107594</v>
      </c>
      <c r="GQ8">
        <v>66.213955069523706</v>
      </c>
      <c r="GR8">
        <v>44.356336619517073</v>
      </c>
      <c r="GS8">
        <v>12.835472578763127</v>
      </c>
      <c r="HB8">
        <v>9.719626168224254</v>
      </c>
      <c r="HC8">
        <v>8.7166322468719351</v>
      </c>
      <c r="HD8">
        <v>151.57737902442182</v>
      </c>
      <c r="HE8">
        <v>17.286039320926434</v>
      </c>
      <c r="HF8">
        <v>21.898252992559041</v>
      </c>
      <c r="HG8">
        <v>21.148825065274153</v>
      </c>
      <c r="HH8">
        <v>29.410927286566146</v>
      </c>
      <c r="HI8">
        <v>26.455386936916142</v>
      </c>
      <c r="HJ8">
        <v>8.5320417287630477</v>
      </c>
      <c r="HM8">
        <v>8.3432806766886856</v>
      </c>
      <c r="HN8">
        <v>14.436137727703729</v>
      </c>
      <c r="HO8">
        <v>-17.374971391138676</v>
      </c>
      <c r="HP8">
        <v>-1.5235990853272048</v>
      </c>
      <c r="HQ8">
        <v>-14.872943727341049</v>
      </c>
      <c r="HR8">
        <v>12.408597793454037</v>
      </c>
      <c r="HS8">
        <v>28.952042628774421</v>
      </c>
      <c r="HT8">
        <v>14.285714285714285</v>
      </c>
      <c r="HU8">
        <v>-51.11803000283043</v>
      </c>
      <c r="HV8">
        <v>12.138513687328498</v>
      </c>
      <c r="HW8">
        <v>-38.331184380180652</v>
      </c>
      <c r="HX8">
        <v>55.004648280136493</v>
      </c>
      <c r="HY8">
        <v>-28.640860961638808</v>
      </c>
      <c r="HZ8">
        <v>9.5370370370371145</v>
      </c>
      <c r="IA8">
        <v>-39.266538170303562</v>
      </c>
      <c r="IB8">
        <v>-36.555881952586148</v>
      </c>
      <c r="IC8">
        <v>7.9645034701952211</v>
      </c>
      <c r="ID8">
        <v>3.0014418268608627</v>
      </c>
      <c r="IE8">
        <v>21.049110203186274</v>
      </c>
      <c r="IF8">
        <v>6.7929279706680861</v>
      </c>
      <c r="IG8">
        <v>-25.388967468175395</v>
      </c>
      <c r="IH8">
        <v>79.79195152086497</v>
      </c>
      <c r="II8">
        <v>6.4843305020518702</v>
      </c>
    </row>
    <row r="9" spans="1:244">
      <c r="A9" t="s">
        <v>304</v>
      </c>
      <c r="B9">
        <v>20.556782395824282</v>
      </c>
      <c r="C9">
        <v>5.0764831199738563</v>
      </c>
      <c r="D9">
        <v>13.346583905343079</v>
      </c>
      <c r="E9">
        <v>9.2522806968740205</v>
      </c>
      <c r="F9">
        <v>17.026741443426889</v>
      </c>
      <c r="G9">
        <v>15.887502218016325</v>
      </c>
      <c r="H9">
        <v>20.863767982613986</v>
      </c>
      <c r="I9">
        <v>15.328413520461426</v>
      </c>
      <c r="J9">
        <v>9.7999502093590518</v>
      </c>
      <c r="K9" t="b">
        <v>0</v>
      </c>
      <c r="L9">
        <v>8.1768195949961449</v>
      </c>
      <c r="M9">
        <v>1.5190643404208255</v>
      </c>
      <c r="N9">
        <v>15.818012262482965</v>
      </c>
      <c r="O9">
        <v>11.58298643207663</v>
      </c>
      <c r="P9">
        <v>13.976599272062046</v>
      </c>
      <c r="Q9">
        <v>16.994358710802441</v>
      </c>
      <c r="R9">
        <v>15.046422767491668</v>
      </c>
      <c r="S9">
        <v>8.3854760298667159</v>
      </c>
      <c r="T9">
        <v>21.861335546011063</v>
      </c>
      <c r="U9">
        <v>18.21034587630291</v>
      </c>
      <c r="V9">
        <v>20.563605248146036</v>
      </c>
      <c r="W9">
        <v>5.1456228241487638</v>
      </c>
      <c r="X9">
        <v>2.55203171456888</v>
      </c>
      <c r="Y9">
        <v>-4.442408976414014</v>
      </c>
      <c r="Z9">
        <v>86.593691148775903</v>
      </c>
      <c r="AA9">
        <v>54.693290976476817</v>
      </c>
      <c r="AB9">
        <v>17.607653533587072</v>
      </c>
      <c r="AC9">
        <v>22.076239667694672</v>
      </c>
      <c r="AD9">
        <v>276.3358778625954</v>
      </c>
      <c r="AE9">
        <v>19.853348090758164</v>
      </c>
      <c r="AF9">
        <v>17.63005366417784</v>
      </c>
      <c r="AG9">
        <v>0.67676442152755401</v>
      </c>
      <c r="AH9">
        <v>9.5024538839059058</v>
      </c>
      <c r="AI9">
        <v>16.367272861957851</v>
      </c>
      <c r="AJ9">
        <v>8.781539537322999</v>
      </c>
      <c r="AK9">
        <v>10.591164727600566</v>
      </c>
      <c r="AL9">
        <v>11.622593535940826</v>
      </c>
      <c r="AM9">
        <v>14.012075311007695</v>
      </c>
      <c r="AN9">
        <v>0.85789269205458152</v>
      </c>
      <c r="AO9">
        <v>9.9958523434259643</v>
      </c>
      <c r="AP9">
        <v>24.736786506567132</v>
      </c>
      <c r="AQ9">
        <v>10.165858061604423</v>
      </c>
      <c r="AR9">
        <v>20.384489707003596</v>
      </c>
      <c r="AS9">
        <v>17.599748210465428</v>
      </c>
      <c r="AT9">
        <v>18.640471750111367</v>
      </c>
      <c r="AU9">
        <v>8.08644991542943</v>
      </c>
      <c r="AV9">
        <v>70.926378981847876</v>
      </c>
      <c r="AW9">
        <v>142.80583998676832</v>
      </c>
      <c r="AX9">
        <v>2356.9852941176468</v>
      </c>
      <c r="AY9">
        <v>52.841890339253517</v>
      </c>
      <c r="AZ9">
        <v>591.59748368840769</v>
      </c>
      <c r="BA9">
        <v>19.921878171430357</v>
      </c>
      <c r="BB9">
        <v>97.558662757978482</v>
      </c>
      <c r="BC9">
        <v>18.829999999999998</v>
      </c>
      <c r="BD9">
        <v>32.619999999999997</v>
      </c>
      <c r="BE9">
        <v>21.39</v>
      </c>
      <c r="BG9">
        <v>16.605009826868574</v>
      </c>
      <c r="BH9">
        <v>101.50847115165533</v>
      </c>
      <c r="BJ9">
        <v>21.71526089605673</v>
      </c>
      <c r="BK9">
        <v>20.236633391600815</v>
      </c>
      <c r="BL9">
        <v>17.077469703502203</v>
      </c>
      <c r="BM9">
        <v>0.87548638132295398</v>
      </c>
      <c r="BS9">
        <v>5.2483110680140843</v>
      </c>
      <c r="BT9">
        <v>0.67676442152755401</v>
      </c>
      <c r="BU9">
        <v>30.38632986627043</v>
      </c>
      <c r="BV9">
        <v>276.3358778625954</v>
      </c>
      <c r="BW9">
        <v>19.853348090758164</v>
      </c>
      <c r="BY9">
        <v>-223.81578947368422</v>
      </c>
      <c r="BZ9">
        <v>-100.02307869836142</v>
      </c>
      <c r="CA9">
        <v>54.693290976476817</v>
      </c>
      <c r="CB9">
        <v>26.495676730035804</v>
      </c>
      <c r="CC9">
        <v>21.711488806717483</v>
      </c>
      <c r="CD9">
        <v>1.4466546112115732</v>
      </c>
      <c r="CE9">
        <v>24.266257433339728</v>
      </c>
      <c r="CF9">
        <v>0</v>
      </c>
      <c r="CG9">
        <v>-6.5938571641568897</v>
      </c>
      <c r="CH9">
        <v>12.379918336534331</v>
      </c>
      <c r="CI9">
        <v>2.5401058710875648</v>
      </c>
      <c r="CJ9">
        <v>13.989692992310504</v>
      </c>
      <c r="CK9">
        <v>0</v>
      </c>
      <c r="CL9">
        <v>33.347840491217099</v>
      </c>
      <c r="CM9">
        <v>0.68115116242261453</v>
      </c>
      <c r="CN9">
        <v>11.207076580744822</v>
      </c>
      <c r="CO9">
        <v>1.9712082099797474</v>
      </c>
      <c r="CP9">
        <v>1.4822926224751494</v>
      </c>
      <c r="CQ9">
        <v>3.5293258556049074</v>
      </c>
      <c r="CR9">
        <v>5.1219239922025315</v>
      </c>
      <c r="CS9">
        <v>13.717821240463628</v>
      </c>
      <c r="CT9">
        <v>5.9355184627830626</v>
      </c>
      <c r="CU9">
        <v>13.619936078291476</v>
      </c>
      <c r="CV9">
        <v>5.0810631087948694</v>
      </c>
      <c r="CW9">
        <v>5.040967682484224</v>
      </c>
      <c r="CX9">
        <v>3.5551813502263636</v>
      </c>
      <c r="CZ9">
        <v>15.136314799892551</v>
      </c>
      <c r="DA9">
        <v>26.495676730035804</v>
      </c>
      <c r="DB9">
        <v>13.655926221108963</v>
      </c>
      <c r="DC9">
        <v>17.155180506733142</v>
      </c>
      <c r="DD9">
        <v>5.2483110680140843</v>
      </c>
      <c r="DE9">
        <v>22.898095819771616</v>
      </c>
      <c r="DF9">
        <v>29.66021780743624</v>
      </c>
      <c r="DG9">
        <v>23.9417411221653</v>
      </c>
      <c r="DH9">
        <v>21.71526089605673</v>
      </c>
      <c r="DI9">
        <v>8.9819018824991836</v>
      </c>
      <c r="DJ9">
        <v>26.066557271622052</v>
      </c>
      <c r="DK9">
        <v>25.748109672719661</v>
      </c>
      <c r="DL9">
        <v>6.5961337513061657</v>
      </c>
      <c r="DM9">
        <v>22.776554843899337</v>
      </c>
      <c r="DN9">
        <v>17.162310372606303</v>
      </c>
      <c r="DO9">
        <v>17.091675396967165</v>
      </c>
      <c r="DP9">
        <v>17.127043075355552</v>
      </c>
      <c r="DQ9">
        <v>17.02320099106359</v>
      </c>
      <c r="DR9">
        <v>23.718136985606709</v>
      </c>
      <c r="DS9">
        <v>21.509858814290634</v>
      </c>
      <c r="DT9">
        <v>28.571428571428569</v>
      </c>
      <c r="DU9">
        <v>19.230769230769234</v>
      </c>
      <c r="DV9">
        <v>16.27906976744196</v>
      </c>
      <c r="DW9">
        <v>13.863270611537512</v>
      </c>
      <c r="DX9">
        <v>5.020352781546813</v>
      </c>
      <c r="DY9">
        <v>-0.540418824589045</v>
      </c>
      <c r="DZ9">
        <v>10.909791827293768</v>
      </c>
      <c r="EA9">
        <v>8.4066654184609657</v>
      </c>
      <c r="EB9">
        <v>8.9956986921854103</v>
      </c>
      <c r="EC9">
        <v>-2.5526315789473646</v>
      </c>
      <c r="ED9">
        <v>2.0649226212692495</v>
      </c>
      <c r="EE9">
        <v>32.262866278909499</v>
      </c>
      <c r="EF9">
        <v>13.897280966767376</v>
      </c>
      <c r="EG9">
        <v>7.2202166064981945</v>
      </c>
      <c r="EH9">
        <v>15.962441314553985</v>
      </c>
      <c r="EI9">
        <v>6.6298342541436419</v>
      </c>
      <c r="EJ9">
        <v>9.3145869947275681</v>
      </c>
      <c r="EK9">
        <v>20.304580911193444</v>
      </c>
      <c r="EL9">
        <v>9.4439541041483501</v>
      </c>
      <c r="EM9">
        <v>20.72580645161236</v>
      </c>
      <c r="EN9">
        <v>29.139610389610333</v>
      </c>
      <c r="EO9">
        <v>17.282958199357179</v>
      </c>
      <c r="EP9">
        <v>9.0981012658227414</v>
      </c>
      <c r="EQ9">
        <v>4.1666666666666634</v>
      </c>
      <c r="ER9">
        <v>-0.58765915768856547</v>
      </c>
      <c r="ES9">
        <v>11.992619926199202</v>
      </c>
      <c r="ET9">
        <v>4.7236180904522831</v>
      </c>
      <c r="EU9">
        <v>13.546160483175276</v>
      </c>
      <c r="EV9">
        <v>6.0995184590689284</v>
      </c>
      <c r="EW9">
        <v>6.5679925994449979</v>
      </c>
      <c r="EX9">
        <v>7.5604053000779423</v>
      </c>
      <c r="EY9">
        <v>5.1548268793769108</v>
      </c>
      <c r="EZ9">
        <v>3.6605442671154549</v>
      </c>
      <c r="FA9">
        <v>9.2914512990630964</v>
      </c>
      <c r="FB9">
        <v>14.998502511173569</v>
      </c>
      <c r="FC9">
        <v>14.998502511173569</v>
      </c>
      <c r="FD9">
        <v>25.25710170801047</v>
      </c>
      <c r="FE9">
        <v>11.902878945542836</v>
      </c>
      <c r="FF9">
        <v>25.243431930920444</v>
      </c>
      <c r="FG9">
        <v>11.57613535173642</v>
      </c>
      <c r="FH9">
        <v>25.243431930920444</v>
      </c>
      <c r="FI9">
        <v>8.1181908220534815</v>
      </c>
      <c r="FJ9">
        <v>-53.926889066416905</v>
      </c>
      <c r="FK9">
        <v>-137.90457123790455</v>
      </c>
      <c r="FL9">
        <v>-58.338846760649396</v>
      </c>
      <c r="FM9">
        <v>15.887822297242202</v>
      </c>
      <c r="FN9" t="b">
        <v>0</v>
      </c>
      <c r="FO9">
        <v>6.6565809379727785</v>
      </c>
      <c r="FP9">
        <v>6.4738292011019327</v>
      </c>
      <c r="FQ9">
        <v>2.2761760242792106</v>
      </c>
      <c r="FR9">
        <v>6.9747899159664923</v>
      </c>
      <c r="FS9">
        <v>6.974789915966384</v>
      </c>
      <c r="FT9">
        <v>0.91954022988505413</v>
      </c>
      <c r="FU9">
        <v>0.98360655737705149</v>
      </c>
      <c r="FV9">
        <v>17.382671480144396</v>
      </c>
      <c r="FW9">
        <v>-6.4724919093851145</v>
      </c>
      <c r="FX9">
        <v>27.756544687669361</v>
      </c>
      <c r="FY9">
        <v>7.6260232658336928</v>
      </c>
      <c r="FZ9">
        <v>9.4020295579922362</v>
      </c>
      <c r="GA9">
        <v>9.3436645396536004</v>
      </c>
      <c r="GB9">
        <v>7.1852845372676759</v>
      </c>
      <c r="GC9">
        <v>21.518516550661495</v>
      </c>
      <c r="GD9">
        <v>41.915475189234655</v>
      </c>
      <c r="GE9">
        <v>36.478617576634306</v>
      </c>
      <c r="GF9">
        <v>27.452199256781256</v>
      </c>
      <c r="GJ9">
        <v>42.184012066365007</v>
      </c>
      <c r="GK9">
        <v>6.5966457242341052</v>
      </c>
      <c r="GL9">
        <v>7.3134328358209046</v>
      </c>
      <c r="GM9">
        <v>20.558055572350291</v>
      </c>
      <c r="GN9">
        <v>69.136602411311415</v>
      </c>
      <c r="GO9">
        <v>-61.31343283582089</v>
      </c>
      <c r="GP9">
        <v>-54.256961983906429</v>
      </c>
      <c r="GQ9">
        <v>-13.919877863386148</v>
      </c>
      <c r="GR9">
        <v>28.637736952390249</v>
      </c>
      <c r="GS9">
        <v>9.7770154373927962</v>
      </c>
      <c r="GV9">
        <v>11.621856027753655</v>
      </c>
      <c r="GW9">
        <v>4.6902654867256199</v>
      </c>
      <c r="GX9">
        <v>3.5810205908684134</v>
      </c>
      <c r="GY9">
        <v>4.0650406504064982</v>
      </c>
      <c r="GZ9">
        <v>4.4550517104216523</v>
      </c>
      <c r="HA9">
        <v>3.5044824775875014</v>
      </c>
      <c r="HB9">
        <v>11.016144349477676</v>
      </c>
      <c r="HC9">
        <v>9.4067876762533569</v>
      </c>
      <c r="HD9">
        <v>42.868197059582151</v>
      </c>
      <c r="HE9">
        <v>13.665178325340388</v>
      </c>
      <c r="HF9">
        <v>24.266257433339728</v>
      </c>
      <c r="HG9">
        <v>6.8990767271569515</v>
      </c>
      <c r="HH9">
        <v>12.531931211129542</v>
      </c>
      <c r="HI9">
        <v>35.24970280131803</v>
      </c>
      <c r="HJ9">
        <v>5.643847261907573</v>
      </c>
      <c r="HM9">
        <v>14.864612511671336</v>
      </c>
      <c r="HN9">
        <v>17.653631284916518</v>
      </c>
      <c r="HO9">
        <v>34.005998656334704</v>
      </c>
      <c r="HP9">
        <v>6.1037124585803095</v>
      </c>
      <c r="HQ9">
        <v>4.1444338669205161</v>
      </c>
      <c r="HR9">
        <v>13.741407704425033</v>
      </c>
      <c r="HS9">
        <v>39.169139465875382</v>
      </c>
      <c r="HT9">
        <v>9.0909090909090917</v>
      </c>
      <c r="HU9">
        <v>-36.596471257825812</v>
      </c>
      <c r="HV9">
        <v>11.826032057461605</v>
      </c>
      <c r="HW9">
        <v>-283.59368508516849</v>
      </c>
      <c r="HX9">
        <v>70.337078651685118</v>
      </c>
      <c r="HY9">
        <v>15.379892555640573</v>
      </c>
      <c r="HZ9">
        <v>4.7111111111110668</v>
      </c>
      <c r="IA9">
        <v>8.6348698509851314</v>
      </c>
      <c r="IB9">
        <v>-37.039531502821291</v>
      </c>
      <c r="IC9">
        <v>2.1240546304082049</v>
      </c>
      <c r="ID9">
        <v>19.556249415181163</v>
      </c>
      <c r="IE9">
        <v>15.189650182686387</v>
      </c>
      <c r="IF9">
        <v>6.5557675671198234</v>
      </c>
      <c r="IG9">
        <v>69.473684210526329</v>
      </c>
      <c r="IH9">
        <v>102.99220705389828</v>
      </c>
      <c r="II9">
        <v>6.6134831508855543</v>
      </c>
      <c r="IJ9">
        <v>3.4124288295685998</v>
      </c>
    </row>
    <row r="10" spans="1:244">
      <c r="A10" t="s">
        <v>305</v>
      </c>
      <c r="B10">
        <v>13.024452023956441</v>
      </c>
      <c r="C10">
        <v>4.5217523430647608</v>
      </c>
      <c r="D10">
        <v>10.746400549159347</v>
      </c>
      <c r="E10">
        <v>10.442579032089141</v>
      </c>
      <c r="F10">
        <v>17.382257759589024</v>
      </c>
      <c r="G10">
        <v>17.53114410848255</v>
      </c>
      <c r="H10">
        <v>18.130467476003634</v>
      </c>
      <c r="I10">
        <v>16.886274662274165</v>
      </c>
      <c r="J10">
        <v>10.809618866347895</v>
      </c>
      <c r="K10" t="b">
        <v>0</v>
      </c>
      <c r="L10">
        <v>8.9157748915653912</v>
      </c>
      <c r="M10">
        <v>-0.37385109176676556</v>
      </c>
      <c r="N10">
        <v>19.204396833916704</v>
      </c>
      <c r="O10">
        <v>2.7364677939568969</v>
      </c>
      <c r="P10">
        <v>1.8858436007040482</v>
      </c>
      <c r="Q10">
        <v>18.295724621333349</v>
      </c>
      <c r="R10">
        <v>14.983929347536664</v>
      </c>
      <c r="S10">
        <v>5.1172645433419905</v>
      </c>
      <c r="T10">
        <v>26.377054446346786</v>
      </c>
      <c r="U10">
        <v>10.219382964127066</v>
      </c>
      <c r="V10">
        <v>9.3417412530512607</v>
      </c>
      <c r="W10">
        <v>16.501474926253685</v>
      </c>
      <c r="X10">
        <v>21.555165256266964</v>
      </c>
      <c r="Y10">
        <v>2.1925858951175403</v>
      </c>
      <c r="Z10">
        <v>46.424570575056009</v>
      </c>
      <c r="AA10">
        <v>75.576109108010655</v>
      </c>
      <c r="AB10">
        <v>19.712039678279435</v>
      </c>
      <c r="AC10">
        <v>34.658873034261831</v>
      </c>
      <c r="AD10">
        <v>2.6873385012919897</v>
      </c>
      <c r="AE10">
        <v>19.06005221932115</v>
      </c>
      <c r="AF10">
        <v>30.642123064822258</v>
      </c>
      <c r="AG10">
        <v>19.003568124752213</v>
      </c>
      <c r="AH10">
        <v>0.9194573398837157</v>
      </c>
      <c r="AI10">
        <v>12.691063133245933</v>
      </c>
      <c r="AJ10">
        <v>9.886458044862918</v>
      </c>
      <c r="AK10">
        <v>11.612511477740588</v>
      </c>
      <c r="AL10">
        <v>12.589579050510096</v>
      </c>
      <c r="AM10">
        <v>12.70000599268892</v>
      </c>
      <c r="AN10">
        <v>4.2399113420972183</v>
      </c>
      <c r="AO10">
        <v>10.514321637656673</v>
      </c>
      <c r="AP10">
        <v>18.191394257756464</v>
      </c>
      <c r="AQ10">
        <v>13.937547600913938</v>
      </c>
      <c r="AR10">
        <v>22.290988492813032</v>
      </c>
      <c r="AS10">
        <v>17.957906762944386</v>
      </c>
      <c r="AT10">
        <v>19.556598548231932</v>
      </c>
      <c r="AU10">
        <v>11.258848876577408</v>
      </c>
      <c r="AV10">
        <v>113.76208881478833</v>
      </c>
      <c r="AW10">
        <v>53.989151306074504</v>
      </c>
      <c r="AX10">
        <v>7900</v>
      </c>
      <c r="AY10">
        <v>49.365745808939849</v>
      </c>
      <c r="AZ10">
        <v>-76.850055886007667</v>
      </c>
      <c r="BA10">
        <v>20.883780469201309</v>
      </c>
      <c r="BB10">
        <v>81.463118725109439</v>
      </c>
      <c r="BC10">
        <v>16.89</v>
      </c>
      <c r="BD10">
        <v>21.36</v>
      </c>
      <c r="BE10">
        <v>38.119999999999997</v>
      </c>
      <c r="BG10">
        <v>18.153073779491518</v>
      </c>
      <c r="BH10">
        <v>85.135307853839066</v>
      </c>
      <c r="BJ10">
        <v>21.862604994314403</v>
      </c>
      <c r="BK10">
        <v>-8.6719393639808864</v>
      </c>
      <c r="BL10">
        <v>11.315758866157283</v>
      </c>
      <c r="BM10">
        <v>0.87548638132295398</v>
      </c>
      <c r="BS10">
        <v>24.261712840825197</v>
      </c>
      <c r="BT10">
        <v>19.003568124752213</v>
      </c>
      <c r="BU10">
        <v>23.143115942028984</v>
      </c>
      <c r="BV10">
        <v>2.6873385012919897</v>
      </c>
      <c r="BW10">
        <v>19.06005221932115</v>
      </c>
      <c r="BY10">
        <v>65.362485615650172</v>
      </c>
      <c r="BZ10">
        <v>-508.94170911148836</v>
      </c>
      <c r="CA10">
        <v>75.576109108010655</v>
      </c>
      <c r="CB10">
        <v>45.254930309259727</v>
      </c>
      <c r="CC10">
        <v>117.01810669207855</v>
      </c>
      <c r="CD10">
        <v>1.4414414414414414</v>
      </c>
      <c r="CE10">
        <v>5.7006611032838475</v>
      </c>
      <c r="CF10">
        <v>0</v>
      </c>
      <c r="CG10">
        <v>-3.9893512899815278</v>
      </c>
      <c r="CH10">
        <v>2.5720230313521686</v>
      </c>
      <c r="CI10">
        <v>2.6789274100763474</v>
      </c>
      <c r="CJ10">
        <v>23.148804411984877</v>
      </c>
      <c r="CK10">
        <v>0</v>
      </c>
      <c r="CL10">
        <v>21.480418037198611</v>
      </c>
      <c r="CM10">
        <v>-1.1876657024824273</v>
      </c>
      <c r="CN10">
        <v>20.254308883591548</v>
      </c>
      <c r="CO10">
        <v>1.8564719796045521</v>
      </c>
      <c r="CP10">
        <v>1.8256902943251381</v>
      </c>
      <c r="CQ10">
        <v>3.1322294723586115</v>
      </c>
      <c r="CR10">
        <v>6.5443040646325628</v>
      </c>
      <c r="CS10">
        <v>14.134883932844694</v>
      </c>
      <c r="CT10">
        <v>5.3079783362723916</v>
      </c>
      <c r="CU10">
        <v>0.75639768665600038</v>
      </c>
      <c r="CV10">
        <v>4.7341620274318936</v>
      </c>
      <c r="CW10">
        <v>5.2272824857601607</v>
      </c>
      <c r="CX10">
        <v>3.8185923198147385</v>
      </c>
      <c r="CZ10">
        <v>20.652810203645945</v>
      </c>
      <c r="DA10">
        <v>45.254930309259727</v>
      </c>
      <c r="DB10">
        <v>16.227822490543957</v>
      </c>
      <c r="DC10">
        <v>38.300692669755556</v>
      </c>
      <c r="DD10">
        <v>24.261712840825197</v>
      </c>
      <c r="DE10">
        <v>45.381762958266656</v>
      </c>
      <c r="DF10">
        <v>23.860903675217504</v>
      </c>
      <c r="DG10">
        <v>22.86342200292572</v>
      </c>
      <c r="DH10">
        <v>21.862604994314403</v>
      </c>
      <c r="DI10">
        <v>9.1412222751095218</v>
      </c>
      <c r="DJ10">
        <v>23.10881522564237</v>
      </c>
      <c r="DK10">
        <v>14.146934206147527</v>
      </c>
      <c r="DL10">
        <v>8.1493839835728963</v>
      </c>
      <c r="DM10">
        <v>-5.8966130352651085</v>
      </c>
      <c r="DN10">
        <v>14.702094318688735</v>
      </c>
      <c r="DO10">
        <v>19.0048078484878</v>
      </c>
      <c r="DP10">
        <v>16.672762733236539</v>
      </c>
      <c r="DQ10">
        <v>16.569201500298185</v>
      </c>
      <c r="DR10">
        <v>23.989494030560603</v>
      </c>
      <c r="DS10">
        <v>21.659875080520646</v>
      </c>
      <c r="DT10">
        <v>37.142857142857139</v>
      </c>
      <c r="DU10">
        <v>14.814814814814813</v>
      </c>
      <c r="DV10">
        <v>17.777777777777825</v>
      </c>
      <c r="DW10">
        <v>31.241881945446686</v>
      </c>
      <c r="DX10">
        <v>9.0305444887118274</v>
      </c>
      <c r="DY10">
        <v>-9.4505494505494454</v>
      </c>
      <c r="DZ10">
        <v>-1.8234165067178454</v>
      </c>
      <c r="EA10">
        <v>-3.0530355896720169</v>
      </c>
      <c r="EB10">
        <v>7.0652155502408194</v>
      </c>
      <c r="EC10">
        <v>-14.421871081013293</v>
      </c>
      <c r="ED10">
        <v>5.8091029720578256</v>
      </c>
      <c r="EE10">
        <v>32.15146696758309</v>
      </c>
      <c r="EF10">
        <v>18.926974664679587</v>
      </c>
      <c r="EG10">
        <v>2.4509803921568629</v>
      </c>
      <c r="EH10">
        <v>23.017107309486779</v>
      </c>
      <c r="EI10">
        <v>8.2099596231494054</v>
      </c>
      <c r="EJ10">
        <v>11.332728921124218</v>
      </c>
      <c r="EK10">
        <v>16.848623613682449</v>
      </c>
      <c r="EL10">
        <v>10.222222222222232</v>
      </c>
      <c r="EM10">
        <v>26.213592233009802</v>
      </c>
      <c r="EN10">
        <v>34.923076923077076</v>
      </c>
      <c r="EO10">
        <v>21.930646672915007</v>
      </c>
      <c r="EP10">
        <v>0.58422590068152802</v>
      </c>
      <c r="EQ10">
        <v>-0.7042253521126528</v>
      </c>
      <c r="ER10">
        <v>-4.7665369649804852</v>
      </c>
      <c r="ES10">
        <v>13.277623026926735</v>
      </c>
      <c r="ET10">
        <v>-5.3145336225596376</v>
      </c>
      <c r="EU10">
        <v>9.2293906810035171</v>
      </c>
      <c r="EV10">
        <v>7.2064777327935605</v>
      </c>
      <c r="EW10">
        <v>8.3182640144666067</v>
      </c>
      <c r="EX10">
        <v>-1.081712692481229</v>
      </c>
      <c r="EY10">
        <v>-8.9305528163432708</v>
      </c>
      <c r="EZ10">
        <v>-14.498242237037854</v>
      </c>
      <c r="FA10">
        <v>17.971908818788858</v>
      </c>
      <c r="FB10">
        <v>36.837301285464363</v>
      </c>
      <c r="FC10">
        <v>36.837301285464363</v>
      </c>
      <c r="FD10">
        <v>28.105095541401276</v>
      </c>
      <c r="FE10">
        <v>40.712816210189985</v>
      </c>
      <c r="FF10">
        <v>44.589657833804992</v>
      </c>
      <c r="FG10">
        <v>15.735800634834876</v>
      </c>
      <c r="FH10">
        <v>44.589657833804992</v>
      </c>
      <c r="FI10">
        <v>456.59099013431597</v>
      </c>
      <c r="FJ10">
        <v>-529.26303961045039</v>
      </c>
      <c r="FK10">
        <v>27.211343686698175</v>
      </c>
      <c r="FL10">
        <v>-408.11424386671547</v>
      </c>
      <c r="FM10">
        <v>38.091853806819522</v>
      </c>
      <c r="FN10" t="b">
        <v>1</v>
      </c>
      <c r="FO10">
        <v>5.469845722300148</v>
      </c>
      <c r="FP10">
        <v>5.0322580645161361</v>
      </c>
      <c r="FQ10">
        <v>-0.26917900403768891</v>
      </c>
      <c r="FR10">
        <v>6.347897774113731</v>
      </c>
      <c r="FS10">
        <v>6.3478977741137701</v>
      </c>
      <c r="FT10">
        <v>-3.5874439461883441</v>
      </c>
      <c r="FU10">
        <v>-2.2580645161290303</v>
      </c>
      <c r="FV10">
        <v>6.3436404207841992</v>
      </c>
      <c r="FW10">
        <v>-1.2949640287769866</v>
      </c>
      <c r="FX10">
        <v>27.877821644114238</v>
      </c>
      <c r="FY10">
        <v>5.5050045495905371</v>
      </c>
      <c r="FZ10">
        <v>5.8149433566891489</v>
      </c>
      <c r="GA10">
        <v>10.44776119402985</v>
      </c>
      <c r="GB10">
        <v>9.0381125226860259</v>
      </c>
      <c r="GC10">
        <v>18.00897643685326</v>
      </c>
      <c r="GD10">
        <v>17.12094395280236</v>
      </c>
      <c r="GE10">
        <v>68.087863536876441</v>
      </c>
      <c r="GF10">
        <v>62.050513866937166</v>
      </c>
      <c r="GJ10">
        <v>25.577483280679441</v>
      </c>
      <c r="GK10">
        <v>8.2805307604863145</v>
      </c>
      <c r="GL10">
        <v>8.836524300441825</v>
      </c>
      <c r="GM10">
        <v>35.020790106719787</v>
      </c>
      <c r="GN10">
        <v>225.29144348922</v>
      </c>
      <c r="GO10">
        <v>-134.28132205995388</v>
      </c>
      <c r="GP10">
        <v>-50.659807422198909</v>
      </c>
      <c r="GQ10">
        <v>65.667571929256198</v>
      </c>
      <c r="GR10">
        <v>35.744830827067673</v>
      </c>
      <c r="GS10">
        <v>17.582417582417584</v>
      </c>
      <c r="GV10">
        <v>9.4166666666667584</v>
      </c>
      <c r="GW10">
        <v>9.361329833770812</v>
      </c>
      <c r="GX10">
        <v>3.8053097345133069</v>
      </c>
      <c r="GY10">
        <v>4.0650406504064982</v>
      </c>
      <c r="GZ10">
        <v>2.5841816758026215</v>
      </c>
      <c r="HA10">
        <v>3.7186742118028406</v>
      </c>
      <c r="HB10">
        <v>11.213235294117487</v>
      </c>
      <c r="HC10">
        <v>8.3210366949092762</v>
      </c>
      <c r="HD10">
        <v>130.78495502861819</v>
      </c>
      <c r="HE10">
        <v>15.671581005131547</v>
      </c>
      <c r="HF10">
        <v>5.7006611032838475</v>
      </c>
      <c r="HG10">
        <v>23.65338718560675</v>
      </c>
      <c r="HH10">
        <v>25.891968548649263</v>
      </c>
      <c r="HI10">
        <v>47.160607237514903</v>
      </c>
      <c r="HJ10">
        <v>26.979248900417268</v>
      </c>
      <c r="HM10">
        <v>17.54748918563099</v>
      </c>
      <c r="HN10">
        <v>29.505803343309594</v>
      </c>
      <c r="HO10">
        <v>37.619811733079231</v>
      </c>
      <c r="HP10">
        <v>39.400733981897481</v>
      </c>
      <c r="HQ10">
        <v>15.929504005098098</v>
      </c>
      <c r="HR10">
        <v>13.738048825768123</v>
      </c>
      <c r="HS10">
        <v>5.704099821746869</v>
      </c>
      <c r="HT10">
        <v>4.3478260869565215</v>
      </c>
      <c r="HU10">
        <v>-45.568155519555667</v>
      </c>
      <c r="HV10">
        <v>12.717222036189471</v>
      </c>
      <c r="HW10">
        <v>52.733389402859807</v>
      </c>
      <c r="HX10">
        <v>43.379534060749229</v>
      </c>
      <c r="HY10">
        <v>19.127516778523194</v>
      </c>
      <c r="HZ10">
        <v>7.6376554174067746</v>
      </c>
      <c r="IA10">
        <v>85.340970607903586</v>
      </c>
      <c r="IB10">
        <v>-36.398794034779137</v>
      </c>
      <c r="IC10">
        <v>-10.352500315020654</v>
      </c>
      <c r="ID10">
        <v>22.593936548516407</v>
      </c>
      <c r="IE10">
        <v>14.418216080998336</v>
      </c>
      <c r="IF10">
        <v>5.3388705653366513</v>
      </c>
      <c r="IG10">
        <v>5.2193995381062415</v>
      </c>
      <c r="IH10">
        <v>52.706988192102067</v>
      </c>
      <c r="II10">
        <v>5.3112380185738646</v>
      </c>
      <c r="IJ10">
        <v>4.0172397277797316</v>
      </c>
    </row>
    <row r="11" spans="1:244">
      <c r="A11" t="s">
        <v>306</v>
      </c>
      <c r="B11">
        <v>12.818424682439275</v>
      </c>
      <c r="C11">
        <v>4.6781875550463408</v>
      </c>
      <c r="D11">
        <v>10.679919695995711</v>
      </c>
      <c r="E11">
        <v>10.12959137620609</v>
      </c>
      <c r="F11">
        <v>15.304055641969036</v>
      </c>
      <c r="G11">
        <v>14.883707305642046</v>
      </c>
      <c r="H11">
        <v>16.5679559945813</v>
      </c>
      <c r="I11">
        <v>14.950548601732851</v>
      </c>
      <c r="J11">
        <v>9.1404728404388784</v>
      </c>
      <c r="K11" t="b">
        <v>1</v>
      </c>
      <c r="L11">
        <v>8.3143842012710749</v>
      </c>
      <c r="M11">
        <v>12.308713425262544</v>
      </c>
      <c r="N11">
        <v>20.247203956410644</v>
      </c>
      <c r="O11">
        <v>0.2650788811252246</v>
      </c>
      <c r="P11">
        <v>1.1957967171104855</v>
      </c>
      <c r="Q11">
        <v>14.604252076291818</v>
      </c>
      <c r="R11">
        <v>14.173071921865517</v>
      </c>
      <c r="S11">
        <v>18.725277282246182</v>
      </c>
      <c r="T11">
        <v>25.93736405791557</v>
      </c>
      <c r="U11">
        <v>5.8056677648644692</v>
      </c>
      <c r="V11">
        <v>6.7247891511437414</v>
      </c>
      <c r="W11">
        <v>34.084665334665338</v>
      </c>
      <c r="X11">
        <v>67.53170731707317</v>
      </c>
      <c r="Y11">
        <v>-25.37287547693375</v>
      </c>
      <c r="Z11">
        <v>322.24901637263616</v>
      </c>
      <c r="AA11">
        <v>1187.9295154185022</v>
      </c>
      <c r="AB11">
        <v>21.070070860962765</v>
      </c>
      <c r="AC11">
        <v>19.036739447702526</v>
      </c>
      <c r="AD11">
        <v>-26.398429833169772</v>
      </c>
      <c r="AE11">
        <v>58.513189448441253</v>
      </c>
      <c r="AF11">
        <v>31.117670090739285</v>
      </c>
      <c r="AG11">
        <v>46.015503875968996</v>
      </c>
      <c r="AH11">
        <v>4.4782546289651215</v>
      </c>
      <c r="AI11">
        <v>10.548918730380189</v>
      </c>
      <c r="AJ11">
        <v>8.8676218399070645</v>
      </c>
      <c r="AK11">
        <v>13.934658033787303</v>
      </c>
      <c r="AL11">
        <v>9.979884647428964</v>
      </c>
      <c r="AM11">
        <v>12.569232010680986</v>
      </c>
      <c r="AN11">
        <v>7.1631568094815457</v>
      </c>
      <c r="AO11">
        <v>13.365572171651497</v>
      </c>
      <c r="AP11">
        <v>14.808898432692184</v>
      </c>
      <c r="AQ11">
        <v>11.447269606265422</v>
      </c>
      <c r="AR11">
        <v>23.124318501294027</v>
      </c>
      <c r="AS11">
        <v>13.346842905172007</v>
      </c>
      <c r="AT11">
        <v>17.680827437861847</v>
      </c>
      <c r="AU11">
        <v>13.569984454163947</v>
      </c>
      <c r="AV11">
        <v>3.7608735764358623</v>
      </c>
      <c r="AW11">
        <v>48.03330397242015</v>
      </c>
      <c r="AX11">
        <v>-42.857142857142854</v>
      </c>
      <c r="AY11">
        <v>49.636249221815739</v>
      </c>
      <c r="AZ11">
        <v>-78.802266294152162</v>
      </c>
      <c r="BA11">
        <v>21.008104630124901</v>
      </c>
      <c r="BB11">
        <v>74.947565994621598</v>
      </c>
      <c r="BC11">
        <v>13.12</v>
      </c>
      <c r="BD11">
        <v>17.690000000000001</v>
      </c>
      <c r="BE11">
        <v>21.18</v>
      </c>
      <c r="BG11">
        <v>19.741473370527476</v>
      </c>
      <c r="BH11">
        <v>74.589526520448146</v>
      </c>
      <c r="BJ11">
        <v>21.870394814895143</v>
      </c>
      <c r="BK11">
        <v>-5.6725074416178227</v>
      </c>
      <c r="BL11">
        <v>12.834473877459798</v>
      </c>
      <c r="BM11">
        <v>0.399201596806398</v>
      </c>
      <c r="BS11">
        <v>11.14824947714936</v>
      </c>
      <c r="BT11">
        <v>46.015503875968996</v>
      </c>
      <c r="BU11">
        <v>22.826086956521738</v>
      </c>
      <c r="BV11">
        <v>-26.398429833169772</v>
      </c>
      <c r="BW11">
        <v>58.513189448441253</v>
      </c>
      <c r="BY11">
        <v>7.0888468809073721</v>
      </c>
      <c r="BZ11">
        <v>398.34319526627218</v>
      </c>
      <c r="CA11">
        <v>1187.9295154185022</v>
      </c>
      <c r="CB11">
        <v>13.704019289689818</v>
      </c>
      <c r="CC11">
        <v>-3.6268527501002525</v>
      </c>
      <c r="CD11">
        <v>1.4362657091561939</v>
      </c>
      <c r="CE11">
        <v>32.05625778885527</v>
      </c>
      <c r="CF11">
        <v>1</v>
      </c>
      <c r="CG11">
        <v>-6.5522498924898604</v>
      </c>
      <c r="CH11">
        <v>0.20031681191047004</v>
      </c>
      <c r="CI11">
        <v>2.9094650248051845</v>
      </c>
      <c r="CJ11">
        <v>36.800731493627005</v>
      </c>
      <c r="CK11">
        <v>0</v>
      </c>
      <c r="CL11">
        <v>10.84288981517237</v>
      </c>
      <c r="CM11">
        <v>-2.9778814935064934</v>
      </c>
      <c r="CN11">
        <v>18.978908423359048</v>
      </c>
      <c r="CO11">
        <v>1.5109540254391602</v>
      </c>
      <c r="CP11">
        <v>2.2208131757948752</v>
      </c>
      <c r="CQ11">
        <v>2.9757546239129957</v>
      </c>
      <c r="CR11">
        <v>5.8876375961241409</v>
      </c>
      <c r="CS11">
        <v>14.553476212123046</v>
      </c>
      <c r="CT11">
        <v>5.0906723558920248</v>
      </c>
      <c r="CU11">
        <v>-13.776294479149865</v>
      </c>
      <c r="CV11">
        <v>4.775844114127028</v>
      </c>
      <c r="CW11">
        <v>5.2095945931377141</v>
      </c>
      <c r="CX11">
        <v>4.3078129502347124</v>
      </c>
      <c r="CZ11">
        <v>17.496445594102493</v>
      </c>
      <c r="DA11">
        <v>13.704019289689818</v>
      </c>
      <c r="DB11">
        <v>18.288329554101075</v>
      </c>
      <c r="DC11">
        <v>19.613080167859405</v>
      </c>
      <c r="DD11">
        <v>11.14824947714936</v>
      </c>
      <c r="DE11">
        <v>24.050947396316417</v>
      </c>
      <c r="DF11">
        <v>22.876571434341752</v>
      </c>
      <c r="DG11">
        <v>29.101913953868802</v>
      </c>
      <c r="DH11">
        <v>21.870394814895143</v>
      </c>
      <c r="DI11">
        <v>9.2631534069891526</v>
      </c>
      <c r="DJ11">
        <v>21.517014291420278</v>
      </c>
      <c r="DK11">
        <v>25.980794928369434</v>
      </c>
      <c r="DL11">
        <v>9.8734177215189867</v>
      </c>
      <c r="DM11">
        <v>7.3420263504253791</v>
      </c>
      <c r="DN11">
        <v>12.016476634308976</v>
      </c>
      <c r="DO11">
        <v>20.152641859745486</v>
      </c>
      <c r="DP11">
        <v>15.985541770838246</v>
      </c>
      <c r="DQ11">
        <v>15.891071640009802</v>
      </c>
      <c r="DR11">
        <v>24.253855383016447</v>
      </c>
      <c r="DS11">
        <v>21.679012112712318</v>
      </c>
      <c r="DT11">
        <v>18.75</v>
      </c>
      <c r="DU11">
        <v>10.714285714285714</v>
      </c>
      <c r="DV11">
        <v>15.217391304347919</v>
      </c>
      <c r="DW11">
        <v>-3.4468038009707964</v>
      </c>
      <c r="DX11">
        <v>5.3333333333333375</v>
      </c>
      <c r="DY11">
        <v>-12.594349795126153</v>
      </c>
      <c r="DZ11">
        <v>-5.7849338700402537</v>
      </c>
      <c r="EA11">
        <v>-5.8017591339648167</v>
      </c>
      <c r="EB11">
        <v>7.7713404628189986</v>
      </c>
      <c r="EC11">
        <v>-13.877755511022045</v>
      </c>
      <c r="ED11">
        <v>1.4902139667991068</v>
      </c>
      <c r="EE11">
        <v>51.544145509662755</v>
      </c>
      <c r="EF11">
        <v>15.774647887323948</v>
      </c>
      <c r="EG11">
        <v>6.0941828254847525</v>
      </c>
      <c r="EH11">
        <v>18.234442836468901</v>
      </c>
      <c r="EI11">
        <v>7.1428571428571379</v>
      </c>
      <c r="EJ11">
        <v>9.7449908925318667</v>
      </c>
      <c r="EK11">
        <v>11.364854783254923</v>
      </c>
      <c r="EL11">
        <v>7.561597281223384</v>
      </c>
      <c r="EM11">
        <v>16.249999999999972</v>
      </c>
      <c r="EN11">
        <v>26.356050069541119</v>
      </c>
      <c r="EO11">
        <v>10.940325497287539</v>
      </c>
      <c r="EP11">
        <v>5.0739957716701234</v>
      </c>
      <c r="EQ11">
        <v>2.2312373225152338</v>
      </c>
      <c r="ER11">
        <v>10.400866738894923</v>
      </c>
      <c r="ES11">
        <v>6.5731814198071934</v>
      </c>
      <c r="ET11">
        <v>-4.8507462686564535</v>
      </c>
      <c r="EU11">
        <v>10.9565217391304</v>
      </c>
      <c r="EV11">
        <v>10.267857142857125</v>
      </c>
      <c r="EW11">
        <v>6.9431920649233643</v>
      </c>
      <c r="EX11">
        <v>-5.4865187363650607</v>
      </c>
      <c r="EY11">
        <v>-9.9933628387848152</v>
      </c>
      <c r="EZ11">
        <v>-15.917746670115495</v>
      </c>
      <c r="FA11">
        <v>22.220934792684229</v>
      </c>
      <c r="FB11">
        <v>14.540896791008848</v>
      </c>
      <c r="FC11">
        <v>14.540896791008848</v>
      </c>
      <c r="FD11">
        <v>22.281200746390333</v>
      </c>
      <c r="FE11">
        <v>3.1472633114932334E-2</v>
      </c>
      <c r="FF11">
        <v>-457.80300424263271</v>
      </c>
      <c r="FG11">
        <v>12.088167728052575</v>
      </c>
      <c r="FH11">
        <v>-457.80300424263271</v>
      </c>
      <c r="FI11">
        <v>-6.7092154420921553</v>
      </c>
      <c r="FJ11">
        <v>162.58024163018072</v>
      </c>
      <c r="FK11">
        <v>43.103448275862064</v>
      </c>
      <c r="FL11">
        <v>178.62290429782306</v>
      </c>
      <c r="FM11">
        <v>38.835048119462797</v>
      </c>
      <c r="FN11" t="b">
        <v>0</v>
      </c>
      <c r="FO11">
        <v>3.8942976356050027</v>
      </c>
      <c r="FP11">
        <v>3.9743589743589673</v>
      </c>
      <c r="FQ11">
        <v>-2.9850746268656754</v>
      </c>
      <c r="FR11">
        <v>6.7578439259854388</v>
      </c>
      <c r="FS11">
        <v>6.7578439259855125</v>
      </c>
      <c r="FT11">
        <v>-8.4210526315789469</v>
      </c>
      <c r="FU11">
        <v>-6.1538461538461542</v>
      </c>
      <c r="FV11">
        <v>9.5897023330651692</v>
      </c>
      <c r="FW11">
        <v>7.7586206896551806</v>
      </c>
      <c r="FX11">
        <v>27.140809994852326</v>
      </c>
      <c r="FY11">
        <v>9.6575057873805417</v>
      </c>
      <c r="FZ11">
        <v>5.5581554411605882</v>
      </c>
      <c r="GA11">
        <v>11.940966010733453</v>
      </c>
      <c r="GB11">
        <v>7.6779026217228461</v>
      </c>
      <c r="GC11">
        <v>28.02144249512671</v>
      </c>
      <c r="GD11">
        <v>16.375677302829622</v>
      </c>
      <c r="GE11">
        <v>123.95125894468386</v>
      </c>
      <c r="GF11">
        <v>124.16342478456563</v>
      </c>
      <c r="GJ11">
        <v>28.523241464417936</v>
      </c>
      <c r="GK11">
        <v>7.0089362217023305</v>
      </c>
      <c r="GL11">
        <v>8.595988538681949</v>
      </c>
      <c r="GM11">
        <v>26.639517664480639</v>
      </c>
      <c r="GN11">
        <v>19.245569345834927</v>
      </c>
      <c r="GO11">
        <v>-59.471365638766514</v>
      </c>
      <c r="GP11">
        <v>-20.673721866149947</v>
      </c>
      <c r="GQ11">
        <v>551.72211796663589</v>
      </c>
      <c r="GR11">
        <v>30.318059178487072</v>
      </c>
      <c r="GS11">
        <v>23.886639676113361</v>
      </c>
      <c r="GV11">
        <v>9.6230954290296609</v>
      </c>
      <c r="GW11">
        <v>10.371650821089029</v>
      </c>
      <c r="GX11">
        <v>4.6902654867256306</v>
      </c>
      <c r="GY11">
        <v>3.9682539682539604</v>
      </c>
      <c r="GZ11">
        <v>1.5467904098995742</v>
      </c>
      <c r="HA11">
        <v>3.4208432776452442</v>
      </c>
      <c r="HB11">
        <v>9.369527145359168</v>
      </c>
      <c r="HC11">
        <v>6.5276501204310025</v>
      </c>
      <c r="HD11">
        <v>5.6150452001721867</v>
      </c>
      <c r="HE11">
        <v>15.522348585030416</v>
      </c>
      <c r="HF11">
        <v>32.05625778885527</v>
      </c>
      <c r="HG11">
        <v>19.454774870500735</v>
      </c>
      <c r="HH11">
        <v>3.1455755147944693</v>
      </c>
      <c r="HI11">
        <v>5.5173299008315677</v>
      </c>
      <c r="HJ11">
        <v>20.938083608676912</v>
      </c>
      <c r="HK11">
        <v>115.39198773241326</v>
      </c>
      <c r="HL11">
        <v>22.232359343312886</v>
      </c>
      <c r="HM11">
        <v>9.4801719244181282</v>
      </c>
      <c r="HN11">
        <v>19.193435404783404</v>
      </c>
      <c r="HO11">
        <v>4.2684140370734841E-2</v>
      </c>
      <c r="HP11">
        <v>41.591106479068699</v>
      </c>
      <c r="HQ11">
        <v>7.1714207677062687</v>
      </c>
      <c r="HR11">
        <v>13.032274929745777</v>
      </c>
      <c r="HS11">
        <v>-25.585284280936456</v>
      </c>
      <c r="HT11">
        <v>0</v>
      </c>
      <c r="HU11">
        <v>-38.378484491558559</v>
      </c>
      <c r="HV11">
        <v>7.8463941919604956</v>
      </c>
      <c r="HW11">
        <v>138.8596336857494</v>
      </c>
      <c r="HX11">
        <v>-1.8411712511090454</v>
      </c>
      <c r="HY11">
        <v>172.95813315030887</v>
      </c>
      <c r="HZ11">
        <v>6.2447257383966361</v>
      </c>
      <c r="IA11">
        <v>133.63307562132945</v>
      </c>
      <c r="IB11">
        <v>-17.339379710331173</v>
      </c>
      <c r="IC11">
        <v>-7.3593945224183166</v>
      </c>
      <c r="ID11">
        <v>11.146179385331832</v>
      </c>
      <c r="IE11">
        <v>17.790707608465933</v>
      </c>
      <c r="IF11">
        <v>3.8795340726985241</v>
      </c>
      <c r="IG11">
        <v>1.9815418023887112</v>
      </c>
      <c r="IH11">
        <v>55.024411330335312</v>
      </c>
      <c r="II11">
        <v>4.1833438535563197</v>
      </c>
      <c r="IJ11">
        <v>4.7514190945622667</v>
      </c>
    </row>
    <row r="12" spans="1:244">
      <c r="A12" t="s">
        <v>307</v>
      </c>
      <c r="B12">
        <v>14.567615488968752</v>
      </c>
      <c r="C12">
        <v>9.5440688580759367</v>
      </c>
      <c r="D12">
        <v>9.1425693366074707</v>
      </c>
      <c r="E12">
        <v>9.6867394807652953</v>
      </c>
      <c r="F12">
        <v>15.288369740099295</v>
      </c>
      <c r="G12">
        <v>18.809287868932618</v>
      </c>
      <c r="H12">
        <v>15.108459590590034</v>
      </c>
      <c r="I12">
        <v>14.017493636127091</v>
      </c>
      <c r="J12">
        <v>10.547198095124953</v>
      </c>
      <c r="K12" t="b">
        <v>1</v>
      </c>
      <c r="L12">
        <v>10.129643596914541</v>
      </c>
      <c r="M12">
        <v>4.1261183487678545</v>
      </c>
      <c r="N12">
        <v>15.123313877023076</v>
      </c>
      <c r="O12">
        <v>13.452978303620569</v>
      </c>
      <c r="P12">
        <v>11.933380856009023</v>
      </c>
      <c r="Q12">
        <v>16.004047905090168</v>
      </c>
      <c r="R12">
        <v>14.766919857952987</v>
      </c>
      <c r="S12">
        <v>8.9283383370317182</v>
      </c>
      <c r="T12">
        <v>20.336142833006036</v>
      </c>
      <c r="U12">
        <v>19.609927609264911</v>
      </c>
      <c r="V12">
        <v>18.044797351670272</v>
      </c>
      <c r="W12">
        <v>47.508063043875133</v>
      </c>
      <c r="X12">
        <v>63.534161982424195</v>
      </c>
      <c r="Y12">
        <v>-5.7338243029984222</v>
      </c>
      <c r="Z12">
        <v>169.8174884227731</v>
      </c>
      <c r="AA12">
        <v>256.26915389740174</v>
      </c>
      <c r="AB12">
        <v>32.079340554578486</v>
      </c>
      <c r="AC12">
        <v>22.734675947827256</v>
      </c>
      <c r="AD12">
        <v>-17.456093666844065</v>
      </c>
      <c r="AE12">
        <v>28.837485172004744</v>
      </c>
      <c r="AF12">
        <v>32.168787288875222</v>
      </c>
      <c r="AG12">
        <v>86.611842105263165</v>
      </c>
      <c r="AH12">
        <v>4.2866824805150801</v>
      </c>
      <c r="AI12">
        <v>9.8899111917826321</v>
      </c>
      <c r="AJ12">
        <v>6.7988363322917786</v>
      </c>
      <c r="AK12">
        <v>10.381905821282906</v>
      </c>
      <c r="AL12">
        <v>10.326384844643897</v>
      </c>
      <c r="AM12">
        <v>12.0440151434738</v>
      </c>
      <c r="AN12">
        <v>5.4376439618295489</v>
      </c>
      <c r="AO12">
        <v>15.60878243512974</v>
      </c>
      <c r="AP12">
        <v>14.297629199006618</v>
      </c>
      <c r="AQ12">
        <v>6.7755102040816322</v>
      </c>
      <c r="AR12">
        <v>18.938756877537781</v>
      </c>
      <c r="AS12">
        <v>13.450466279226916</v>
      </c>
      <c r="AT12">
        <v>16.678853907408278</v>
      </c>
      <c r="AU12">
        <v>11.042000745096134</v>
      </c>
      <c r="AV12">
        <v>-6.5093599500259671</v>
      </c>
      <c r="AW12">
        <v>3.7305285358072102</v>
      </c>
      <c r="AX12">
        <v>-13.823232299052531</v>
      </c>
      <c r="AY12">
        <v>39.415590749701323</v>
      </c>
      <c r="AZ12">
        <v>136.74433827462059</v>
      </c>
      <c r="BA12">
        <v>26.085984583141137</v>
      </c>
      <c r="BB12">
        <v>48.594759573008325</v>
      </c>
      <c r="BC12">
        <v>17.97</v>
      </c>
      <c r="BD12">
        <v>19.239999999999998</v>
      </c>
      <c r="BE12">
        <v>21.63</v>
      </c>
      <c r="BG12">
        <v>28.262780716829035</v>
      </c>
      <c r="BH12">
        <v>46.068533557527616</v>
      </c>
      <c r="BJ12">
        <v>23.277563934088089</v>
      </c>
      <c r="BK12">
        <v>-0.73805460750853247</v>
      </c>
      <c r="BL12">
        <v>14.408277548871842</v>
      </c>
      <c r="BM12">
        <v>0.399201596806398</v>
      </c>
      <c r="BS12">
        <v>38.778081923257332</v>
      </c>
      <c r="BT12">
        <v>86.611842105263165</v>
      </c>
      <c r="BU12">
        <v>26.568372361954324</v>
      </c>
      <c r="BV12">
        <v>-17.456093666844065</v>
      </c>
      <c r="BW12">
        <v>28.837485172004744</v>
      </c>
      <c r="BY12">
        <v>-26.811594202898554</v>
      </c>
      <c r="BZ12">
        <v>175.25282569898872</v>
      </c>
      <c r="CA12">
        <v>256.26915389740174</v>
      </c>
      <c r="CB12">
        <v>56.730725129569301</v>
      </c>
      <c r="CC12">
        <v>-52.193870149302072</v>
      </c>
      <c r="CD12">
        <v>1.4311270125223614</v>
      </c>
      <c r="CE12">
        <v>70.361277908635486</v>
      </c>
      <c r="CF12">
        <v>0</v>
      </c>
      <c r="CG12">
        <v>-8.775209833326775</v>
      </c>
      <c r="CH12">
        <v>-6.2463823615524783</v>
      </c>
      <c r="CI12">
        <v>3.9003395694645024</v>
      </c>
      <c r="CJ12">
        <v>43.932532242240868</v>
      </c>
      <c r="CK12">
        <v>0</v>
      </c>
      <c r="CL12">
        <v>8.9784086263209932</v>
      </c>
      <c r="CM12">
        <v>0.24102821045382611</v>
      </c>
      <c r="CN12">
        <v>6.4323224866907651</v>
      </c>
      <c r="CO12">
        <v>0.58171727732884349</v>
      </c>
      <c r="CP12">
        <v>1.9734775232454556</v>
      </c>
      <c r="CQ12">
        <v>2.3390596012800193</v>
      </c>
      <c r="CR12">
        <v>6.2262992604612997</v>
      </c>
      <c r="CS12">
        <v>14.973603688093757</v>
      </c>
      <c r="CT12">
        <v>5.1259959950829437</v>
      </c>
      <c r="CU12">
        <v>-32.127191581024285</v>
      </c>
      <c r="CV12">
        <v>10.50047341840061</v>
      </c>
      <c r="CW12">
        <v>5.1817875452734983</v>
      </c>
      <c r="CX12">
        <v>4.1134853992560076</v>
      </c>
      <c r="CZ12">
        <v>32.942866030006414</v>
      </c>
      <c r="DA12">
        <v>56.730725129569301</v>
      </c>
      <c r="DB12">
        <v>28.931615338210953</v>
      </c>
      <c r="DC12">
        <v>27.904820898391602</v>
      </c>
      <c r="DD12">
        <v>38.778081923257332</v>
      </c>
      <c r="DE12">
        <v>23.131045802864168</v>
      </c>
      <c r="DF12">
        <v>22.016924218214214</v>
      </c>
      <c r="DG12">
        <v>30.418799141090432</v>
      </c>
      <c r="DH12">
        <v>23.277563934088089</v>
      </c>
      <c r="DI12">
        <v>6.5268035545105283</v>
      </c>
      <c r="DJ12">
        <v>21.170647564446124</v>
      </c>
      <c r="DK12">
        <v>30.679796516429221</v>
      </c>
      <c r="DL12">
        <v>12.02192599975084</v>
      </c>
      <c r="DM12">
        <v>3.650779789454174</v>
      </c>
      <c r="DN12">
        <v>15.661218231900628</v>
      </c>
      <c r="DO12">
        <v>20.889426339753953</v>
      </c>
      <c r="DP12">
        <v>18.104843314044352</v>
      </c>
      <c r="DQ12">
        <v>18.00018347992615</v>
      </c>
      <c r="DR12">
        <v>25.374455312225319</v>
      </c>
      <c r="DS12">
        <v>23.078178995375353</v>
      </c>
      <c r="DT12">
        <v>12.5</v>
      </c>
      <c r="DU12">
        <v>6.8965517241379306</v>
      </c>
      <c r="DV12">
        <v>15.217391304347919</v>
      </c>
      <c r="DW12">
        <v>6.3602454935877422</v>
      </c>
      <c r="DX12">
        <v>5.3547523427041543</v>
      </c>
      <c r="DY12">
        <v>-12.230375806092951</v>
      </c>
      <c r="DZ12">
        <v>-6.3210392020412929</v>
      </c>
      <c r="EA12">
        <v>-1.4645072363887</v>
      </c>
      <c r="EB12">
        <v>12.266052940957369</v>
      </c>
      <c r="EC12">
        <v>-8.6581218938006721</v>
      </c>
      <c r="ED12">
        <v>-3.9108610271177917</v>
      </c>
      <c r="EE12">
        <v>56.623596396904588</v>
      </c>
      <c r="EF12">
        <v>14.131897711978466</v>
      </c>
      <c r="EG12">
        <v>4.6398046398046358</v>
      </c>
      <c r="EH12">
        <v>16.965517241379306</v>
      </c>
      <c r="EI12">
        <v>4.6997389033942678</v>
      </c>
      <c r="EJ12">
        <v>7.9728583545376663</v>
      </c>
      <c r="EK12">
        <v>12.182851365839914</v>
      </c>
      <c r="EL12">
        <v>5.037159372419497</v>
      </c>
      <c r="EM12">
        <v>15.220700152207019</v>
      </c>
      <c r="EN12">
        <v>35.828877005347643</v>
      </c>
      <c r="EO12">
        <v>5.394524959742184</v>
      </c>
      <c r="EP12">
        <v>8.2545141874462686</v>
      </c>
      <c r="EQ12">
        <v>-0.39215686274513839</v>
      </c>
      <c r="ER12">
        <v>3.4917555771096698</v>
      </c>
      <c r="ES12">
        <v>3.2230703986429092</v>
      </c>
      <c r="ET12">
        <v>-5.2962298025138237</v>
      </c>
      <c r="EU12">
        <v>6.5757818765036502</v>
      </c>
      <c r="EV12">
        <v>5.7049714751426288</v>
      </c>
      <c r="EW12">
        <v>4.6328671328670712</v>
      </c>
      <c r="EX12">
        <v>0.84012084076133942</v>
      </c>
      <c r="EY12">
        <v>-4.4761763130148964</v>
      </c>
      <c r="EZ12">
        <v>-6.8409289504419544</v>
      </c>
      <c r="FA12">
        <v>8.7063759351672037</v>
      </c>
      <c r="FB12">
        <v>18.655759351024837</v>
      </c>
      <c r="FC12">
        <v>18.655759351024837</v>
      </c>
      <c r="FD12">
        <v>30.542306178669815</v>
      </c>
      <c r="FE12">
        <v>-29.484320086509868</v>
      </c>
      <c r="FF12">
        <v>-143.1550101274872</v>
      </c>
      <c r="FG12">
        <v>36.020397471272396</v>
      </c>
      <c r="FH12">
        <v>-143.1550101274872</v>
      </c>
      <c r="FI12">
        <v>39.389219934994586</v>
      </c>
      <c r="FJ12">
        <v>59.966955803387023</v>
      </c>
      <c r="FK12">
        <v>153.12559376781306</v>
      </c>
      <c r="FL12">
        <v>58.607007475112482</v>
      </c>
      <c r="FM12">
        <v>47.146750069449951</v>
      </c>
      <c r="FN12" t="b">
        <v>1</v>
      </c>
      <c r="FO12">
        <v>3.6312849162011296</v>
      </c>
      <c r="FP12">
        <v>4.1290322580645196</v>
      </c>
      <c r="FQ12">
        <v>-0.98314606741573429</v>
      </c>
      <c r="FR12">
        <v>5.5118110236220463</v>
      </c>
      <c r="FS12">
        <v>5.5118110236220472</v>
      </c>
      <c r="FT12">
        <v>-6.6523605150214618</v>
      </c>
      <c r="FU12">
        <v>-4.6875</v>
      </c>
      <c r="FV12">
        <v>28.369140625000011</v>
      </c>
      <c r="FW12">
        <v>48.408710217755427</v>
      </c>
      <c r="FX12">
        <v>20.559876570141242</v>
      </c>
      <c r="FY12">
        <v>10.153779038063039</v>
      </c>
      <c r="FZ12">
        <v>8.201049470314512</v>
      </c>
      <c r="GA12">
        <v>12.532523850823937</v>
      </c>
      <c r="GB12">
        <v>12.557551683668864</v>
      </c>
      <c r="GC12">
        <v>30.66500460679638</v>
      </c>
      <c r="GD12">
        <v>3.1687009942607709</v>
      </c>
      <c r="GE12">
        <v>94.299212104846958</v>
      </c>
      <c r="GF12">
        <v>94.847759733954177</v>
      </c>
      <c r="GJ12">
        <v>21.592624321788438</v>
      </c>
      <c r="GK12">
        <v>4.594280845371963</v>
      </c>
      <c r="GL12">
        <v>8.7570621468926593</v>
      </c>
      <c r="GM12">
        <v>31.503038468653678</v>
      </c>
      <c r="GN12">
        <v>-1.2113966351693979</v>
      </c>
      <c r="GO12">
        <v>-158.26502732240436</v>
      </c>
      <c r="GP12">
        <v>95.348248614486778</v>
      </c>
      <c r="GQ12">
        <v>9.5084117176372072</v>
      </c>
      <c r="GR12">
        <v>42.455584698371851</v>
      </c>
      <c r="GS12">
        <v>17.580144777662877</v>
      </c>
      <c r="GV12">
        <v>6.9767441860464086</v>
      </c>
      <c r="GW12">
        <v>10.318142734307818</v>
      </c>
      <c r="GX12">
        <v>4.0457343887421997</v>
      </c>
      <c r="GY12">
        <v>3.9682539682539604</v>
      </c>
      <c r="GZ12">
        <v>1.7597551644989065</v>
      </c>
      <c r="HA12">
        <v>4.7505938242281651</v>
      </c>
      <c r="HB12">
        <v>6.0477001703577438</v>
      </c>
      <c r="HC12">
        <v>3.6334504691123879</v>
      </c>
      <c r="HD12">
        <v>-38.631681944587491</v>
      </c>
      <c r="HE12">
        <v>7.0284520493434144</v>
      </c>
      <c r="HF12">
        <v>70.361277908635486</v>
      </c>
      <c r="HG12">
        <v>30.278514588859412</v>
      </c>
      <c r="HH12">
        <v>-6.4892608259769515</v>
      </c>
      <c r="HI12">
        <v>5.6074976324521897</v>
      </c>
      <c r="HJ12">
        <v>32.718054345242798</v>
      </c>
      <c r="HK12">
        <v>110.46755645093596</v>
      </c>
      <c r="HL12">
        <v>16.325190860721026</v>
      </c>
      <c r="HM12">
        <v>15.486994165765477</v>
      </c>
      <c r="HN12">
        <v>33.640044166359942</v>
      </c>
      <c r="HO12">
        <v>57.512378196600785</v>
      </c>
      <c r="HP12">
        <v>80.193331246087013</v>
      </c>
      <c r="HQ12">
        <v>36.552309170946074</v>
      </c>
      <c r="HR12">
        <v>10.308045223660494</v>
      </c>
      <c r="HS12">
        <v>-6.0606060606060534</v>
      </c>
      <c r="HT12">
        <v>0</v>
      </c>
      <c r="HU12">
        <v>5.2403011001735438</v>
      </c>
      <c r="HV12">
        <v>3.0851346992766211</v>
      </c>
      <c r="HW12">
        <v>104.39339632887999</v>
      </c>
      <c r="HX12">
        <v>9.5361855257897137</v>
      </c>
      <c r="HY12">
        <v>120.60325954755575</v>
      </c>
      <c r="HZ12">
        <v>5.3254437869821558</v>
      </c>
      <c r="IA12">
        <v>133.19259867954969</v>
      </c>
      <c r="IB12">
        <v>13.367984662980263</v>
      </c>
      <c r="IC12">
        <v>-3.098849421481801</v>
      </c>
      <c r="ID12">
        <v>30.790671901054477</v>
      </c>
      <c r="IE12">
        <v>28.281995406089866</v>
      </c>
      <c r="IF12">
        <v>3.6359178516026636</v>
      </c>
      <c r="IG12">
        <v>-0.94786729857819907</v>
      </c>
      <c r="IH12">
        <v>51.837591127170157</v>
      </c>
      <c r="II12">
        <v>4.3697451996972347</v>
      </c>
      <c r="IJ12">
        <v>4.4910817762659416</v>
      </c>
    </row>
    <row r="13" spans="1:244">
      <c r="A13" t="s">
        <v>308</v>
      </c>
      <c r="B13">
        <v>9.4620288558326813</v>
      </c>
      <c r="C13">
        <v>3.3078833930007301</v>
      </c>
      <c r="D13">
        <v>7.6930085807690602</v>
      </c>
      <c r="E13">
        <v>10.576452596576544</v>
      </c>
      <c r="F13">
        <v>15.789076859562954</v>
      </c>
      <c r="G13">
        <v>11.138104740955161</v>
      </c>
      <c r="H13">
        <v>16.514649599588331</v>
      </c>
      <c r="I13">
        <v>17.091805419765585</v>
      </c>
      <c r="J13">
        <v>8.8255388688051557</v>
      </c>
      <c r="K13" t="b">
        <v>1</v>
      </c>
      <c r="L13">
        <v>9.9397846777260064</v>
      </c>
      <c r="M13">
        <v>21.016766349642122</v>
      </c>
      <c r="N13">
        <v>11.604771394948063</v>
      </c>
      <c r="O13">
        <v>7.1869987406837001</v>
      </c>
      <c r="P13">
        <v>25.570612117513637</v>
      </c>
      <c r="Q13">
        <v>15.778174518050307</v>
      </c>
      <c r="R13">
        <v>14.861641728090113</v>
      </c>
      <c r="S13">
        <v>28.135462271439611</v>
      </c>
      <c r="T13">
        <v>17.636541320603602</v>
      </c>
      <c r="U13">
        <v>14.495990769218775</v>
      </c>
      <c r="V13">
        <v>33.933417870053184</v>
      </c>
      <c r="W13">
        <v>110.00565291124929</v>
      </c>
      <c r="X13">
        <v>35.515825078521388</v>
      </c>
      <c r="Y13">
        <v>-185.52600047927149</v>
      </c>
      <c r="Z13">
        <v>77.587838264050973</v>
      </c>
      <c r="AA13">
        <v>22.18853901818893</v>
      </c>
      <c r="AB13">
        <v>28.500678758362042</v>
      </c>
      <c r="AC13">
        <v>42.508369676098681</v>
      </c>
      <c r="AD13">
        <v>-97.83637592968222</v>
      </c>
      <c r="AE13">
        <v>54.507676324598862</v>
      </c>
      <c r="AF13">
        <v>28.55510227406447</v>
      </c>
      <c r="AG13">
        <v>-3.0836534357661116</v>
      </c>
      <c r="AH13">
        <v>4.8952940267367282</v>
      </c>
      <c r="AI13">
        <v>8.3576293844293073</v>
      </c>
      <c r="AJ13">
        <v>7.5958860081422763</v>
      </c>
      <c r="AK13">
        <v>7.6682194616977224</v>
      </c>
      <c r="AL13">
        <v>10.922529209840949</v>
      </c>
      <c r="AM13">
        <v>10.639277020042018</v>
      </c>
      <c r="AN13">
        <v>9.9964624032074205</v>
      </c>
      <c r="AO13">
        <v>26.600850130261893</v>
      </c>
      <c r="AP13">
        <v>14.708107497741643</v>
      </c>
      <c r="AQ13">
        <v>8.4750102417042203</v>
      </c>
      <c r="AR13">
        <v>18.628138430219408</v>
      </c>
      <c r="AS13">
        <v>16.172327367023883</v>
      </c>
      <c r="AT13">
        <v>17.728519515563448</v>
      </c>
      <c r="AU13">
        <v>17.655895731037266</v>
      </c>
      <c r="AV13">
        <v>11.68289154799197</v>
      </c>
      <c r="AW13">
        <v>3.2207005473273731</v>
      </c>
      <c r="AX13">
        <v>36760.197516085595</v>
      </c>
      <c r="AY13">
        <v>46.806157528568619</v>
      </c>
      <c r="AZ13">
        <v>106.83323527223787</v>
      </c>
      <c r="BA13">
        <v>24.812501491086582</v>
      </c>
      <c r="BB13">
        <v>59.730986489886092</v>
      </c>
      <c r="BC13">
        <v>24.28</v>
      </c>
      <c r="BD13">
        <v>12.83</v>
      </c>
      <c r="BE13">
        <v>9.52</v>
      </c>
      <c r="BG13">
        <v>26.624569210105392</v>
      </c>
      <c r="BH13">
        <v>57.454702955646006</v>
      </c>
      <c r="BJ13">
        <v>21.383953900227127</v>
      </c>
      <c r="BK13">
        <v>5.1472443499261074</v>
      </c>
      <c r="BL13">
        <v>6.1743906711873029</v>
      </c>
      <c r="BM13">
        <v>2.3143683702989502</v>
      </c>
      <c r="BS13">
        <v>92.727591143057282</v>
      </c>
      <c r="BT13">
        <v>-3.0836534357661116</v>
      </c>
      <c r="BU13">
        <v>34.245014245014247</v>
      </c>
      <c r="BV13">
        <v>-97.83637592968222</v>
      </c>
      <c r="BW13">
        <v>54.507676324598862</v>
      </c>
      <c r="BY13">
        <v>817.32199787460149</v>
      </c>
      <c r="BZ13">
        <v>411400</v>
      </c>
      <c r="CA13">
        <v>22.18853901818893</v>
      </c>
      <c r="CB13">
        <v>69.813578826237048</v>
      </c>
      <c r="CC13">
        <v>-39.271242805069924</v>
      </c>
      <c r="CD13">
        <v>1.4260249554367201</v>
      </c>
      <c r="CE13">
        <v>68.066275599464845</v>
      </c>
      <c r="CF13">
        <v>1</v>
      </c>
      <c r="CG13">
        <v>-11.728321162057579</v>
      </c>
      <c r="CH13">
        <v>-38.592255420892634</v>
      </c>
      <c r="CI13">
        <v>4.4957164613151157</v>
      </c>
      <c r="CJ13">
        <v>59.362497249612332</v>
      </c>
      <c r="CK13">
        <v>1</v>
      </c>
      <c r="CL13">
        <v>17.781338767200698</v>
      </c>
      <c r="CM13">
        <v>1.4597605768075487E-2</v>
      </c>
      <c r="CN13">
        <v>-0.74030604604856542</v>
      </c>
      <c r="CO13">
        <v>0.28738847051539751</v>
      </c>
      <c r="CP13">
        <v>1.149236624923305</v>
      </c>
      <c r="CQ13">
        <v>2.1557497637316922</v>
      </c>
      <c r="CR13">
        <v>5.5655640901245196</v>
      </c>
      <c r="CS13">
        <v>13.702706241423146</v>
      </c>
      <c r="CT13">
        <v>3.880935677024429</v>
      </c>
      <c r="CU13">
        <v>-60.617276338419757</v>
      </c>
      <c r="CV13">
        <v>12.040515233683715</v>
      </c>
      <c r="CW13">
        <v>4.4603283844786104</v>
      </c>
      <c r="CX13">
        <v>4.856271137444967</v>
      </c>
      <c r="CZ13">
        <v>37.550521692979757</v>
      </c>
      <c r="DA13">
        <v>69.813578826237048</v>
      </c>
      <c r="DB13">
        <v>32.869517016615895</v>
      </c>
      <c r="DC13">
        <v>47.036250562032862</v>
      </c>
      <c r="DD13">
        <v>92.727591143057282</v>
      </c>
      <c r="DE13">
        <v>28.161859528827097</v>
      </c>
      <c r="DF13">
        <v>27.139224820211709</v>
      </c>
      <c r="DG13">
        <v>30.952515306266399</v>
      </c>
      <c r="DH13">
        <v>21.383953900227127</v>
      </c>
      <c r="DI13">
        <v>8.6865323225708231</v>
      </c>
      <c r="DJ13">
        <v>21.14406664217784</v>
      </c>
      <c r="DK13">
        <v>41.826739335880482</v>
      </c>
      <c r="DL13">
        <v>13.025364538659478</v>
      </c>
      <c r="DM13">
        <v>34.73432078761514</v>
      </c>
      <c r="DN13">
        <v>17.718813554407749</v>
      </c>
      <c r="DO13">
        <v>21.095468498426005</v>
      </c>
      <c r="DP13">
        <v>19.411111398093862</v>
      </c>
      <c r="DQ13">
        <v>19.310541169989495</v>
      </c>
      <c r="DR13">
        <v>22.199313184291277</v>
      </c>
      <c r="DS13">
        <v>21.217491450107868</v>
      </c>
      <c r="DT13">
        <v>0</v>
      </c>
      <c r="DU13">
        <v>0</v>
      </c>
      <c r="DV13">
        <v>1.999999999999964</v>
      </c>
      <c r="DW13">
        <v>-2.8240218528736225</v>
      </c>
      <c r="DX13">
        <v>-2.1963824289405678</v>
      </c>
      <c r="DY13">
        <v>-9.9388725379216663</v>
      </c>
      <c r="DZ13">
        <v>-8.8518132313752762</v>
      </c>
      <c r="EA13">
        <v>2.7979274611399045</v>
      </c>
      <c r="EB13">
        <v>14.142394569093645</v>
      </c>
      <c r="EC13">
        <v>1.8633540372670705</v>
      </c>
      <c r="ED13">
        <v>-11.586332186618362</v>
      </c>
      <c r="EE13">
        <v>55.910672974719155</v>
      </c>
      <c r="EF13">
        <v>13.793103448275851</v>
      </c>
      <c r="EG13">
        <v>5.2749719416386123</v>
      </c>
      <c r="EH13">
        <v>16.059379217273964</v>
      </c>
      <c r="EI13">
        <v>5.4404145077720241</v>
      </c>
      <c r="EJ13">
        <v>6.9131832797427419</v>
      </c>
      <c r="EK13">
        <v>12.821319688700491</v>
      </c>
      <c r="EL13">
        <v>6.693548387096758</v>
      </c>
      <c r="EM13">
        <v>14.228456913828271</v>
      </c>
      <c r="EN13">
        <v>35.072281583909991</v>
      </c>
      <c r="EO13">
        <v>5.2775873886218259</v>
      </c>
      <c r="EP13">
        <v>9.4996374184195354</v>
      </c>
      <c r="EQ13">
        <v>0.59999999999995035</v>
      </c>
      <c r="ER13">
        <v>0.19704433497537083</v>
      </c>
      <c r="ES13">
        <v>3.7067545304778093</v>
      </c>
      <c r="ET13">
        <v>-16.218809980806125</v>
      </c>
      <c r="EU13">
        <v>1.1398176291792803</v>
      </c>
      <c r="EV13">
        <v>9.228441754916874</v>
      </c>
      <c r="EW13">
        <v>5.5555555555555225</v>
      </c>
      <c r="EX13">
        <v>-1.7536231884057971</v>
      </c>
      <c r="EY13">
        <v>-8.5703921817463442</v>
      </c>
      <c r="EZ13">
        <v>-10.791303304516953</v>
      </c>
      <c r="FA13">
        <v>-0.2113717201109015</v>
      </c>
      <c r="FB13">
        <v>19.439561265119075</v>
      </c>
      <c r="FC13">
        <v>19.439561265119075</v>
      </c>
      <c r="FD13">
        <v>22.048819048531595</v>
      </c>
      <c r="FE13">
        <v>17.695340590671265</v>
      </c>
      <c r="FF13">
        <v>3.3843961524759525</v>
      </c>
      <c r="FG13">
        <v>2.8245254866581075</v>
      </c>
      <c r="FH13">
        <v>3.3843961524759525</v>
      </c>
      <c r="FI13">
        <v>18.602094720449479</v>
      </c>
      <c r="FJ13">
        <v>-230.46337817638266</v>
      </c>
      <c r="FK13">
        <v>702.37676056338023</v>
      </c>
      <c r="FL13">
        <v>-288.9506474468605</v>
      </c>
      <c r="FM13">
        <v>19.678093037843958</v>
      </c>
      <c r="FN13" t="b">
        <v>1</v>
      </c>
      <c r="FO13">
        <v>5.9574468085106425</v>
      </c>
      <c r="FP13">
        <v>5.9508408796895322</v>
      </c>
      <c r="FQ13">
        <v>4.4510385756676554</v>
      </c>
      <c r="FR13">
        <v>6.2843676355066282</v>
      </c>
      <c r="FS13">
        <v>6.2843676355066878</v>
      </c>
      <c r="FT13">
        <v>1.3667425968109372</v>
      </c>
      <c r="FU13">
        <v>0.97402597402597624</v>
      </c>
      <c r="FV13">
        <v>42.518837459634021</v>
      </c>
      <c r="FW13">
        <v>67.64705882352942</v>
      </c>
      <c r="FX13">
        <v>11.677542393200859</v>
      </c>
      <c r="FY13">
        <v>10.863690952762211</v>
      </c>
      <c r="FZ13">
        <v>7.4454508668721013</v>
      </c>
      <c r="GA13">
        <v>10.212588578574406</v>
      </c>
      <c r="GB13">
        <v>14.721129781909189</v>
      </c>
      <c r="GC13">
        <v>14.931572734029993</v>
      </c>
      <c r="GD13">
        <v>27.439069560708202</v>
      </c>
      <c r="GE13">
        <v>87.529124538347929</v>
      </c>
      <c r="GF13">
        <v>87.083425138991984</v>
      </c>
      <c r="GJ13">
        <v>48.816141214409981</v>
      </c>
      <c r="GK13">
        <v>5.5325844795391159</v>
      </c>
      <c r="GL13">
        <v>8.7621696801112599</v>
      </c>
      <c r="GM13">
        <v>33.941473794316444</v>
      </c>
      <c r="GN13">
        <v>-11.276662698901342</v>
      </c>
      <c r="GO13">
        <v>71.296296296296291</v>
      </c>
      <c r="GP13">
        <v>159.37208317211511</v>
      </c>
      <c r="GQ13">
        <v>144.5807417212566</v>
      </c>
      <c r="GR13">
        <v>56.665814321296317</v>
      </c>
      <c r="GS13">
        <v>15.078125</v>
      </c>
      <c r="GV13">
        <v>7.7700077700077683</v>
      </c>
      <c r="GW13">
        <v>11.58072696534229</v>
      </c>
      <c r="GX13">
        <v>3.1114952463266685</v>
      </c>
      <c r="GY13">
        <v>4.6875000000001412</v>
      </c>
      <c r="GZ13">
        <v>3.0464584920029689</v>
      </c>
      <c r="HA13">
        <v>5.7480314960631071</v>
      </c>
      <c r="HB13">
        <v>6.9289991445679817</v>
      </c>
      <c r="HC13">
        <v>4.2813286022359103</v>
      </c>
      <c r="HD13">
        <v>-13.450081242101461</v>
      </c>
      <c r="HE13">
        <v>5.8971871968962173</v>
      </c>
      <c r="HF13">
        <v>68.066275599464845</v>
      </c>
      <c r="HG13">
        <v>32.099353724275552</v>
      </c>
      <c r="HH13">
        <v>14.960317523928811</v>
      </c>
      <c r="HI13">
        <v>1.2923101770538119</v>
      </c>
      <c r="HJ13">
        <v>16.194648724769205</v>
      </c>
      <c r="HK13">
        <v>30.864137086903305</v>
      </c>
      <c r="HL13">
        <v>10.205757832345471</v>
      </c>
      <c r="HM13">
        <v>21.297350024386276</v>
      </c>
      <c r="HN13">
        <v>9.028173472617711</v>
      </c>
      <c r="HO13">
        <v>16.37842437016182</v>
      </c>
      <c r="HP13">
        <v>69.051976209894221</v>
      </c>
      <c r="HQ13">
        <v>29.42535033836818</v>
      </c>
      <c r="HR13">
        <v>10.564915290247951</v>
      </c>
      <c r="HS13">
        <v>-26.65245202558636</v>
      </c>
      <c r="HT13">
        <v>0</v>
      </c>
      <c r="HU13">
        <v>49.611011370436827</v>
      </c>
      <c r="HV13">
        <v>3.8811503350130292</v>
      </c>
      <c r="HW13">
        <v>-253.87398251432006</v>
      </c>
      <c r="HX13">
        <v>7.5197889182057844</v>
      </c>
      <c r="HY13">
        <v>41.239856325661968</v>
      </c>
      <c r="HZ13">
        <v>7.4702886247877398</v>
      </c>
      <c r="IA13">
        <v>-44.595611184916109</v>
      </c>
      <c r="IB13">
        <v>7.8383667079771069</v>
      </c>
      <c r="IC13">
        <v>3.6638352839865522</v>
      </c>
      <c r="ID13">
        <v>9.194094235068663</v>
      </c>
      <c r="IE13">
        <v>35.797986142461774</v>
      </c>
      <c r="IF13">
        <v>5.9883709673100398</v>
      </c>
      <c r="IG13">
        <v>9.316770186335404</v>
      </c>
      <c r="IH13">
        <v>56.76114023321508</v>
      </c>
      <c r="II13">
        <v>5.996508530765305</v>
      </c>
      <c r="IJ13">
        <v>5.1462685790839355</v>
      </c>
    </row>
    <row r="14" spans="1:244">
      <c r="A14" t="s">
        <v>309</v>
      </c>
      <c r="B14">
        <v>15.056586145923189</v>
      </c>
      <c r="C14">
        <v>2.906116191785086</v>
      </c>
      <c r="D14">
        <v>9.6959307531588887</v>
      </c>
      <c r="E14">
        <v>11.598037970640835</v>
      </c>
      <c r="F14">
        <v>20.039165789526379</v>
      </c>
      <c r="G14">
        <v>14.945158042872055</v>
      </c>
      <c r="H14">
        <v>20.115949022552723</v>
      </c>
      <c r="I14">
        <v>21.71649352559529</v>
      </c>
      <c r="J14">
        <v>8.0841088570617892</v>
      </c>
      <c r="K14" t="b">
        <v>0</v>
      </c>
      <c r="L14">
        <v>10.054464040736393</v>
      </c>
      <c r="M14">
        <v>-1.8445411223450017</v>
      </c>
      <c r="N14">
        <v>13.911297141890749</v>
      </c>
      <c r="O14">
        <v>28.72009589018603</v>
      </c>
      <c r="P14">
        <v>34.045490025023533</v>
      </c>
      <c r="Q14">
        <v>18.374260229062887</v>
      </c>
      <c r="R14">
        <v>15.353011394789801</v>
      </c>
      <c r="S14">
        <v>5.2573403059660597</v>
      </c>
      <c r="T14">
        <v>21.827905989513045</v>
      </c>
      <c r="U14">
        <v>47.341911845851634</v>
      </c>
      <c r="V14">
        <v>45.300674946607032</v>
      </c>
      <c r="W14">
        <v>27.619385223071859</v>
      </c>
      <c r="X14">
        <v>42.913437541048204</v>
      </c>
      <c r="Y14">
        <v>-23.888520238885203</v>
      </c>
      <c r="Z14">
        <v>-66.407395600892571</v>
      </c>
      <c r="AA14">
        <v>-80.044642857142861</v>
      </c>
      <c r="AB14">
        <v>48.060100835104393</v>
      </c>
      <c r="AC14">
        <v>52.044573818606963</v>
      </c>
      <c r="AD14">
        <v>-18.772018117765477</v>
      </c>
      <c r="AE14">
        <v>47.441520467836256</v>
      </c>
      <c r="AF14">
        <v>16.954904590824711</v>
      </c>
      <c r="AG14">
        <v>25.174902831760132</v>
      </c>
      <c r="AH14">
        <v>3.0414005627260954</v>
      </c>
      <c r="AI14">
        <v>12.094333786128333</v>
      </c>
      <c r="AJ14">
        <v>3.9012096774193545</v>
      </c>
      <c r="AK14">
        <v>9.2591855419768319</v>
      </c>
      <c r="AL14">
        <v>13.541404480241631</v>
      </c>
      <c r="AM14">
        <v>11.371219674310403</v>
      </c>
      <c r="AN14">
        <v>8.8699477591421516</v>
      </c>
      <c r="AO14">
        <v>19.57549685355708</v>
      </c>
      <c r="AP14">
        <v>21.167523702865452</v>
      </c>
      <c r="AQ14">
        <v>8.0595874713521773</v>
      </c>
      <c r="AR14">
        <v>21.438508473090952</v>
      </c>
      <c r="AS14">
        <v>22.245216845179762</v>
      </c>
      <c r="AT14">
        <v>23.047803664825718</v>
      </c>
      <c r="AU14">
        <v>18.723027553391614</v>
      </c>
      <c r="AV14">
        <v>5.2636118797076259</v>
      </c>
      <c r="AW14">
        <v>25.400376799769397</v>
      </c>
      <c r="AX14">
        <v>-69.25</v>
      </c>
      <c r="AY14">
        <v>47.133444068292221</v>
      </c>
      <c r="AZ14">
        <v>82.034386173849839</v>
      </c>
      <c r="BA14">
        <v>25.927062550210206</v>
      </c>
      <c r="BB14">
        <v>56.470503319961509</v>
      </c>
      <c r="BC14">
        <v>36.08</v>
      </c>
      <c r="BD14">
        <v>24.48</v>
      </c>
      <c r="BE14">
        <v>3.56</v>
      </c>
      <c r="BF14">
        <v>73.7</v>
      </c>
      <c r="BG14">
        <v>26.118644251045929</v>
      </c>
      <c r="BH14">
        <v>55.190430671841241</v>
      </c>
      <c r="BJ14">
        <v>21.471661227187834</v>
      </c>
      <c r="BK14">
        <v>10.319880202789253</v>
      </c>
      <c r="BL14">
        <v>7.3640811530912194</v>
      </c>
      <c r="BM14">
        <v>2.3143683702989502</v>
      </c>
      <c r="BN14">
        <v>26.141777753669377</v>
      </c>
      <c r="BO14">
        <v>32.024450658970345</v>
      </c>
      <c r="BP14">
        <v>14.780937625694579</v>
      </c>
      <c r="BQ14">
        <v>33.352648986296522</v>
      </c>
      <c r="BS14">
        <v>73.874356018725479</v>
      </c>
      <c r="BT14">
        <v>25.174902831760132</v>
      </c>
      <c r="BU14">
        <v>37.758980017163175</v>
      </c>
      <c r="BV14">
        <v>-18.772018117765477</v>
      </c>
      <c r="BW14">
        <v>47.441520467836256</v>
      </c>
      <c r="BY14">
        <v>211.20389700765486</v>
      </c>
      <c r="BZ14">
        <v>-172.05923055632439</v>
      </c>
      <c r="CA14">
        <v>-80.044642857142861</v>
      </c>
      <c r="CB14">
        <v>42.598755832037334</v>
      </c>
      <c r="CC14">
        <v>-30.497801467797181</v>
      </c>
      <c r="CD14">
        <v>1.4209591474245116</v>
      </c>
      <c r="CE14">
        <v>96.110598448340681</v>
      </c>
      <c r="CF14">
        <v>1</v>
      </c>
      <c r="CG14">
        <v>-10.91583754689292</v>
      </c>
      <c r="CH14">
        <v>-48.629431571369864</v>
      </c>
      <c r="CI14">
        <v>5.0762439195063607</v>
      </c>
      <c r="CJ14">
        <v>50.642221101528087</v>
      </c>
      <c r="CK14">
        <v>1</v>
      </c>
      <c r="CL14">
        <v>7.0322735407755239</v>
      </c>
      <c r="CM14">
        <v>-2.8025112921700419</v>
      </c>
      <c r="CN14">
        <v>-15.352884935213321</v>
      </c>
      <c r="CO14">
        <v>-0.33450133702036861</v>
      </c>
      <c r="CP14">
        <v>1.0924276172824452</v>
      </c>
      <c r="CQ14">
        <v>1.1021835039707315</v>
      </c>
      <c r="CR14">
        <v>6.0130905227708586</v>
      </c>
      <c r="CS14">
        <v>12.445857065556448</v>
      </c>
      <c r="CT14">
        <v>4.2944813523421939</v>
      </c>
      <c r="CU14">
        <v>-66.018274820711468</v>
      </c>
      <c r="CV14">
        <v>14.208147727640799</v>
      </c>
      <c r="CW14">
        <v>3.6701182620834634</v>
      </c>
      <c r="CX14">
        <v>5.3605090229578538</v>
      </c>
      <c r="CY14">
        <v>12.422496309348064</v>
      </c>
      <c r="CZ14">
        <v>60.655625415616612</v>
      </c>
      <c r="DA14">
        <v>42.598755832037334</v>
      </c>
      <c r="DB14">
        <v>64.714662229710356</v>
      </c>
      <c r="DC14">
        <v>56.912948579851452</v>
      </c>
      <c r="DD14">
        <v>73.874356018725479</v>
      </c>
      <c r="DE14">
        <v>49.600924921148462</v>
      </c>
      <c r="DF14">
        <v>26.06963961205615</v>
      </c>
      <c r="DG14">
        <v>29.293761908132016</v>
      </c>
      <c r="DH14">
        <v>21.471661227187834</v>
      </c>
      <c r="DI14">
        <v>9.3971384508535891</v>
      </c>
      <c r="DJ14">
        <v>24.456474569352366</v>
      </c>
      <c r="DK14">
        <v>52.137260049037401</v>
      </c>
      <c r="DL14">
        <v>12.127684822594043</v>
      </c>
      <c r="DM14">
        <v>70.563986982485332</v>
      </c>
      <c r="DN14">
        <v>20.498281821209684</v>
      </c>
      <c r="DO14">
        <v>14.640615651991929</v>
      </c>
      <c r="DP14">
        <v>17.761811345778224</v>
      </c>
      <c r="DQ14">
        <v>17.667167348630031</v>
      </c>
      <c r="DR14">
        <v>22.902305315713054</v>
      </c>
      <c r="DS14">
        <v>21.308004369680617</v>
      </c>
      <c r="DT14">
        <v>-6.2499999999999964</v>
      </c>
      <c r="DU14">
        <v>9.67741935483871</v>
      </c>
      <c r="DV14">
        <v>-3.773584905660412</v>
      </c>
      <c r="DW14">
        <v>2.8756013745704476</v>
      </c>
      <c r="DX14">
        <v>-1.4616321559074419</v>
      </c>
      <c r="DY14">
        <v>1.2135922330097086</v>
      </c>
      <c r="DZ14">
        <v>0.34213098729227898</v>
      </c>
      <c r="EA14">
        <v>17.185531761741952</v>
      </c>
      <c r="EB14">
        <v>15.780429462440882</v>
      </c>
      <c r="EC14">
        <v>16.70574443141852</v>
      </c>
      <c r="ED14">
        <v>-13.274541260916697</v>
      </c>
      <c r="EE14">
        <v>46.685814646263715</v>
      </c>
      <c r="EF14">
        <v>8.7719298245614041</v>
      </c>
      <c r="EG14">
        <v>3.5885167464114831</v>
      </c>
      <c r="EH14">
        <v>10.493046776232633</v>
      </c>
      <c r="EI14">
        <v>1.9900497512437738</v>
      </c>
      <c r="EJ14">
        <v>2.1172638436481757</v>
      </c>
      <c r="EK14">
        <v>9.0999249380850085</v>
      </c>
      <c r="EL14">
        <v>4.1935483870967927</v>
      </c>
      <c r="EM14">
        <v>9.6503496503500088</v>
      </c>
      <c r="EN14">
        <v>27.480045610033795</v>
      </c>
      <c r="EO14">
        <v>0.15372790161425723</v>
      </c>
      <c r="EP14">
        <v>8.4220716360116796</v>
      </c>
      <c r="EQ14">
        <v>-0.2026342451874576</v>
      </c>
      <c r="ER14">
        <v>6.8437180796730388</v>
      </c>
      <c r="ES14">
        <v>3.2786885245901383</v>
      </c>
      <c r="ET14">
        <v>0</v>
      </c>
      <c r="EU14">
        <v>8.6956521739131265</v>
      </c>
      <c r="EV14">
        <v>5.8157099697884895</v>
      </c>
      <c r="EW14">
        <v>1.9198664440734554</v>
      </c>
      <c r="EX14">
        <v>12.199714626558443</v>
      </c>
      <c r="EY14">
        <v>7.1769870429473785</v>
      </c>
      <c r="EZ14">
        <v>7.973205064231256</v>
      </c>
      <c r="FA14">
        <v>4.6991131097370555</v>
      </c>
      <c r="FB14">
        <v>-6.0928293496386887</v>
      </c>
      <c r="FC14">
        <v>-6.0928293496386887</v>
      </c>
      <c r="FD14">
        <v>28.404994632465115</v>
      </c>
      <c r="FE14">
        <v>-23.054806828391733</v>
      </c>
      <c r="FF14">
        <v>-23.378171595316893</v>
      </c>
      <c r="FG14">
        <v>4.7791328703973859</v>
      </c>
      <c r="FH14">
        <v>-23.378171595316893</v>
      </c>
      <c r="FI14">
        <v>-78.5012599837697</v>
      </c>
      <c r="FJ14">
        <v>-186.7520342051875</v>
      </c>
      <c r="FK14">
        <v>-273.69957537154983</v>
      </c>
      <c r="FL14">
        <v>-178.96513203241983</v>
      </c>
      <c r="FM14">
        <v>-8.1151441144369709</v>
      </c>
      <c r="FN14" t="b">
        <v>0</v>
      </c>
      <c r="FO14">
        <v>8.9095744680851094</v>
      </c>
      <c r="FP14">
        <v>7.1253071253071214</v>
      </c>
      <c r="FQ14">
        <v>12.955465587044547</v>
      </c>
      <c r="FR14">
        <v>7.7519379844961547</v>
      </c>
      <c r="FS14">
        <v>7.7519379844961236</v>
      </c>
      <c r="FT14">
        <v>9.3023255813953494</v>
      </c>
      <c r="FU14">
        <v>7.5907590759075925</v>
      </c>
      <c r="FV14">
        <v>34.292565947242196</v>
      </c>
      <c r="FW14">
        <v>76.967930029154545</v>
      </c>
      <c r="FX14">
        <v>5.1067184341943506</v>
      </c>
      <c r="FY14">
        <v>9.4221647261750761</v>
      </c>
      <c r="FZ14">
        <v>4.1339191781669653</v>
      </c>
      <c r="GA14">
        <v>8.1081081081081088</v>
      </c>
      <c r="GB14">
        <v>11.401464713715047</v>
      </c>
      <c r="GC14">
        <v>24.747768210871058</v>
      </c>
      <c r="GD14">
        <v>24.360265968164416</v>
      </c>
      <c r="GE14">
        <v>23.949054766852175</v>
      </c>
      <c r="GF14">
        <v>21.763888113856208</v>
      </c>
      <c r="GH14">
        <v>32.526698519812889</v>
      </c>
      <c r="GI14">
        <v>14.780937625694579</v>
      </c>
      <c r="GJ14">
        <v>25.641193191100076</v>
      </c>
      <c r="GK14">
        <v>1.9594134491974557</v>
      </c>
      <c r="GL14">
        <v>7.9837618403247506</v>
      </c>
      <c r="GM14">
        <v>61.267877259146772</v>
      </c>
      <c r="GN14">
        <v>-50.960287809602875</v>
      </c>
      <c r="GO14">
        <v>-282.28699551569508</v>
      </c>
      <c r="GP14">
        <v>174.18217487635732</v>
      </c>
      <c r="GQ14">
        <v>-68.238396526241431</v>
      </c>
      <c r="GR14">
        <v>79.599466878991905</v>
      </c>
      <c r="GS14">
        <v>3.5046728971962615</v>
      </c>
      <c r="GU14">
        <v>19.239639607301182</v>
      </c>
      <c r="GV14">
        <v>10.662604722010668</v>
      </c>
      <c r="GW14">
        <v>7.4399999999999702</v>
      </c>
      <c r="GX14">
        <v>2.8985507246376896</v>
      </c>
      <c r="GY14">
        <v>4.6875000000001412</v>
      </c>
      <c r="GZ14">
        <v>5.3435114503817749</v>
      </c>
      <c r="HA14">
        <v>6.0015588464535501</v>
      </c>
      <c r="HB14">
        <v>11.487603305785262</v>
      </c>
      <c r="HC14">
        <v>7.3005140308630549</v>
      </c>
      <c r="HD14">
        <v>-6.663714201358129</v>
      </c>
      <c r="HE14">
        <v>2.1125272868107878E-2</v>
      </c>
      <c r="HF14">
        <v>96.110598448340681</v>
      </c>
      <c r="HG14">
        <v>37.31923864952342</v>
      </c>
      <c r="HH14">
        <v>-1.7480986582820319</v>
      </c>
      <c r="HI14">
        <v>-19.421131383214298</v>
      </c>
      <c r="HJ14">
        <v>101.98503452716653</v>
      </c>
      <c r="HK14">
        <v>36.460220318237454</v>
      </c>
      <c r="HL14">
        <v>12.438187976291278</v>
      </c>
      <c r="HM14">
        <v>29.359372549019618</v>
      </c>
      <c r="HN14">
        <v>11.572064708866405</v>
      </c>
      <c r="HO14">
        <v>5.7151350245146624</v>
      </c>
      <c r="HP14">
        <v>13.348958435914165</v>
      </c>
      <c r="HQ14">
        <v>15.294933979755907</v>
      </c>
      <c r="HR14">
        <v>9.9118583204113282</v>
      </c>
      <c r="HS14">
        <v>13.996627318718383</v>
      </c>
      <c r="HT14">
        <v>0</v>
      </c>
      <c r="HU14">
        <v>190.43367346938808</v>
      </c>
      <c r="HV14">
        <v>5.3696778809240806</v>
      </c>
      <c r="HW14">
        <v>-28.844530102790156</v>
      </c>
      <c r="HX14">
        <v>37.844508432743567</v>
      </c>
      <c r="HY14">
        <v>30.719051148999537</v>
      </c>
      <c r="HZ14">
        <v>2.3927392739274489</v>
      </c>
      <c r="IA14">
        <v>31.12574389900859</v>
      </c>
      <c r="IB14">
        <v>6.8057730562490537</v>
      </c>
      <c r="IC14">
        <v>7.7492216238819331</v>
      </c>
      <c r="ID14">
        <v>-3.3898679643971841</v>
      </c>
      <c r="IE14">
        <v>57.750387892767364</v>
      </c>
      <c r="IF14">
        <v>9.0136587103936012</v>
      </c>
      <c r="IG14">
        <v>2.8094820017559163</v>
      </c>
      <c r="IH14">
        <v>25.057651178634377</v>
      </c>
      <c r="II14">
        <v>6.9477639303206979</v>
      </c>
      <c r="IJ14">
        <v>5.363206670596913</v>
      </c>
    </row>
    <row r="15" spans="1:244">
      <c r="A15" t="s">
        <v>310</v>
      </c>
      <c r="B15">
        <v>0.61663119594488403</v>
      </c>
      <c r="C15">
        <v>1.1125814831150818</v>
      </c>
      <c r="D15">
        <v>7.2483895391120905</v>
      </c>
      <c r="E15">
        <v>10.811775722218208</v>
      </c>
      <c r="F15">
        <v>20.422085247493253</v>
      </c>
      <c r="G15">
        <v>14.774089089471776</v>
      </c>
      <c r="H15">
        <v>19.035490829262287</v>
      </c>
      <c r="I15">
        <v>22.892212608216717</v>
      </c>
      <c r="J15">
        <v>6.7354186274248304</v>
      </c>
      <c r="K15" t="b">
        <v>1</v>
      </c>
      <c r="L15">
        <v>7.7701933371475835</v>
      </c>
      <c r="M15">
        <v>1.7425740386845916</v>
      </c>
      <c r="N15">
        <v>10.597238925387376</v>
      </c>
      <c r="O15">
        <v>29.16778709020771</v>
      </c>
      <c r="P15">
        <v>46.452478598848849</v>
      </c>
      <c r="Q15">
        <v>18.715608595915956</v>
      </c>
      <c r="R15">
        <v>14.902481848811275</v>
      </c>
      <c r="S15">
        <v>10.423982099985302</v>
      </c>
      <c r="T15">
        <v>19.717930313059625</v>
      </c>
      <c r="U15">
        <v>50.031850603904218</v>
      </c>
      <c r="V15">
        <v>60.986962964015788</v>
      </c>
      <c r="W15">
        <v>82.174621653084984</v>
      </c>
      <c r="X15">
        <v>56.667831353365948</v>
      </c>
      <c r="Y15">
        <v>183.96467580757613</v>
      </c>
      <c r="Z15">
        <v>-79.758934744056035</v>
      </c>
      <c r="AA15">
        <v>-116.19236557668629</v>
      </c>
      <c r="AB15">
        <v>39.245787150295904</v>
      </c>
      <c r="AC15">
        <v>64.799152430459657</v>
      </c>
      <c r="AD15">
        <v>4.0666666666666664</v>
      </c>
      <c r="AE15">
        <v>40.350118867516748</v>
      </c>
      <c r="AF15">
        <v>9.9781398032566653</v>
      </c>
      <c r="AG15">
        <v>64.323635591420683</v>
      </c>
      <c r="AH15">
        <v>2.2530567385629894</v>
      </c>
      <c r="AI15">
        <v>8.8803875556256706</v>
      </c>
      <c r="AJ15">
        <v>4.9237804878048781</v>
      </c>
      <c r="AK15">
        <v>6.6168497785674161</v>
      </c>
      <c r="AL15">
        <v>11.349025647893926</v>
      </c>
      <c r="AM15">
        <v>10.949423594502479</v>
      </c>
      <c r="AN15">
        <v>9.8357775677009691</v>
      </c>
      <c r="AO15">
        <v>21.392981324156722</v>
      </c>
      <c r="AP15">
        <v>19.081235815380403</v>
      </c>
      <c r="AQ15">
        <v>9.1162880246438185</v>
      </c>
      <c r="AR15">
        <v>20.711473415776613</v>
      </c>
      <c r="AS15">
        <v>21.834656343615748</v>
      </c>
      <c r="AT15">
        <v>24.874485181536564</v>
      </c>
      <c r="AU15">
        <v>21.621180742716106</v>
      </c>
      <c r="AV15">
        <v>-8.7517195245982276</v>
      </c>
      <c r="AW15">
        <v>17.444663284610989</v>
      </c>
      <c r="AX15">
        <v>-99.921250000000001</v>
      </c>
      <c r="AY15">
        <v>48.47767436515624</v>
      </c>
      <c r="AZ15">
        <v>693.88077150678612</v>
      </c>
      <c r="BA15">
        <v>31.931632825715937</v>
      </c>
      <c r="BB15">
        <v>55.29465282279947</v>
      </c>
      <c r="BC15">
        <v>34.659999999999997</v>
      </c>
      <c r="BD15">
        <v>23.88</v>
      </c>
      <c r="BE15">
        <v>-25.98</v>
      </c>
      <c r="BF15">
        <v>77.3</v>
      </c>
      <c r="BG15">
        <v>31.285982148795565</v>
      </c>
      <c r="BH15">
        <v>56.525845067970238</v>
      </c>
      <c r="BJ15">
        <v>19.484051504473211</v>
      </c>
      <c r="BK15">
        <v>-10.324186281048195</v>
      </c>
      <c r="BL15">
        <v>9.1264511358191438</v>
      </c>
      <c r="BM15">
        <v>13.618290258449299</v>
      </c>
      <c r="BN15">
        <v>25.747991775101958</v>
      </c>
      <c r="BO15">
        <v>34.537785357092837</v>
      </c>
      <c r="BP15">
        <v>11.972700945746167</v>
      </c>
      <c r="BQ15">
        <v>29.739516177521828</v>
      </c>
      <c r="BS15">
        <v>91.328569560743816</v>
      </c>
      <c r="BT15">
        <v>64.323635591420683</v>
      </c>
      <c r="BU15">
        <v>38.622863377379076</v>
      </c>
      <c r="BV15">
        <v>4.0666666666666664</v>
      </c>
      <c r="BW15">
        <v>40.350118867516748</v>
      </c>
      <c r="BY15">
        <v>171.80052956751985</v>
      </c>
      <c r="BZ15">
        <v>-117.16931845167417</v>
      </c>
      <c r="CA15">
        <v>-116.19236557668629</v>
      </c>
      <c r="CB15">
        <v>51.938837335374203</v>
      </c>
      <c r="CC15">
        <v>61.678743600479393</v>
      </c>
      <c r="CD15">
        <v>1.415929203539823</v>
      </c>
      <c r="CE15">
        <v>24.792385677308022</v>
      </c>
      <c r="CF15">
        <v>0</v>
      </c>
      <c r="CG15">
        <v>-3.6606283730076119</v>
      </c>
      <c r="CH15">
        <v>-46.580961631560129</v>
      </c>
      <c r="CI15">
        <v>5.5192219328053618</v>
      </c>
      <c r="CJ15">
        <v>21.616683394749433</v>
      </c>
      <c r="CK15">
        <v>1</v>
      </c>
      <c r="CL15">
        <v>0.64670730932489973</v>
      </c>
      <c r="CM15">
        <v>-5.2915032679738561</v>
      </c>
      <c r="CN15">
        <v>-21.913148234372962</v>
      </c>
      <c r="CO15">
        <v>-1.0375372835665093</v>
      </c>
      <c r="CP15">
        <v>1.8765863431104558E-3</v>
      </c>
      <c r="CQ15">
        <v>0.14479906119935165</v>
      </c>
      <c r="CR15">
        <v>6.5768612950681415</v>
      </c>
      <c r="CS15">
        <v>11.202900873446572</v>
      </c>
      <c r="CT15">
        <v>3.3327326901428518</v>
      </c>
      <c r="CU15">
        <v>-65.606379596172715</v>
      </c>
      <c r="CV15">
        <v>14.073839652015105</v>
      </c>
      <c r="CW15">
        <v>2.5798213913865697</v>
      </c>
      <c r="CX15">
        <v>6.8954646226666334</v>
      </c>
      <c r="CY15">
        <v>7.969497698110696</v>
      </c>
      <c r="CZ15">
        <v>39.946480735196928</v>
      </c>
      <c r="DA15">
        <v>51.938837335374203</v>
      </c>
      <c r="DB15">
        <v>37.539123255054818</v>
      </c>
      <c r="DC15">
        <v>74.952579597235442</v>
      </c>
      <c r="DD15">
        <v>91.328569560743816</v>
      </c>
      <c r="DE15">
        <v>67.260103875989699</v>
      </c>
      <c r="DF15">
        <v>25.263008114261854</v>
      </c>
      <c r="DG15">
        <v>22.478715180185024</v>
      </c>
      <c r="DH15">
        <v>19.484051504473211</v>
      </c>
      <c r="DI15">
        <v>11.009151148885772</v>
      </c>
      <c r="DJ15">
        <v>23.502526224274554</v>
      </c>
      <c r="DK15">
        <v>35.104056896803506</v>
      </c>
      <c r="DL15">
        <v>11.232718894009217</v>
      </c>
      <c r="DM15">
        <v>50.898929158314822</v>
      </c>
      <c r="DN15">
        <v>20.481972287826746</v>
      </c>
      <c r="DO15">
        <v>12.119700045673216</v>
      </c>
      <c r="DP15">
        <v>16.256045941529887</v>
      </c>
      <c r="DQ15">
        <v>16.173150223761624</v>
      </c>
      <c r="DR15">
        <v>20.704417224230038</v>
      </c>
      <c r="DS15">
        <v>19.343928431577261</v>
      </c>
      <c r="DT15">
        <v>5.2631578947368416</v>
      </c>
      <c r="DU15">
        <v>16.129032258064516</v>
      </c>
      <c r="DV15">
        <v>5.6603773584905666</v>
      </c>
      <c r="DW15">
        <v>44.284146920595411</v>
      </c>
      <c r="DX15">
        <v>11.26582278481011</v>
      </c>
      <c r="DY15">
        <v>7.9447322970638998</v>
      </c>
      <c r="DZ15">
        <v>1.318359374999998</v>
      </c>
      <c r="EA15">
        <v>18.441371880050273</v>
      </c>
      <c r="EB15">
        <v>9.7240869096782667</v>
      </c>
      <c r="EC15">
        <v>18.470040721349623</v>
      </c>
      <c r="ED15">
        <v>-8.8843629665345425</v>
      </c>
      <c r="EE15">
        <v>15.563334791940155</v>
      </c>
      <c r="EF15">
        <v>7.2992700729926998</v>
      </c>
      <c r="EG15">
        <v>3.3942558746736404</v>
      </c>
      <c r="EH15">
        <v>8.323133414932677</v>
      </c>
      <c r="EI15">
        <v>3.1446540880503147</v>
      </c>
      <c r="EJ15">
        <v>4.3983402489625822</v>
      </c>
      <c r="EK15">
        <v>4.6127169236181276</v>
      </c>
      <c r="EL15">
        <v>2.1327014218009555</v>
      </c>
      <c r="EM15">
        <v>6.4516129032261196</v>
      </c>
      <c r="EN15">
        <v>23.390203632361033</v>
      </c>
      <c r="EO15">
        <v>-3.5044824775876648</v>
      </c>
      <c r="EP15">
        <v>7.4446680080483745</v>
      </c>
      <c r="EQ15">
        <v>-1.5873015873015457</v>
      </c>
      <c r="ER15">
        <v>2.6496565260058333</v>
      </c>
      <c r="ES15">
        <v>5.6743421052632073</v>
      </c>
      <c r="ET15">
        <v>-5.5882352941176734</v>
      </c>
      <c r="EU15">
        <v>4.1536050156740201</v>
      </c>
      <c r="EV15">
        <v>5.1821862348177952</v>
      </c>
      <c r="EW15">
        <v>3.2040472175378398</v>
      </c>
      <c r="EX15">
        <v>6.9744309124529753</v>
      </c>
      <c r="EY15">
        <v>15.8678949842924</v>
      </c>
      <c r="EZ15">
        <v>17.302882187405494</v>
      </c>
      <c r="FA15">
        <v>9.4222873686436657</v>
      </c>
      <c r="FB15">
        <v>30.545248999942025</v>
      </c>
      <c r="FC15">
        <v>30.414806655458289</v>
      </c>
      <c r="FD15">
        <v>23.343654626803755</v>
      </c>
      <c r="FE15">
        <v>50.028602482695497</v>
      </c>
      <c r="FF15">
        <v>-152.96756826047942</v>
      </c>
      <c r="FG15">
        <v>30.101696674103668</v>
      </c>
      <c r="FH15">
        <v>-152.96756826047942</v>
      </c>
      <c r="FI15">
        <v>31.845486400800933</v>
      </c>
      <c r="FJ15">
        <v>-108.17912842886514</v>
      </c>
      <c r="FK15">
        <v>245.10299261562386</v>
      </c>
      <c r="FL15">
        <v>-132.5430861186309</v>
      </c>
      <c r="FM15">
        <v>-25.6239915332165</v>
      </c>
      <c r="FN15" t="b">
        <v>0</v>
      </c>
      <c r="FO15">
        <v>11.111111111111107</v>
      </c>
      <c r="FP15">
        <v>8.3847102342786837</v>
      </c>
      <c r="FQ15">
        <v>20.97902097902098</v>
      </c>
      <c r="FR15">
        <v>9.0429540316502841</v>
      </c>
      <c r="FS15">
        <v>9.0429540316503392</v>
      </c>
      <c r="FT15">
        <v>16.321839080459775</v>
      </c>
      <c r="FU15">
        <v>14.098360655737697</v>
      </c>
      <c r="FV15">
        <v>27.675818528850389</v>
      </c>
      <c r="FW15">
        <v>52.533333333333346</v>
      </c>
      <c r="FX15">
        <v>-10.817238423519536</v>
      </c>
      <c r="FY15">
        <v>7.6594132294034862</v>
      </c>
      <c r="FZ15">
        <v>6.7046345871841222</v>
      </c>
      <c r="GA15">
        <v>8.1102676787854566</v>
      </c>
      <c r="GB15">
        <v>12.531400966183575</v>
      </c>
      <c r="GC15">
        <v>37.994861058241341</v>
      </c>
      <c r="GD15">
        <v>16.614933609242975</v>
      </c>
      <c r="GE15">
        <v>13.792722156484693</v>
      </c>
      <c r="GF15">
        <v>12.848368279993693</v>
      </c>
      <c r="GH15">
        <v>32.707689406776424</v>
      </c>
      <c r="GI15">
        <v>11.972700945746167</v>
      </c>
      <c r="GJ15">
        <v>22.602739726027394</v>
      </c>
      <c r="GK15">
        <v>3.1736219331249802</v>
      </c>
      <c r="GL15">
        <v>11.345646437994734</v>
      </c>
      <c r="GM15">
        <v>62.673985025206569</v>
      </c>
      <c r="GN15">
        <v>51.704390509953633</v>
      </c>
      <c r="GO15">
        <v>-29.619565217391301</v>
      </c>
      <c r="GP15">
        <v>158.7353668999454</v>
      </c>
      <c r="GQ15">
        <v>-76.853545818634501</v>
      </c>
      <c r="GR15">
        <v>55.996357513487503</v>
      </c>
      <c r="GS15">
        <v>4.738562091503268</v>
      </c>
      <c r="GU15">
        <v>19.694241475295755</v>
      </c>
      <c r="GV15">
        <v>11.704462326261876</v>
      </c>
      <c r="GW15">
        <v>6.7345340642131033</v>
      </c>
      <c r="GX15">
        <v>2.8740490278951714</v>
      </c>
      <c r="GY15">
        <v>3.8167938931297636</v>
      </c>
      <c r="GZ15">
        <v>9.4440213252093859</v>
      </c>
      <c r="HA15">
        <v>7.692307692307665</v>
      </c>
      <c r="HB15">
        <v>11.689351481184886</v>
      </c>
      <c r="HC15">
        <v>8.2277891777194476</v>
      </c>
      <c r="HD15">
        <v>106.42465927907271</v>
      </c>
      <c r="HE15">
        <v>-6.9987866022573773</v>
      </c>
      <c r="HF15">
        <v>24.792385677308022</v>
      </c>
      <c r="HG15">
        <v>32.353022932592069</v>
      </c>
      <c r="HH15">
        <v>25.433939834403912</v>
      </c>
      <c r="HI15">
        <v>-0.38974825041045835</v>
      </c>
      <c r="HJ15">
        <v>64.085050781017998</v>
      </c>
      <c r="HK15">
        <v>30.306131529767733</v>
      </c>
      <c r="HL15">
        <v>9.5100946385036327</v>
      </c>
      <c r="HM15">
        <v>37.114197530864196</v>
      </c>
      <c r="HN15">
        <v>26.656032239106288</v>
      </c>
      <c r="HO15">
        <v>18.330279833495268</v>
      </c>
      <c r="HP15">
        <v>-33.125598056775715</v>
      </c>
      <c r="HQ15">
        <v>20.239954518424643</v>
      </c>
      <c r="HR15">
        <v>6.0336995126786155</v>
      </c>
      <c r="HS15">
        <v>108.7640449438202</v>
      </c>
      <c r="HT15">
        <v>0</v>
      </c>
      <c r="HU15">
        <v>104.52373367314398</v>
      </c>
      <c r="HV15">
        <v>2.8048073902732797</v>
      </c>
      <c r="HW15">
        <v>-86.833514689880303</v>
      </c>
      <c r="HX15">
        <v>38.03389830508452</v>
      </c>
      <c r="HY15">
        <v>19.499622831279986</v>
      </c>
      <c r="HZ15">
        <v>-5.8776806989674446</v>
      </c>
      <c r="IA15">
        <v>-49.504899872177226</v>
      </c>
      <c r="IB15">
        <v>4.3116529407947777</v>
      </c>
      <c r="IC15">
        <v>17.142635514825809</v>
      </c>
      <c r="ID15">
        <v>20.618559018140825</v>
      </c>
      <c r="IE15">
        <v>32.420990750602193</v>
      </c>
      <c r="IF15">
        <v>11.09723996081039</v>
      </c>
      <c r="IG15">
        <v>-10.992813414958746</v>
      </c>
      <c r="IH15">
        <v>16.422851461363948</v>
      </c>
      <c r="II15">
        <v>8.1348636014921443</v>
      </c>
      <c r="IJ15">
        <v>6.4985215863733137</v>
      </c>
    </row>
    <row r="16" spans="1:244">
      <c r="A16" t="s">
        <v>311</v>
      </c>
      <c r="B16">
        <v>-15.403930896409532</v>
      </c>
      <c r="C16">
        <v>-3.7037737007971674</v>
      </c>
      <c r="D16">
        <v>2.4434553411112159</v>
      </c>
      <c r="E16">
        <v>12.181433269913979</v>
      </c>
      <c r="F16">
        <v>15.21147066926048</v>
      </c>
      <c r="G16">
        <v>7.9798647854203324</v>
      </c>
      <c r="H16">
        <v>10.942409126997392</v>
      </c>
      <c r="I16">
        <v>21.794192531156462</v>
      </c>
      <c r="J16">
        <v>1.5347229404189158</v>
      </c>
      <c r="K16" t="b">
        <v>1</v>
      </c>
      <c r="L16">
        <v>6.3384862785661191</v>
      </c>
      <c r="M16">
        <v>50.45128224454033</v>
      </c>
      <c r="N16">
        <v>2.0975389606343224</v>
      </c>
      <c r="O16">
        <v>9.4367295990014046</v>
      </c>
      <c r="P16">
        <v>24.711956548261004</v>
      </c>
      <c r="Q16">
        <v>10.867859106293396</v>
      </c>
      <c r="R16">
        <v>14.593130022185189</v>
      </c>
      <c r="S16">
        <v>64.976305899014108</v>
      </c>
      <c r="T16">
        <v>9.7519207840573774</v>
      </c>
      <c r="U16">
        <v>24.345912336862842</v>
      </c>
      <c r="V16">
        <v>33.987470801280708</v>
      </c>
      <c r="W16">
        <v>44.35643564356436</v>
      </c>
      <c r="X16">
        <v>11.037955073586367</v>
      </c>
      <c r="Y16">
        <v>236.38392857142856</v>
      </c>
      <c r="Z16">
        <v>-116.18374558303887</v>
      </c>
      <c r="AA16">
        <v>-166.8748597501683</v>
      </c>
      <c r="AB16">
        <v>4.0379811027835526</v>
      </c>
      <c r="AC16">
        <v>12.772389261634116</v>
      </c>
      <c r="AD16">
        <v>39.071566731141196</v>
      </c>
      <c r="AE16">
        <v>-8.2589080195193816</v>
      </c>
      <c r="AF16">
        <v>-10.255242023678997</v>
      </c>
      <c r="AG16">
        <v>33.342147012162876</v>
      </c>
      <c r="AH16">
        <v>3.4443541835905771</v>
      </c>
      <c r="AI16">
        <v>2.9307529712557114</v>
      </c>
      <c r="AJ16">
        <v>4.6761501210653753</v>
      </c>
      <c r="AK16">
        <v>0.61085606937135317</v>
      </c>
      <c r="AL16">
        <v>5.4245603412473846</v>
      </c>
      <c r="AM16">
        <v>11.835033315438785</v>
      </c>
      <c r="AN16">
        <v>23.755775749221954</v>
      </c>
      <c r="AO16">
        <v>13.717980914113511</v>
      </c>
      <c r="AP16">
        <v>10.403846782186307</v>
      </c>
      <c r="AQ16">
        <v>8.8589449541284413</v>
      </c>
      <c r="AR16">
        <v>11.497166866989202</v>
      </c>
      <c r="AS16">
        <v>12.573647790821562</v>
      </c>
      <c r="AT16">
        <v>22.844329452350152</v>
      </c>
      <c r="AU16">
        <v>35.97237214458675</v>
      </c>
      <c r="AV16">
        <v>-20.291072788635965</v>
      </c>
      <c r="AW16">
        <v>60.028761985377763</v>
      </c>
      <c r="AX16">
        <v>147.76944444444445</v>
      </c>
      <c r="AY16">
        <v>40.965795229611253</v>
      </c>
      <c r="AZ16">
        <v>313.25424348893358</v>
      </c>
      <c r="BA16">
        <v>22.781150307743541</v>
      </c>
      <c r="BB16">
        <v>49.264128204681221</v>
      </c>
      <c r="BC16">
        <v>11.59</v>
      </c>
      <c r="BD16">
        <v>26.33</v>
      </c>
      <c r="BE16">
        <v>-29.47</v>
      </c>
      <c r="BF16">
        <v>71.5</v>
      </c>
      <c r="BG16">
        <v>21.672005237179356</v>
      </c>
      <c r="BH16">
        <v>50.133622473994357</v>
      </c>
      <c r="BJ16">
        <v>19.929192009529579</v>
      </c>
      <c r="BK16">
        <v>-61.302846664087909</v>
      </c>
      <c r="BL16">
        <v>-3.682877972891903</v>
      </c>
      <c r="BM16">
        <v>13.618290258449299</v>
      </c>
      <c r="BN16">
        <v>25.050999096218547</v>
      </c>
      <c r="BO16">
        <v>32.862289445469081</v>
      </c>
      <c r="BP16">
        <v>13.130010942007361</v>
      </c>
      <c r="BQ16">
        <v>26.359192801235292</v>
      </c>
      <c r="BS16">
        <v>-10.098773154687445</v>
      </c>
      <c r="BT16">
        <v>33.342147012162876</v>
      </c>
      <c r="BU16">
        <v>22.133394243947009</v>
      </c>
      <c r="BV16">
        <v>39.071566731141196</v>
      </c>
      <c r="BW16">
        <v>-8.2589080195193816</v>
      </c>
      <c r="BY16">
        <v>38.661008958038664</v>
      </c>
      <c r="BZ16">
        <v>-162.97817160146963</v>
      </c>
      <c r="CA16">
        <v>-166.8748597501683</v>
      </c>
      <c r="CB16">
        <v>-30.621561512349281</v>
      </c>
      <c r="CC16">
        <v>88.315999609905091</v>
      </c>
      <c r="CD16">
        <v>1.4109347442680775</v>
      </c>
      <c r="CE16">
        <v>-27.98722542452095</v>
      </c>
      <c r="CF16">
        <v>0</v>
      </c>
      <c r="CG16">
        <v>11.276326690794935</v>
      </c>
      <c r="CH16">
        <v>-44.948601316850286</v>
      </c>
      <c r="CI16">
        <v>3.6111195241982532</v>
      </c>
      <c r="CJ16">
        <v>-17.844694586233302</v>
      </c>
      <c r="CK16">
        <v>1</v>
      </c>
      <c r="CL16">
        <v>-45.269642647227897</v>
      </c>
      <c r="CM16">
        <v>-0.58537799102060772</v>
      </c>
      <c r="CN16">
        <v>-33.83709692253646</v>
      </c>
      <c r="CO16">
        <v>-3.901343929370503</v>
      </c>
      <c r="CP16">
        <v>-2.7530827853744988</v>
      </c>
      <c r="CQ16">
        <v>-2.1341545959153949</v>
      </c>
      <c r="CR16">
        <v>1.0308101246017167</v>
      </c>
      <c r="CS16">
        <v>9.973684094560161</v>
      </c>
      <c r="CT16">
        <v>1.3090378068845472</v>
      </c>
      <c r="CU16">
        <v>-91.451661122473666</v>
      </c>
      <c r="CV16">
        <v>-6.874671442374007</v>
      </c>
      <c r="CW16">
        <v>-0.19630050229945667</v>
      </c>
      <c r="CX16">
        <v>6.8528244074994538</v>
      </c>
      <c r="CY16">
        <v>8.6758825750990631</v>
      </c>
      <c r="CZ16">
        <v>-3.7913559473909468</v>
      </c>
      <c r="DA16">
        <v>-30.621561512349281</v>
      </c>
      <c r="DB16">
        <v>1.7083968183508869</v>
      </c>
      <c r="DC16">
        <v>14.933568465561828</v>
      </c>
      <c r="DD16">
        <v>-10.098773154687445</v>
      </c>
      <c r="DE16">
        <v>27.320816514013408</v>
      </c>
      <c r="DF16">
        <v>23.044609884849731</v>
      </c>
      <c r="DG16">
        <v>9.7401463974419435</v>
      </c>
      <c r="DH16">
        <v>19.929192009529579</v>
      </c>
      <c r="DI16">
        <v>31.265613235834522</v>
      </c>
      <c r="DJ16">
        <v>22.636040568701869</v>
      </c>
      <c r="DK16">
        <v>11.655076470020015</v>
      </c>
      <c r="DL16">
        <v>9.4417259786476873</v>
      </c>
      <c r="DM16">
        <v>31.160010866612332</v>
      </c>
      <c r="DN16">
        <v>17.30839441682815</v>
      </c>
      <c r="DO16">
        <v>2.5056649994896398</v>
      </c>
      <c r="DP16">
        <v>10.226904281043327</v>
      </c>
      <c r="DQ16">
        <v>10.176803236549766</v>
      </c>
      <c r="DR16">
        <v>23.633975608964786</v>
      </c>
      <c r="DS16">
        <v>19.790496164661612</v>
      </c>
      <c r="DT16">
        <v>11.111111111111111</v>
      </c>
      <c r="DU16">
        <v>-16.129032258064516</v>
      </c>
      <c r="DV16">
        <v>0</v>
      </c>
      <c r="DW16">
        <v>-7.0752937560253191</v>
      </c>
      <c r="DX16">
        <v>-12.198221092757306</v>
      </c>
      <c r="DY16">
        <v>23.536863440587787</v>
      </c>
      <c r="DZ16">
        <v>-5.0142379596384758</v>
      </c>
      <c r="EA16">
        <v>12.572127994404614</v>
      </c>
      <c r="EB16">
        <v>-8.8756790004272492</v>
      </c>
      <c r="EC16">
        <v>45.733104238258875</v>
      </c>
      <c r="ED16">
        <v>-15.230747271657757</v>
      </c>
      <c r="EE16">
        <v>-7.4844402426534309</v>
      </c>
      <c r="EF16">
        <v>1.179245283018868</v>
      </c>
      <c r="EG16">
        <v>2.683780630105014</v>
      </c>
      <c r="EH16">
        <v>0.70754716981133081</v>
      </c>
      <c r="EI16">
        <v>2.8678304239401458</v>
      </c>
      <c r="EJ16">
        <v>0.23566378633148294</v>
      </c>
      <c r="EK16">
        <v>-14.413329677887376</v>
      </c>
      <c r="EL16">
        <v>-1.8081761006289467</v>
      </c>
      <c r="EM16">
        <v>-0.59445178335572568</v>
      </c>
      <c r="EN16">
        <v>-0.19685039370085258</v>
      </c>
      <c r="EO16">
        <v>-0.91673032849475011</v>
      </c>
      <c r="EP16">
        <v>10.563939634630554</v>
      </c>
      <c r="EQ16">
        <v>0</v>
      </c>
      <c r="ER16">
        <v>-1.1246485473290273</v>
      </c>
      <c r="ES16">
        <v>2.3829087921118224</v>
      </c>
      <c r="ET16">
        <v>-4.8341232227488948</v>
      </c>
      <c r="EU16">
        <v>-5.7185854025582445</v>
      </c>
      <c r="EV16">
        <v>8.8666152659984512</v>
      </c>
      <c r="EW16">
        <v>2.8404344193818343</v>
      </c>
      <c r="EX16">
        <v>-10.478065718157181</v>
      </c>
      <c r="EY16">
        <v>-14.844023659663307</v>
      </c>
      <c r="EZ16">
        <v>-20.32420188551793</v>
      </c>
      <c r="FA16">
        <v>11.617494082706427</v>
      </c>
      <c r="FB16">
        <v>58.693664021079428</v>
      </c>
      <c r="FC16">
        <v>58.693664021079428</v>
      </c>
      <c r="FD16">
        <v>-11.576446754374329</v>
      </c>
      <c r="FE16">
        <v>573.09627641730958</v>
      </c>
      <c r="FF16">
        <v>-3291.8277194919929</v>
      </c>
      <c r="FG16">
        <v>-3.2610928512736241</v>
      </c>
      <c r="FH16">
        <v>-3291.8277194919929</v>
      </c>
      <c r="FI16">
        <v>4.828758804955064</v>
      </c>
      <c r="FJ16">
        <v>-145.95641396405702</v>
      </c>
      <c r="FK16">
        <v>-50.052544662963513</v>
      </c>
      <c r="FL16">
        <v>-174.49408085771722</v>
      </c>
      <c r="FM16">
        <v>-52.445828582751808</v>
      </c>
      <c r="FN16" t="b">
        <v>1</v>
      </c>
      <c r="FO16">
        <v>8.6253369272237084</v>
      </c>
      <c r="FP16">
        <v>6.3197026022304756</v>
      </c>
      <c r="FQ16">
        <v>12.624113475177312</v>
      </c>
      <c r="FR16">
        <v>10.223880597014945</v>
      </c>
      <c r="FS16">
        <v>10.223880597014917</v>
      </c>
      <c r="FT16">
        <v>13.103448275862076</v>
      </c>
      <c r="FU16">
        <v>12.459016393442614</v>
      </c>
      <c r="FV16">
        <v>0.87485736021300586</v>
      </c>
      <c r="FW16">
        <v>-38.261851015801348</v>
      </c>
      <c r="FX16">
        <v>-11.505967811977738</v>
      </c>
      <c r="FY16">
        <v>1.4059405940594061</v>
      </c>
      <c r="FZ16">
        <v>1.0919294820960166</v>
      </c>
      <c r="GA16">
        <v>7.2061657032755297</v>
      </c>
      <c r="GB16">
        <v>5.5341674687199225</v>
      </c>
      <c r="GC16">
        <v>17.084906051681944</v>
      </c>
      <c r="GD16">
        <v>2.6326098879573765</v>
      </c>
      <c r="GE16">
        <v>-8.1274316561536608</v>
      </c>
      <c r="GF16">
        <v>-8.8742003818355553</v>
      </c>
      <c r="GH16">
        <v>30.392309926216903</v>
      </c>
      <c r="GI16">
        <v>13.130010942007361</v>
      </c>
      <c r="GJ16">
        <v>28.521103133597265</v>
      </c>
      <c r="GK16">
        <v>2.8685106658945059</v>
      </c>
      <c r="GL16">
        <v>12.597402597402601</v>
      </c>
      <c r="GM16">
        <v>23.358381088635092</v>
      </c>
      <c r="GN16">
        <v>-34.431273056005132</v>
      </c>
      <c r="GO16">
        <v>-222.15709261430248</v>
      </c>
      <c r="GP16">
        <v>661.53362497332569</v>
      </c>
      <c r="GQ16">
        <v>-57.865456570770391</v>
      </c>
      <c r="GR16">
        <v>20.213992913221716</v>
      </c>
      <c r="GS16">
        <v>-0.87950747581354449</v>
      </c>
      <c r="GU16">
        <v>22.465007578515966</v>
      </c>
      <c r="GV16">
        <v>14.275362318840745</v>
      </c>
      <c r="GW16">
        <v>9.1192517537021889</v>
      </c>
      <c r="GX16">
        <v>3.7193575655114821</v>
      </c>
      <c r="GY16">
        <v>3.8167938931297636</v>
      </c>
      <c r="GZ16">
        <v>9.5488721804510313</v>
      </c>
      <c r="HA16">
        <v>8.6167800453513514</v>
      </c>
      <c r="HB16">
        <v>12.369477911646625</v>
      </c>
      <c r="HC16">
        <v>10.630490470144984</v>
      </c>
      <c r="HD16">
        <v>89.963495992950925</v>
      </c>
      <c r="HE16">
        <v>-6.3624111167913746</v>
      </c>
      <c r="HF16">
        <v>-27.98722542452095</v>
      </c>
      <c r="HG16">
        <v>11.516339203909192</v>
      </c>
      <c r="HH16">
        <v>45.616978034637974</v>
      </c>
      <c r="HI16">
        <v>12.375313528443316</v>
      </c>
      <c r="HJ16">
        <v>7.282277800990868</v>
      </c>
      <c r="HK16">
        <v>17.094085271008655</v>
      </c>
      <c r="HL16">
        <v>7.7670784166699551</v>
      </c>
      <c r="HM16">
        <v>30.161418628748898</v>
      </c>
      <c r="HN16">
        <v>-12.028366841090248</v>
      </c>
      <c r="HO16">
        <v>-7.0103333605130587</v>
      </c>
      <c r="HP16">
        <v>-40.442629715700448</v>
      </c>
      <c r="HQ16">
        <v>12.89813648214734</v>
      </c>
      <c r="HR16">
        <v>-2.891371191752945</v>
      </c>
      <c r="HS16">
        <v>12.170087976539589</v>
      </c>
      <c r="HT16">
        <v>-16.666666666666664</v>
      </c>
      <c r="HU16">
        <v>29.188445667125229</v>
      </c>
      <c r="HV16">
        <v>1.3444525216371932</v>
      </c>
      <c r="HW16">
        <v>-48.875430066251631</v>
      </c>
      <c r="HX16">
        <v>-4.2160978280709864</v>
      </c>
      <c r="HY16">
        <v>-1.6870658286473599</v>
      </c>
      <c r="HZ16">
        <v>-5.4574638844301315</v>
      </c>
      <c r="IA16">
        <v>-18.725089919315774</v>
      </c>
      <c r="IB16">
        <v>-16.417381961148241</v>
      </c>
      <c r="IC16">
        <v>-7.5594016090493081</v>
      </c>
      <c r="ID16">
        <v>-3.3751452708065997</v>
      </c>
      <c r="IE16">
        <v>0.71904588685269866</v>
      </c>
      <c r="IF16">
        <v>8.6171029387345435</v>
      </c>
      <c r="IG16">
        <v>-6.6028708133971339</v>
      </c>
      <c r="IH16">
        <v>0.2005977659717855</v>
      </c>
      <c r="II16">
        <v>6.0554954392138258</v>
      </c>
      <c r="IJ16">
        <v>6.4316174424484993</v>
      </c>
    </row>
    <row r="17" spans="1:244">
      <c r="A17" t="s">
        <v>312</v>
      </c>
      <c r="B17">
        <v>1.6550299149665655</v>
      </c>
      <c r="C17">
        <v>1.5835970697267099</v>
      </c>
      <c r="D17">
        <v>-1.0624736923295848</v>
      </c>
      <c r="E17">
        <v>7.3215462412605197</v>
      </c>
      <c r="F17">
        <v>8.7443023902163652</v>
      </c>
      <c r="G17">
        <v>15.354941815075454</v>
      </c>
      <c r="H17">
        <v>2.4208551972374885</v>
      </c>
      <c r="I17">
        <v>11.265158480067585</v>
      </c>
      <c r="J17">
        <v>0.23594053722186389</v>
      </c>
      <c r="K17" t="b">
        <v>0</v>
      </c>
      <c r="L17">
        <v>5.0082853676793233</v>
      </c>
      <c r="M17">
        <v>-3.0508856030427833</v>
      </c>
      <c r="N17">
        <v>-9.8756041466372633</v>
      </c>
      <c r="O17">
        <v>-4.1572002116336249</v>
      </c>
      <c r="P17">
        <v>-7.2708672670060395</v>
      </c>
      <c r="Q17">
        <v>5.5450982129016539</v>
      </c>
      <c r="R17">
        <v>12.829756009283564</v>
      </c>
      <c r="S17">
        <v>5.1954577429404081</v>
      </c>
      <c r="T17">
        <v>-4.272210539465739</v>
      </c>
      <c r="U17">
        <v>6.784692904807299</v>
      </c>
      <c r="V17">
        <v>-1.4829071423726514</v>
      </c>
      <c r="W17">
        <v>-22.303403191693903</v>
      </c>
      <c r="X17">
        <v>-11.855945801390622</v>
      </c>
      <c r="Y17">
        <v>-87.979826281871681</v>
      </c>
      <c r="Z17">
        <v>-98.472631691116391</v>
      </c>
      <c r="AA17">
        <v>-98.799519807923161</v>
      </c>
      <c r="AB17">
        <v>-14.413975340037657</v>
      </c>
      <c r="AC17">
        <v>-24.376657442638077</v>
      </c>
      <c r="AD17">
        <v>5453.125</v>
      </c>
      <c r="AE17">
        <v>-28.935375420246544</v>
      </c>
      <c r="AF17">
        <v>-15.623311758254962</v>
      </c>
      <c r="AG17">
        <v>32.566332709457228</v>
      </c>
      <c r="AH17">
        <v>0.13628494603852814</v>
      </c>
      <c r="AI17">
        <v>-5.226208590110387</v>
      </c>
      <c r="AJ17">
        <v>4.7296624514587275</v>
      </c>
      <c r="AK17">
        <v>5.1678965459221686</v>
      </c>
      <c r="AL17">
        <v>0.99482304284452605</v>
      </c>
      <c r="AM17">
        <v>13.778656555366004</v>
      </c>
      <c r="AN17">
        <v>8.3918782741689952</v>
      </c>
      <c r="AO17">
        <v>-2.2419581934365862</v>
      </c>
      <c r="AP17">
        <v>-1.5090736374777896</v>
      </c>
      <c r="AQ17">
        <v>8.5115422744653735</v>
      </c>
      <c r="AR17">
        <v>11.21163874879637</v>
      </c>
      <c r="AS17">
        <v>1.8532873825156555</v>
      </c>
      <c r="AT17">
        <v>18.621207862131598</v>
      </c>
      <c r="AU17">
        <v>15.730516409722878</v>
      </c>
      <c r="AV17">
        <v>71.304364851037889</v>
      </c>
      <c r="AW17">
        <v>33.178193244500847</v>
      </c>
      <c r="AX17">
        <v>-58.91793630425348</v>
      </c>
      <c r="AY17">
        <v>40.146532450958091</v>
      </c>
      <c r="AZ17">
        <v>324.95683173548355</v>
      </c>
      <c r="BA17">
        <v>30.509463872175008</v>
      </c>
      <c r="BB17">
        <v>41.217189268676805</v>
      </c>
      <c r="BC17">
        <v>-0.18</v>
      </c>
      <c r="BD17">
        <v>15.47</v>
      </c>
      <c r="BE17">
        <v>12.54</v>
      </c>
      <c r="BF17">
        <v>75</v>
      </c>
      <c r="BG17">
        <v>29.588353601272701</v>
      </c>
      <c r="BH17">
        <v>42.012066721463079</v>
      </c>
      <c r="BJ17">
        <v>19.336685868454687</v>
      </c>
      <c r="BK17">
        <v>-53.189811799389808</v>
      </c>
      <c r="BL17">
        <v>-11.845126662545329</v>
      </c>
      <c r="BM17">
        <v>12.1583411875589</v>
      </c>
      <c r="BN17">
        <v>18.00724872675584</v>
      </c>
      <c r="BO17">
        <v>22.840026842384873</v>
      </c>
      <c r="BP17">
        <v>7.7961053969057046</v>
      </c>
      <c r="BQ17">
        <v>17.655443597935612</v>
      </c>
      <c r="BS17">
        <v>-50.347473262929988</v>
      </c>
      <c r="BT17">
        <v>32.566332709457228</v>
      </c>
      <c r="BU17">
        <v>-11.969439728353141</v>
      </c>
      <c r="BV17">
        <v>5453.125</v>
      </c>
      <c r="BW17">
        <v>-28.935375420246544</v>
      </c>
      <c r="BY17">
        <v>-49.860982391102873</v>
      </c>
      <c r="BZ17">
        <v>-34.070473876063183</v>
      </c>
      <c r="CA17">
        <v>-98.799519807923161</v>
      </c>
      <c r="CB17">
        <v>-44.566572698688063</v>
      </c>
      <c r="CC17">
        <v>-33.184666152377709</v>
      </c>
      <c r="CD17">
        <v>1.4059753954305798</v>
      </c>
      <c r="CE17">
        <v>-43.267405547731308</v>
      </c>
      <c r="CF17">
        <v>0</v>
      </c>
      <c r="CG17">
        <v>17.766726943942132</v>
      </c>
      <c r="CH17">
        <v>-62.280975801106386</v>
      </c>
      <c r="CI17">
        <v>2.0683174524939441</v>
      </c>
      <c r="CJ17">
        <v>-33.019141838445464</v>
      </c>
      <c r="CK17">
        <v>1</v>
      </c>
      <c r="CL17">
        <v>-56.285407740596163</v>
      </c>
      <c r="CM17">
        <v>-4.8010131505231355</v>
      </c>
      <c r="CN17">
        <v>-37.951657398867638</v>
      </c>
      <c r="CO17">
        <v>-8.8519743593748768</v>
      </c>
      <c r="CP17">
        <v>-3.2890715514448985</v>
      </c>
      <c r="CQ17">
        <v>-5.6267825590116658</v>
      </c>
      <c r="CR17">
        <v>-1.5837220283238758</v>
      </c>
      <c r="CS17">
        <v>9.8703509057339431</v>
      </c>
      <c r="CT17">
        <v>-0.68414928098805861</v>
      </c>
      <c r="CU17">
        <v>-89.671880243245624</v>
      </c>
      <c r="CV17">
        <v>-26.335604630161729</v>
      </c>
      <c r="CW17">
        <v>-2.412191471168557</v>
      </c>
      <c r="CX17">
        <v>6.8812800043900264</v>
      </c>
      <c r="CY17">
        <v>8.9786720084840628</v>
      </c>
      <c r="CZ17">
        <v>-19.972397183749521</v>
      </c>
      <c r="DA17">
        <v>-44.566572698688063</v>
      </c>
      <c r="DB17">
        <v>-15.41189272870294</v>
      </c>
      <c r="DC17">
        <v>-24.480379304185128</v>
      </c>
      <c r="DD17">
        <v>-50.347473262929988</v>
      </c>
      <c r="DE17">
        <v>-8.4122562674094645</v>
      </c>
      <c r="DF17">
        <v>17.770061158493082</v>
      </c>
      <c r="DG17">
        <v>6.4302412013745993</v>
      </c>
      <c r="DH17">
        <v>19.336685868454687</v>
      </c>
      <c r="DI17">
        <v>42.001938816121523</v>
      </c>
      <c r="DJ17">
        <v>16.902081822729052</v>
      </c>
      <c r="DK17">
        <v>4.4044931327463148</v>
      </c>
      <c r="DL17">
        <v>8.9982653946227238</v>
      </c>
      <c r="DM17">
        <v>12.37542613933449</v>
      </c>
      <c r="DN17">
        <v>17.07218381098151</v>
      </c>
      <c r="DO17">
        <v>1.1613911497976672</v>
      </c>
      <c r="DP17">
        <v>8.9859925074190397</v>
      </c>
      <c r="DQ17">
        <v>8.9469707998700958</v>
      </c>
      <c r="DR17">
        <v>23.516707977439914</v>
      </c>
      <c r="DS17">
        <v>19.212507764927455</v>
      </c>
      <c r="DT17">
        <v>-2.7777777777777777</v>
      </c>
      <c r="DU17">
        <v>-35.483870967741936</v>
      </c>
      <c r="DV17">
        <v>-1.9607843137254555</v>
      </c>
      <c r="DW17">
        <v>-35.250681770505558</v>
      </c>
      <c r="DX17">
        <v>-21.796565389696173</v>
      </c>
      <c r="DY17">
        <v>25.087983911513316</v>
      </c>
      <c r="DZ17">
        <v>-9.0885979407652293</v>
      </c>
      <c r="EA17">
        <v>9.1901881720429976</v>
      </c>
      <c r="EB17">
        <v>-12.709290886577795</v>
      </c>
      <c r="EC17">
        <v>41.330858960763535</v>
      </c>
      <c r="ED17">
        <v>-11.492801479229186</v>
      </c>
      <c r="EE17">
        <v>-19.317581793269394</v>
      </c>
      <c r="EF17">
        <v>-5.8275058275058278</v>
      </c>
      <c r="EG17">
        <v>0.8528784648187604</v>
      </c>
      <c r="EH17">
        <v>-7.7906976744186078</v>
      </c>
      <c r="EI17">
        <v>3.071253071253071</v>
      </c>
      <c r="EJ17">
        <v>0.30075187969922579</v>
      </c>
      <c r="EK17">
        <v>-17.618236291859489</v>
      </c>
      <c r="EL17">
        <v>-4.0060468631897637</v>
      </c>
      <c r="EM17">
        <v>-9.5906432748542585</v>
      </c>
      <c r="EN17">
        <v>-1.8613308515593916</v>
      </c>
      <c r="EO17">
        <v>-13.932291666666071</v>
      </c>
      <c r="EP17">
        <v>5.9602649006619304</v>
      </c>
      <c r="EQ17">
        <v>-5.4671968190854185</v>
      </c>
      <c r="ER17">
        <v>-2.753195673549675</v>
      </c>
      <c r="ES17">
        <v>0.79428117553616029</v>
      </c>
      <c r="ET17">
        <v>-4.8109965635739096</v>
      </c>
      <c r="EU17">
        <v>1.2772351615327298</v>
      </c>
      <c r="EV17">
        <v>8.9335180055401846</v>
      </c>
      <c r="EW17">
        <v>2.9605263157895174</v>
      </c>
      <c r="EX17">
        <v>-7.5833739943490643</v>
      </c>
      <c r="EY17">
        <v>4.8927513753786158</v>
      </c>
      <c r="EZ17">
        <v>3.7908260777235081</v>
      </c>
      <c r="FA17">
        <v>11.431176364250851</v>
      </c>
      <c r="FB17">
        <v>20.237002000176116</v>
      </c>
      <c r="FC17">
        <v>20.237002000176116</v>
      </c>
      <c r="FD17">
        <v>-12.413519003738923</v>
      </c>
      <c r="FE17">
        <v>61.544782251437958</v>
      </c>
      <c r="FF17">
        <v>140.66566668017998</v>
      </c>
      <c r="FG17">
        <v>15.528296156312219</v>
      </c>
      <c r="FH17">
        <v>140.66566668017998</v>
      </c>
      <c r="FI17">
        <v>9.9585489560001026</v>
      </c>
      <c r="FJ17">
        <v>21.489459211732363</v>
      </c>
      <c r="FK17">
        <v>-243.29127811300054</v>
      </c>
      <c r="FL17">
        <v>-56.528204299337325</v>
      </c>
      <c r="FM17">
        <v>-37.942809074661668</v>
      </c>
      <c r="FN17" t="b">
        <v>0</v>
      </c>
      <c r="FO17">
        <v>3.7483266398929009</v>
      </c>
      <c r="FP17">
        <v>3.0525030525030523</v>
      </c>
      <c r="FQ17">
        <v>0</v>
      </c>
      <c r="FR17">
        <v>9.3865484109385466</v>
      </c>
      <c r="FS17">
        <v>9.3865484109386461</v>
      </c>
      <c r="FT17">
        <v>-5.3932584269662884</v>
      </c>
      <c r="FU17">
        <v>1.2861736334405098</v>
      </c>
      <c r="FV17">
        <v>-1.9529564091497527</v>
      </c>
      <c r="FW17">
        <v>-54.179566563467496</v>
      </c>
      <c r="FX17">
        <v>-9.946160198183323</v>
      </c>
      <c r="FY17">
        <v>2.1349582487023246</v>
      </c>
      <c r="FZ17">
        <v>1.8917118108867581</v>
      </c>
      <c r="GA17">
        <v>12.329803328290469</v>
      </c>
      <c r="GB17">
        <v>5.0720685625243478</v>
      </c>
      <c r="GC17">
        <v>-4.4396256562428666</v>
      </c>
      <c r="GD17">
        <v>-23.978375864674767</v>
      </c>
      <c r="GE17">
        <v>-32.354553159485029</v>
      </c>
      <c r="GF17">
        <v>-31.949444552117086</v>
      </c>
      <c r="GH17">
        <v>20.816831349069627</v>
      </c>
      <c r="GI17">
        <v>7.7961053969057046</v>
      </c>
      <c r="GJ17">
        <v>-35.68709636029255</v>
      </c>
      <c r="GK17">
        <v>2.9718742333384589</v>
      </c>
      <c r="GL17">
        <v>10.997442455242959</v>
      </c>
      <c r="GM17">
        <v>-6.0715632496850747</v>
      </c>
      <c r="GN17">
        <v>-55.223834564436288</v>
      </c>
      <c r="GO17">
        <v>95.945945945945937</v>
      </c>
      <c r="GP17">
        <v>-11.443440660734467</v>
      </c>
      <c r="GQ17">
        <v>-87.616457380938613</v>
      </c>
      <c r="GR17">
        <v>-17.272479975819856</v>
      </c>
      <c r="GS17">
        <v>10.726408689748812</v>
      </c>
      <c r="GU17">
        <v>22.994229016172554</v>
      </c>
      <c r="GV17">
        <v>12.472963229992718</v>
      </c>
      <c r="GW17">
        <v>7.5757575757575708</v>
      </c>
      <c r="GX17">
        <v>3.93964794635369</v>
      </c>
      <c r="GY17">
        <v>5.970149253731222</v>
      </c>
      <c r="GZ17">
        <v>8.4257206208426325</v>
      </c>
      <c r="HA17">
        <v>7.9672375279225438</v>
      </c>
      <c r="HB17">
        <v>8.6399999999999224</v>
      </c>
      <c r="HC17">
        <v>9.4545578893447768</v>
      </c>
      <c r="HD17">
        <v>-34.489540497049887</v>
      </c>
      <c r="HE17">
        <v>-4.8497893387067226</v>
      </c>
      <c r="HF17">
        <v>-43.267405547731308</v>
      </c>
      <c r="HG17">
        <v>-18.241460940142034</v>
      </c>
      <c r="HH17">
        <v>8.3632847031998949</v>
      </c>
      <c r="HI17">
        <v>20.979709583269319</v>
      </c>
      <c r="HJ17">
        <v>8.5972067254049591</v>
      </c>
      <c r="HK17">
        <v>4.7551348722361482</v>
      </c>
      <c r="HL17">
        <v>7.321767458299079</v>
      </c>
      <c r="HM17">
        <v>10.353035786087649</v>
      </c>
      <c r="HN17">
        <v>13.210614946867175</v>
      </c>
      <c r="HO17">
        <v>-2.6371496351801564</v>
      </c>
      <c r="HP17">
        <v>10.921900279452744</v>
      </c>
      <c r="HQ17">
        <v>19.739372309445457</v>
      </c>
      <c r="HR17">
        <v>-3.0681745393467943</v>
      </c>
      <c r="HS17">
        <v>-41.133720930232556</v>
      </c>
      <c r="HT17">
        <v>-41.666666666666671</v>
      </c>
      <c r="HU17">
        <v>40.47999999999994</v>
      </c>
      <c r="HV17">
        <v>15.975635400575566</v>
      </c>
      <c r="HW17">
        <v>17.600820232399201</v>
      </c>
      <c r="HX17">
        <v>-35.766871165644098</v>
      </c>
      <c r="HY17">
        <v>-14.910049919939777</v>
      </c>
      <c r="HZ17">
        <v>-5.2922590837281982</v>
      </c>
      <c r="IA17">
        <v>74.271269680773941</v>
      </c>
      <c r="IB17">
        <v>-7.6823507352096376</v>
      </c>
      <c r="IC17">
        <v>6.2288870363863724</v>
      </c>
      <c r="ID17">
        <v>12.222722189929387</v>
      </c>
      <c r="IE17">
        <v>-19.0197297101973</v>
      </c>
      <c r="IF17">
        <v>3.5991255091677283</v>
      </c>
      <c r="IG17">
        <v>-57.244318181818187</v>
      </c>
      <c r="IH17">
        <v>-9.5884951320346712</v>
      </c>
      <c r="II17">
        <v>2.2979599054809232</v>
      </c>
      <c r="IJ17">
        <v>6.6387469322302186</v>
      </c>
    </row>
    <row r="18" spans="1:244">
      <c r="A18" t="s">
        <v>313</v>
      </c>
      <c r="B18">
        <v>4.0958963820910395</v>
      </c>
      <c r="C18">
        <v>0.60359330653547782</v>
      </c>
      <c r="D18">
        <v>3.3417870402333203</v>
      </c>
      <c r="E18">
        <v>9.4408046561025838</v>
      </c>
      <c r="F18">
        <v>8.4224591544470186</v>
      </c>
      <c r="G18">
        <v>7.6457479296780235</v>
      </c>
      <c r="H18">
        <v>4.385216348188381</v>
      </c>
      <c r="I18">
        <v>11.7004277757745</v>
      </c>
      <c r="J18">
        <v>4.9937659411901851</v>
      </c>
      <c r="K18" t="b">
        <v>1</v>
      </c>
      <c r="L18">
        <v>6.5618628499909155</v>
      </c>
      <c r="M18">
        <v>14.997575621946217</v>
      </c>
      <c r="N18">
        <v>-2.7722206344669909</v>
      </c>
      <c r="O18">
        <v>-10.234149378016797</v>
      </c>
      <c r="P18">
        <v>-8.6788793241863278</v>
      </c>
      <c r="Q18">
        <v>7.4380134325148379</v>
      </c>
      <c r="R18">
        <v>11.326956825820321</v>
      </c>
      <c r="S18">
        <v>26.278029280173669</v>
      </c>
      <c r="T18">
        <v>1.2985141401887652</v>
      </c>
      <c r="U18">
        <v>-11.117169641171905</v>
      </c>
      <c r="V18">
        <v>-8.2143232107509867</v>
      </c>
      <c r="W18">
        <v>4.6545771993174876</v>
      </c>
      <c r="X18">
        <v>2.4126838235294117</v>
      </c>
      <c r="Y18">
        <v>18.831734960767218</v>
      </c>
      <c r="Z18">
        <v>-28.904915543746441</v>
      </c>
      <c r="AA18">
        <v>-94.854586129753912</v>
      </c>
      <c r="AB18">
        <v>-23.844594340921322</v>
      </c>
      <c r="AC18">
        <v>-27.348255728685643</v>
      </c>
      <c r="AD18">
        <v>36.802973977695167</v>
      </c>
      <c r="AE18">
        <v>6.9162121963311858</v>
      </c>
      <c r="AF18">
        <v>-7.9481167015439196</v>
      </c>
      <c r="AG18">
        <v>2.501774308019872</v>
      </c>
      <c r="AH18">
        <v>6.2803398058252426</v>
      </c>
      <c r="AI18">
        <v>2.0211049186818726</v>
      </c>
      <c r="AJ18">
        <v>6.1948190550111573</v>
      </c>
      <c r="AK18">
        <v>4.1145966165093935</v>
      </c>
      <c r="AL18">
        <v>5.0437912597830534</v>
      </c>
      <c r="AM18">
        <v>11.967796225784506</v>
      </c>
      <c r="AN18">
        <v>12.863252180354918</v>
      </c>
      <c r="AO18">
        <v>5.5451491095055445</v>
      </c>
      <c r="AP18">
        <v>1.7885313331720301</v>
      </c>
      <c r="AQ18">
        <v>22.070519618239661</v>
      </c>
      <c r="AR18">
        <v>4.982861266462205</v>
      </c>
      <c r="AS18">
        <v>4.5068243013215277</v>
      </c>
      <c r="AT18">
        <v>12.561492160214016</v>
      </c>
      <c r="AU18">
        <v>22.665539325992302</v>
      </c>
      <c r="AV18">
        <v>-53.046435949508904</v>
      </c>
      <c r="AW18">
        <v>96.879015007765958</v>
      </c>
      <c r="AX18">
        <v>3003.8983739837395</v>
      </c>
      <c r="AY18">
        <v>33.084180027867916</v>
      </c>
      <c r="AZ18">
        <v>213.16388691061249</v>
      </c>
      <c r="BA18">
        <v>30.724252040352972</v>
      </c>
      <c r="BB18">
        <v>29.570343365352858</v>
      </c>
      <c r="BC18">
        <v>-6.03</v>
      </c>
      <c r="BD18">
        <v>8.92</v>
      </c>
      <c r="BE18">
        <v>17.12</v>
      </c>
      <c r="BF18">
        <v>73.3</v>
      </c>
      <c r="BG18">
        <v>31.15473353469217</v>
      </c>
      <c r="BH18">
        <v>29.818742887983806</v>
      </c>
      <c r="BJ18">
        <v>20.730568014232801</v>
      </c>
      <c r="BK18">
        <v>-36.399169215170005</v>
      </c>
      <c r="BL18">
        <v>-0.19076445802933661</v>
      </c>
      <c r="BM18">
        <v>12.1583411875589</v>
      </c>
      <c r="BN18">
        <v>15.572712690212533</v>
      </c>
      <c r="BO18">
        <v>19.659980344769483</v>
      </c>
      <c r="BP18">
        <v>3.1612535992865389</v>
      </c>
      <c r="BQ18">
        <v>16.938376443554091</v>
      </c>
      <c r="BS18">
        <v>-43.690321969632905</v>
      </c>
      <c r="BT18">
        <v>2.5106458481192333</v>
      </c>
      <c r="BU18">
        <v>-5.5530835632286193</v>
      </c>
      <c r="BV18">
        <v>36.802973977695167</v>
      </c>
      <c r="BW18">
        <v>6.9162121963311858</v>
      </c>
      <c r="BY18">
        <v>-44.432021466905184</v>
      </c>
      <c r="BZ18">
        <v>-257.96043787209527</v>
      </c>
      <c r="CA18">
        <v>-94.854586129753912</v>
      </c>
      <c r="CB18">
        <v>-51.49469413573852</v>
      </c>
      <c r="CC18">
        <v>-9.8552267323968898</v>
      </c>
      <c r="CD18">
        <v>1.4010507880910683</v>
      </c>
      <c r="CE18">
        <v>-31.857790170791215</v>
      </c>
      <c r="CF18">
        <v>0</v>
      </c>
      <c r="CG18">
        <v>11.974184098503232</v>
      </c>
      <c r="CH18">
        <v>-69.46620596273965</v>
      </c>
      <c r="CI18">
        <v>0.86614132871189209</v>
      </c>
      <c r="CJ18">
        <v>-30.297109671334049</v>
      </c>
      <c r="CK18">
        <v>1</v>
      </c>
      <c r="CL18">
        <v>-50.17518559761136</v>
      </c>
      <c r="CM18">
        <v>-7.9486595107200229</v>
      </c>
      <c r="CN18">
        <v>-25.577158081799052</v>
      </c>
      <c r="CO18">
        <v>-6.519711611475973</v>
      </c>
      <c r="CP18">
        <v>-3.9244471348614187</v>
      </c>
      <c r="CQ18">
        <v>-5.3480880972665661</v>
      </c>
      <c r="CR18">
        <v>-1.8873646466846286</v>
      </c>
      <c r="CS18">
        <v>9.7671148105719361</v>
      </c>
      <c r="CT18">
        <v>-2.2187557037266501</v>
      </c>
      <c r="CU18">
        <v>-89.81594502727161</v>
      </c>
      <c r="CV18">
        <v>-30.705573807686392</v>
      </c>
      <c r="CW18">
        <v>-1.9265253235715201</v>
      </c>
      <c r="CX18">
        <v>6.6157127117329599</v>
      </c>
      <c r="CY18">
        <v>4.3203601100210669</v>
      </c>
      <c r="CZ18">
        <v>-31.66136682595797</v>
      </c>
      <c r="DA18">
        <v>-51.49469413573852</v>
      </c>
      <c r="DB18">
        <v>-27.802147196950887</v>
      </c>
      <c r="DC18">
        <v>-29.450418429883072</v>
      </c>
      <c r="DD18">
        <v>-43.690321969632905</v>
      </c>
      <c r="DE18">
        <v>-22.315454440685777</v>
      </c>
      <c r="DF18">
        <v>15.13806839685512</v>
      </c>
      <c r="DG18">
        <v>1.8587169079056109</v>
      </c>
      <c r="DH18">
        <v>20.730568014232801</v>
      </c>
      <c r="DI18">
        <v>49.432047727656517</v>
      </c>
      <c r="DJ18">
        <v>15.244884665491609</v>
      </c>
      <c r="DK18">
        <v>-3.5045147306947353</v>
      </c>
      <c r="DL18">
        <v>9.0909090909090917</v>
      </c>
      <c r="DM18">
        <v>-4.684813965895394</v>
      </c>
      <c r="DN18">
        <v>14.263913853772539</v>
      </c>
      <c r="DO18">
        <v>10.596100079569965</v>
      </c>
      <c r="DP18">
        <v>12.595870020150866</v>
      </c>
      <c r="DQ18">
        <v>12.538830128406675</v>
      </c>
      <c r="DR18">
        <v>23.73637542214184</v>
      </c>
      <c r="DS18">
        <v>20.600314243393942</v>
      </c>
      <c r="DT18">
        <v>-11.111111111111111</v>
      </c>
      <c r="DU18">
        <v>-44.117647058823529</v>
      </c>
      <c r="DV18">
        <v>-3.921568627451018</v>
      </c>
      <c r="DW18">
        <v>-55.054648459421173</v>
      </c>
      <c r="DX18">
        <v>-21.137206427688504</v>
      </c>
      <c r="DY18">
        <v>16.714628297362104</v>
      </c>
      <c r="DZ18">
        <v>-7.7691183633706888</v>
      </c>
      <c r="EA18">
        <v>1.9656019656019672</v>
      </c>
      <c r="EB18">
        <v>-12.636827574160666</v>
      </c>
      <c r="EC18">
        <v>25.816172777498746</v>
      </c>
      <c r="ED18">
        <v>-7.2340020199413972</v>
      </c>
      <c r="EE18">
        <v>-15.957862009657999</v>
      </c>
      <c r="EF18">
        <v>-1.7281105990783412</v>
      </c>
      <c r="EG18">
        <v>6.2355658198614394</v>
      </c>
      <c r="EH18">
        <v>-3.7757437070938344</v>
      </c>
      <c r="EI18">
        <v>6.0975609756097562</v>
      </c>
      <c r="EJ18">
        <v>3.2695374800637986</v>
      </c>
      <c r="EK18">
        <v>-5.5152156965066785</v>
      </c>
      <c r="EL18">
        <v>-1.0835913312693732</v>
      </c>
      <c r="EM18">
        <v>-1.5943877551026404</v>
      </c>
      <c r="EN18">
        <v>3.6225402504472077</v>
      </c>
      <c r="EO18">
        <v>-5.0652340752117535</v>
      </c>
      <c r="EP18">
        <v>13.303571428571464</v>
      </c>
      <c r="EQ18">
        <v>-1.2182741116751397</v>
      </c>
      <c r="ER18">
        <v>19.59847036328873</v>
      </c>
      <c r="ES18">
        <v>-4.2063492063491825</v>
      </c>
      <c r="ET18">
        <v>13.974799541809807</v>
      </c>
      <c r="EU18">
        <v>1.0566037735848437</v>
      </c>
      <c r="EV18">
        <v>12.062812276945047</v>
      </c>
      <c r="EW18">
        <v>5.8149058149057256</v>
      </c>
      <c r="EX18">
        <v>8.2255324028228038</v>
      </c>
      <c r="EY18">
        <v>14.475923306607951</v>
      </c>
      <c r="EZ18">
        <v>13.502787667092095</v>
      </c>
      <c r="FA18">
        <v>18.338341771868734</v>
      </c>
      <c r="FB18">
        <v>16.592971427556691</v>
      </c>
      <c r="FC18">
        <v>16.592971427556691</v>
      </c>
      <c r="FD18">
        <v>-11.426358772176853</v>
      </c>
      <c r="FE18">
        <v>41.851726041357054</v>
      </c>
      <c r="FF18">
        <v>44.325755288762977</v>
      </c>
      <c r="FG18">
        <v>-1.3031855647137447</v>
      </c>
      <c r="FH18">
        <v>44.325755288762977</v>
      </c>
      <c r="FI18">
        <v>72.702890632760514</v>
      </c>
      <c r="FJ18">
        <v>-264.280325890163</v>
      </c>
      <c r="FK18">
        <v>-117.11229946524064</v>
      </c>
      <c r="FL18">
        <v>-293.27273274538726</v>
      </c>
      <c r="FM18">
        <v>7.668033517561061</v>
      </c>
      <c r="FN18" t="b">
        <v>0</v>
      </c>
      <c r="FO18">
        <v>0.73260073260072556</v>
      </c>
      <c r="FP18">
        <v>0.80275229357798483</v>
      </c>
      <c r="FQ18">
        <v>-7.048984468339313</v>
      </c>
      <c r="FR18">
        <v>8.8489208633094041</v>
      </c>
      <c r="FS18">
        <v>8.8489208633093597</v>
      </c>
      <c r="FT18">
        <v>-13.617021276595743</v>
      </c>
      <c r="FU18">
        <v>-5.2147239263803771</v>
      </c>
      <c r="FV18">
        <v>2.8459821428571428</v>
      </c>
      <c r="FW18">
        <v>-51.647446457990121</v>
      </c>
      <c r="FX18">
        <v>-3.03708133576071</v>
      </c>
      <c r="FY18">
        <v>5.0394088669950738</v>
      </c>
      <c r="FZ18">
        <v>4.4036370119450883</v>
      </c>
      <c r="GA18">
        <v>15.214285714285714</v>
      </c>
      <c r="GB18">
        <v>7.3434932018526817</v>
      </c>
      <c r="GC18">
        <v>-5.2125677506775068</v>
      </c>
      <c r="GD18">
        <v>-12.265068049254699</v>
      </c>
      <c r="GE18">
        <v>-16.285497870599951</v>
      </c>
      <c r="GF18">
        <v>-13.870507744655189</v>
      </c>
      <c r="GH18">
        <v>18.624412984368902</v>
      </c>
      <c r="GI18">
        <v>3.1612535992865389</v>
      </c>
      <c r="GJ18">
        <v>-4.2413210245741775</v>
      </c>
      <c r="GK18">
        <v>5.7678392038238995</v>
      </c>
      <c r="GL18">
        <v>13.659147869674193</v>
      </c>
      <c r="GM18">
        <v>-24.118621836425174</v>
      </c>
      <c r="GN18">
        <v>-25.55232640162523</v>
      </c>
      <c r="GO18">
        <v>123.49323493234931</v>
      </c>
      <c r="GP18">
        <v>175.55071038825548</v>
      </c>
      <c r="GQ18">
        <v>10.387236007576975</v>
      </c>
      <c r="GR18">
        <v>-30.694390902081732</v>
      </c>
      <c r="GS18">
        <v>14.145974416854779</v>
      </c>
      <c r="GU18">
        <v>24.371300522677583</v>
      </c>
      <c r="GV18">
        <v>11.493461803165914</v>
      </c>
      <c r="GW18">
        <v>7.4460163812360172</v>
      </c>
      <c r="GX18">
        <v>4.1425020712509895</v>
      </c>
      <c r="GY18">
        <v>5.970149253731222</v>
      </c>
      <c r="GZ18">
        <v>4.5652173913043459</v>
      </c>
      <c r="HA18">
        <v>7.1323529411764151</v>
      </c>
      <c r="HB18">
        <v>6.3750926612304415</v>
      </c>
      <c r="HC18">
        <v>9.5092445989229066</v>
      </c>
      <c r="HD18">
        <v>-7.2897225824818985</v>
      </c>
      <c r="HE18">
        <v>4.6160705904440062</v>
      </c>
      <c r="HF18">
        <v>-31.857790170791215</v>
      </c>
      <c r="HG18">
        <v>-21.388258190074598</v>
      </c>
      <c r="HH18">
        <v>16.456472110503892</v>
      </c>
      <c r="HI18">
        <v>0.3159136613516928</v>
      </c>
      <c r="HJ18">
        <v>-32.138774074399784</v>
      </c>
      <c r="HK18">
        <v>-5.3422789896670491</v>
      </c>
      <c r="HL18">
        <v>5.2760195647999275</v>
      </c>
      <c r="HM18">
        <v>-3.8398575908307189</v>
      </c>
      <c r="HN18">
        <v>6.4918662220875749</v>
      </c>
      <c r="HO18">
        <v>-2.9535026531266548</v>
      </c>
      <c r="HP18">
        <v>26.78538331441278</v>
      </c>
      <c r="HQ18">
        <v>27.90042401860212</v>
      </c>
      <c r="HR18">
        <v>1.7286059031000556</v>
      </c>
      <c r="HS18">
        <v>-53.402366863905328</v>
      </c>
      <c r="HT18">
        <v>-45.833333333333329</v>
      </c>
      <c r="HU18">
        <v>-4.6991655687307139</v>
      </c>
      <c r="HV18">
        <v>-1.3277910311051444</v>
      </c>
      <c r="HW18">
        <v>25.05693817549383</v>
      </c>
      <c r="HX18">
        <v>-37.630558042375398</v>
      </c>
      <c r="HY18">
        <v>-13.961664965408019</v>
      </c>
      <c r="HZ18">
        <v>0.72522159548744192</v>
      </c>
      <c r="IA18">
        <v>-31.312146936609871</v>
      </c>
      <c r="IB18">
        <v>9.6862822799021675</v>
      </c>
      <c r="IC18">
        <v>9.0791154778267522</v>
      </c>
      <c r="ID18">
        <v>6.1601765365774206</v>
      </c>
      <c r="IE18">
        <v>-26.764689639211991</v>
      </c>
      <c r="IF18">
        <v>0.60260652767878453</v>
      </c>
      <c r="IG18">
        <v>-41.929974380871052</v>
      </c>
      <c r="IH18">
        <v>9.4057045335036609</v>
      </c>
      <c r="II18">
        <v>-0.41769874675986068</v>
      </c>
      <c r="IJ18">
        <v>6.9410815163861637</v>
      </c>
    </row>
    <row r="19" spans="1:244">
      <c r="A19" t="s">
        <v>314</v>
      </c>
      <c r="B19">
        <v>23.709304234106877</v>
      </c>
      <c r="C19">
        <v>2.0156729681694969</v>
      </c>
      <c r="D19">
        <v>7.0852485733990296</v>
      </c>
      <c r="E19">
        <v>12.356136223631809</v>
      </c>
      <c r="F19">
        <v>12.068816215611708</v>
      </c>
      <c r="G19">
        <v>11.441075683270901</v>
      </c>
      <c r="H19">
        <v>7.8513950884023815</v>
      </c>
      <c r="I19">
        <v>14.989645662691695</v>
      </c>
      <c r="J19">
        <v>6.9586274807298132</v>
      </c>
      <c r="K19" t="b">
        <v>1</v>
      </c>
      <c r="L19">
        <v>9.042627562578911</v>
      </c>
      <c r="M19">
        <v>25.329924162228775</v>
      </c>
      <c r="N19">
        <v>3.3265273843587786</v>
      </c>
      <c r="O19">
        <v>-12.691593803625837</v>
      </c>
      <c r="P19">
        <v>-16.462698442768918</v>
      </c>
      <c r="Q19">
        <v>9.6224916499468023</v>
      </c>
      <c r="R19">
        <v>13.131984768764404</v>
      </c>
      <c r="S19">
        <v>40.511599358097364</v>
      </c>
      <c r="T19">
        <v>6.6470221103573879</v>
      </c>
      <c r="U19">
        <v>-13.450671374341125</v>
      </c>
      <c r="V19">
        <v>-15.994870481874527</v>
      </c>
      <c r="W19">
        <v>-24.213997239404939</v>
      </c>
      <c r="X19">
        <v>-24.201761885291603</v>
      </c>
      <c r="Y19">
        <v>-24.24093624682871</v>
      </c>
      <c r="Z19">
        <v>186.82803682803683</v>
      </c>
      <c r="AA19">
        <v>-298.94381073088294</v>
      </c>
      <c r="AB19">
        <v>-21.678661428722162</v>
      </c>
      <c r="AC19">
        <v>-27.810235461881543</v>
      </c>
      <c r="AD19">
        <v>-31.582319026265214</v>
      </c>
      <c r="AE19">
        <v>5.9208500153988295</v>
      </c>
      <c r="AF19">
        <v>-0.95035089456507438</v>
      </c>
      <c r="AG19">
        <v>-50.226156629620057</v>
      </c>
      <c r="AH19">
        <v>5.6115365667965422</v>
      </c>
      <c r="AI19">
        <v>8.182657884728</v>
      </c>
      <c r="AJ19">
        <v>7.33207419245484</v>
      </c>
      <c r="AK19">
        <v>5.4465029652502084</v>
      </c>
      <c r="AL19">
        <v>8.7038234277036892</v>
      </c>
      <c r="AM19">
        <v>11.393044469113613</v>
      </c>
      <c r="AN19">
        <v>19.115698072968236</v>
      </c>
      <c r="AO19">
        <v>4.0070869629410897</v>
      </c>
      <c r="AP19">
        <v>7.2322677035646556</v>
      </c>
      <c r="AQ19">
        <v>26.202029113365683</v>
      </c>
      <c r="AR19">
        <v>6.1123289608598803</v>
      </c>
      <c r="AS19">
        <v>7.7724417279099747</v>
      </c>
      <c r="AT19">
        <v>11.849102513532394</v>
      </c>
      <c r="AU19">
        <v>30.805162087928107</v>
      </c>
      <c r="AV19">
        <v>-37.240915887802743</v>
      </c>
      <c r="AW19">
        <v>30.621505363008172</v>
      </c>
      <c r="AX19">
        <v>88058.730158730163</v>
      </c>
      <c r="AY19">
        <v>29.98400239733639</v>
      </c>
      <c r="AZ19">
        <v>129.31522539474761</v>
      </c>
      <c r="BA19">
        <v>20.357935897789165</v>
      </c>
      <c r="BB19">
        <v>26.780957606209327</v>
      </c>
      <c r="BC19">
        <v>-6.04</v>
      </c>
      <c r="BD19">
        <v>4.0599999999999996</v>
      </c>
      <c r="BE19">
        <v>37</v>
      </c>
      <c r="BF19">
        <v>78.599999999999994</v>
      </c>
      <c r="BG19">
        <v>29.904994030933207</v>
      </c>
      <c r="BH19">
        <v>24.396397765767841</v>
      </c>
      <c r="BJ19">
        <v>19.540522104048218</v>
      </c>
      <c r="BK19">
        <v>-0.82350807183021946</v>
      </c>
      <c r="BL19">
        <v>-2.0440584530360955</v>
      </c>
      <c r="BM19">
        <v>38.057742782152197</v>
      </c>
      <c r="BN19">
        <v>12.701016213484731</v>
      </c>
      <c r="BO19">
        <v>16.281908400997718</v>
      </c>
      <c r="BP19">
        <v>2.4244452080808809</v>
      </c>
      <c r="BQ19">
        <v>11.84117927750715</v>
      </c>
      <c r="BS19">
        <v>-38.124242352214118</v>
      </c>
      <c r="BT19">
        <v>-50.219695011630918</v>
      </c>
      <c r="BU19">
        <v>-5.8242238740708352</v>
      </c>
      <c r="BV19">
        <v>-31.582319026265214</v>
      </c>
      <c r="BW19">
        <v>5.9208500153988295</v>
      </c>
      <c r="BY19">
        <v>20.555284948855334</v>
      </c>
      <c r="BZ19">
        <v>-585.06224066390041</v>
      </c>
      <c r="CA19">
        <v>-298.94381073088294</v>
      </c>
      <c r="CB19">
        <v>-33.633110511789951</v>
      </c>
      <c r="CC19">
        <v>-39.388633837330353</v>
      </c>
      <c r="CD19">
        <v>1.3961605584642234</v>
      </c>
      <c r="CE19">
        <v>-23.57669122572003</v>
      </c>
      <c r="CF19">
        <v>0</v>
      </c>
      <c r="CG19">
        <v>1.4113253430605786</v>
      </c>
      <c r="CH19">
        <v>-85.770303781363097</v>
      </c>
      <c r="CI19">
        <v>0.30064457829862867</v>
      </c>
      <c r="CJ19">
        <v>-23.834314213588907</v>
      </c>
      <c r="CK19">
        <v>0</v>
      </c>
      <c r="CL19">
        <v>-29.862635016145379</v>
      </c>
      <c r="CM19">
        <v>-6.1712356780618727</v>
      </c>
      <c r="CN19">
        <v>-10.49134338372043</v>
      </c>
      <c r="CO19">
        <v>-5.3840132691496541</v>
      </c>
      <c r="CP19">
        <v>-3.0497799447769194</v>
      </c>
      <c r="CQ19">
        <v>-4.5033970301699089</v>
      </c>
      <c r="CR19">
        <v>-1.1400693203859562</v>
      </c>
      <c r="CS19">
        <v>9.6639757178424954</v>
      </c>
      <c r="CT19">
        <v>-2.225654369724952</v>
      </c>
      <c r="CU19">
        <v>-89.342675588099155</v>
      </c>
      <c r="CV19">
        <v>-25.727735891041181</v>
      </c>
      <c r="CW19">
        <v>-0.70327975455568359</v>
      </c>
      <c r="CX19">
        <v>9.9340096028290059</v>
      </c>
      <c r="CY19">
        <v>6.7450167392735576</v>
      </c>
      <c r="CZ19">
        <v>-18.960972674015562</v>
      </c>
      <c r="DA19">
        <v>-33.633110511789951</v>
      </c>
      <c r="DB19">
        <v>-15.707557925793566</v>
      </c>
      <c r="DC19">
        <v>-31.776594816664105</v>
      </c>
      <c r="DD19">
        <v>-38.124242352214118</v>
      </c>
      <c r="DE19">
        <v>-28.365934185234149</v>
      </c>
      <c r="DF19">
        <v>13.025621269620352</v>
      </c>
      <c r="DG19">
        <v>0.86912813396089172</v>
      </c>
      <c r="DH19">
        <v>19.540522104048218</v>
      </c>
      <c r="DI19">
        <v>51.954727405054911</v>
      </c>
      <c r="DJ19">
        <v>12.328440087733659</v>
      </c>
      <c r="DK19">
        <v>-0.51816385224698347</v>
      </c>
      <c r="DL19">
        <v>9.891248058001036</v>
      </c>
      <c r="DM19">
        <v>0.1501855479618445</v>
      </c>
      <c r="DN19">
        <v>18.257226015361361</v>
      </c>
      <c r="DO19">
        <v>10.926971080942852</v>
      </c>
      <c r="DP19">
        <v>14.684652931499373</v>
      </c>
      <c r="DQ19">
        <v>14.620195187873552</v>
      </c>
      <c r="DR19">
        <v>21.308655743739973</v>
      </c>
      <c r="DS19">
        <v>19.422770666458135</v>
      </c>
      <c r="DT19">
        <v>-22.5</v>
      </c>
      <c r="DU19">
        <v>-47.222222222222221</v>
      </c>
      <c r="DV19">
        <v>-14.285714285714318</v>
      </c>
      <c r="DW19">
        <v>-62.685279763931455</v>
      </c>
      <c r="DX19">
        <v>-18.885096700796353</v>
      </c>
      <c r="DY19">
        <v>10.674285714285718</v>
      </c>
      <c r="DZ19">
        <v>-4.1686746987951731</v>
      </c>
      <c r="EA19">
        <v>4.8514251061249292</v>
      </c>
      <c r="EB19">
        <v>-5.2612588105541302</v>
      </c>
      <c r="EC19">
        <v>26.908912349619452</v>
      </c>
      <c r="ED19">
        <v>-12.792345576651872</v>
      </c>
      <c r="EE19">
        <v>-4.6617381896862602</v>
      </c>
      <c r="EF19">
        <v>2.8344671201814058</v>
      </c>
      <c r="EG19">
        <v>7.1969696969696999</v>
      </c>
      <c r="EH19">
        <v>1.8079096045197676</v>
      </c>
      <c r="EI19">
        <v>7.4390243902438948</v>
      </c>
      <c r="EJ19">
        <v>3.4181240063592919</v>
      </c>
      <c r="EK19">
        <v>6.1322088094923757</v>
      </c>
      <c r="EL19">
        <v>4.7950502706885789</v>
      </c>
      <c r="EM19">
        <v>5.8585858585859389</v>
      </c>
      <c r="EN19">
        <v>9.2774308652986672</v>
      </c>
      <c r="EO19">
        <v>3.3783783783784589</v>
      </c>
      <c r="EP19">
        <v>10.112359550561809</v>
      </c>
      <c r="EQ19">
        <v>-1.1088709677419371</v>
      </c>
      <c r="ER19">
        <v>36.902485659655859</v>
      </c>
      <c r="ES19">
        <v>-2.9571984435797574</v>
      </c>
      <c r="ET19">
        <v>13.81100726895091</v>
      </c>
      <c r="EU19">
        <v>4.2136945071482472</v>
      </c>
      <c r="EV19">
        <v>12.548113933795216</v>
      </c>
      <c r="EW19">
        <v>7.1078431372549105</v>
      </c>
      <c r="EX19">
        <v>22.026846597682514</v>
      </c>
      <c r="EY19">
        <v>16.80632578767144</v>
      </c>
      <c r="EZ19">
        <v>16.286146263343614</v>
      </c>
      <c r="FA19">
        <v>18.261550509005481</v>
      </c>
      <c r="FB19">
        <v>39.821363146850821</v>
      </c>
      <c r="FC19">
        <v>39.961214034073862</v>
      </c>
      <c r="FD19">
        <v>-4.9709024737401579</v>
      </c>
      <c r="FE19">
        <v>146.98110689569711</v>
      </c>
      <c r="FF19">
        <v>344.53654404646659</v>
      </c>
      <c r="FG19">
        <v>2.1456060938403558</v>
      </c>
      <c r="FH19">
        <v>344.53654404646659</v>
      </c>
      <c r="FI19">
        <v>39.264696576599377</v>
      </c>
      <c r="FJ19">
        <v>-1371.7044757817289</v>
      </c>
      <c r="FK19">
        <v>-47.750436398445864</v>
      </c>
      <c r="FL19">
        <v>-403.45097393238063</v>
      </c>
      <c r="FM19">
        <v>33.174707222075774</v>
      </c>
      <c r="FN19" t="b">
        <v>0</v>
      </c>
      <c r="FO19">
        <v>0.48192771084338032</v>
      </c>
      <c r="FP19">
        <v>0.11376564277587521</v>
      </c>
      <c r="FQ19">
        <v>-8.9017341040462465</v>
      </c>
      <c r="FR19">
        <v>11.748445058742234</v>
      </c>
      <c r="FS19">
        <v>11.748445058742227</v>
      </c>
      <c r="FT19">
        <v>-11.857707509881422</v>
      </c>
      <c r="FU19">
        <v>-5.7471264367816097</v>
      </c>
      <c r="FV19">
        <v>10.407083716651332</v>
      </c>
      <c r="FW19">
        <v>-40.384615384615387</v>
      </c>
      <c r="FX19">
        <v>18.204573433838174</v>
      </c>
      <c r="FY19">
        <v>8.0597315098798337</v>
      </c>
      <c r="FZ19">
        <v>5.0752660679472017</v>
      </c>
      <c r="GA19">
        <v>14.227642276422763</v>
      </c>
      <c r="GB19">
        <v>10.552073495320684</v>
      </c>
      <c r="GC19">
        <v>-26.599082790248612</v>
      </c>
      <c r="GD19">
        <v>0.42883548983364145</v>
      </c>
      <c r="GE19">
        <v>-32.161461823705487</v>
      </c>
      <c r="GF19">
        <v>-31.639240835253336</v>
      </c>
      <c r="GH19">
        <v>14.626063247633494</v>
      </c>
      <c r="GI19">
        <v>2.4244452080808809</v>
      </c>
      <c r="GJ19">
        <v>-7.8186184931864471</v>
      </c>
      <c r="GK19">
        <v>7.0992091220230744</v>
      </c>
      <c r="GL19">
        <v>15.758293838862555</v>
      </c>
      <c r="GM19">
        <v>-27.6651654405023</v>
      </c>
      <c r="GN19">
        <v>-35.071004853496326</v>
      </c>
      <c r="GO19">
        <v>304.24710424710429</v>
      </c>
      <c r="GP19">
        <v>103.83650690013557</v>
      </c>
      <c r="GQ19">
        <v>262.54292403187355</v>
      </c>
      <c r="GR19">
        <v>-19.998237749606236</v>
      </c>
      <c r="GS19">
        <v>9.6723868954758192</v>
      </c>
      <c r="GU19">
        <v>22.418159817733223</v>
      </c>
      <c r="GV19">
        <v>13.948919449901837</v>
      </c>
      <c r="GW19">
        <v>8.8041085840058759</v>
      </c>
      <c r="GX19">
        <v>4.3549712407560675</v>
      </c>
      <c r="GY19">
        <v>22.058823529411747</v>
      </c>
      <c r="GZ19">
        <v>2.9923451635351777</v>
      </c>
      <c r="HA19">
        <v>5.9285714285714626</v>
      </c>
      <c r="HB19">
        <v>8.74551971326167</v>
      </c>
      <c r="HC19">
        <v>12.422948370451644</v>
      </c>
      <c r="HD19">
        <v>-33.080758218975213</v>
      </c>
      <c r="HE19">
        <v>13.170203338092659</v>
      </c>
      <c r="HF19">
        <v>-23.57669122572003</v>
      </c>
      <c r="HG19">
        <v>-12.368211030369212</v>
      </c>
      <c r="HH19">
        <v>3.7915934737051744</v>
      </c>
      <c r="HI19">
        <v>11.325104947965309</v>
      </c>
      <c r="HJ19">
        <v>-8.4603226312423931</v>
      </c>
      <c r="HK19">
        <v>-17.206761140515621</v>
      </c>
      <c r="HL19">
        <v>6.4064809361352202</v>
      </c>
      <c r="HM19">
        <v>-10.823410241980874</v>
      </c>
      <c r="HN19">
        <v>31.114941004905276</v>
      </c>
      <c r="HO19">
        <v>5.2259622367464393</v>
      </c>
      <c r="HP19">
        <v>125.05381078172458</v>
      </c>
      <c r="HQ19">
        <v>34.725981239334317</v>
      </c>
      <c r="HR19">
        <v>2.157740993184031</v>
      </c>
      <c r="HS19">
        <v>-65.446716899892351</v>
      </c>
      <c r="HT19">
        <v>-45.833333333333329</v>
      </c>
      <c r="HU19">
        <v>-12.040498442367618</v>
      </c>
      <c r="HV19">
        <v>13.799095759786525</v>
      </c>
      <c r="HW19">
        <v>340.61726665732732</v>
      </c>
      <c r="HX19">
        <v>-23.657498362802887</v>
      </c>
      <c r="HY19">
        <v>-7.2803787480274744</v>
      </c>
      <c r="HZ19">
        <v>9.3670886075948978</v>
      </c>
      <c r="IA19">
        <v>108.26751721344685</v>
      </c>
      <c r="IB19">
        <v>22.324520232004481</v>
      </c>
      <c r="IC19">
        <v>13.800446910762338</v>
      </c>
      <c r="ID19">
        <v>-13.181981716284582</v>
      </c>
      <c r="IE19">
        <v>-17.439333052748108</v>
      </c>
      <c r="IF19">
        <v>0.36970039062692589</v>
      </c>
      <c r="IG19">
        <v>-3.8875598086124405</v>
      </c>
      <c r="IH19">
        <v>24.484710857469437</v>
      </c>
      <c r="II19">
        <v>-1.3661751721456319</v>
      </c>
      <c r="IJ19">
        <v>11.045091229285743</v>
      </c>
    </row>
    <row r="20" spans="1:244">
      <c r="A20" t="s">
        <v>315</v>
      </c>
      <c r="B20">
        <v>48.55117839536868</v>
      </c>
      <c r="C20">
        <v>-1.337029586379519</v>
      </c>
      <c r="D20">
        <v>9.9676162940019637</v>
      </c>
      <c r="E20">
        <v>9.3503122765651732</v>
      </c>
      <c r="F20">
        <v>15.607370922940117</v>
      </c>
      <c r="G20">
        <v>15.467983312803266</v>
      </c>
      <c r="H20">
        <v>14.773658654606365</v>
      </c>
      <c r="I20">
        <v>16.17289826245246</v>
      </c>
      <c r="J20">
        <v>8.2111048138006701</v>
      </c>
      <c r="K20" t="b">
        <v>1</v>
      </c>
      <c r="L20">
        <v>7.0995142172666599</v>
      </c>
      <c r="M20">
        <v>7.0228940710868422</v>
      </c>
      <c r="N20">
        <v>6.9728730989252448</v>
      </c>
      <c r="O20">
        <v>-3.4153448137308526</v>
      </c>
      <c r="P20">
        <v>9.6847657656247546E-2</v>
      </c>
      <c r="Q20">
        <v>16.051724309657185</v>
      </c>
      <c r="R20">
        <v>14.554940843269982</v>
      </c>
      <c r="S20">
        <v>18.717643951399896</v>
      </c>
      <c r="T20">
        <v>12.368453062542731</v>
      </c>
      <c r="U20">
        <v>1.1123831920292098</v>
      </c>
      <c r="V20">
        <v>6.8789575466466051</v>
      </c>
      <c r="W20">
        <v>-11.57978966620942</v>
      </c>
      <c r="X20">
        <v>-19.410533658876876</v>
      </c>
      <c r="Y20">
        <v>3.3178500331785004</v>
      </c>
      <c r="Z20">
        <v>-404.49157829070492</v>
      </c>
      <c r="AA20">
        <v>-109.88199765113808</v>
      </c>
      <c r="AB20">
        <v>5.5491593949797</v>
      </c>
      <c r="AC20">
        <v>16.065774279624915</v>
      </c>
      <c r="AD20">
        <v>15.067222994900325</v>
      </c>
      <c r="AE20">
        <v>25.51184263348053</v>
      </c>
      <c r="AF20">
        <v>21.326802687368705</v>
      </c>
      <c r="AG20">
        <v>-44.080904223676384</v>
      </c>
      <c r="AH20">
        <v>3.9814669389037225</v>
      </c>
      <c r="AI20">
        <v>12.582003750499554</v>
      </c>
      <c r="AJ20">
        <v>4.30822610958508</v>
      </c>
      <c r="AK20">
        <v>8.8425868678125372</v>
      </c>
      <c r="AL20">
        <v>10.895040479495176</v>
      </c>
      <c r="AM20">
        <v>9.0301229994239698</v>
      </c>
      <c r="AN20">
        <v>7.6185939645268848</v>
      </c>
      <c r="AO20">
        <v>13.228068238281898</v>
      </c>
      <c r="AP20">
        <v>14.400781300095197</v>
      </c>
      <c r="AQ20">
        <v>24.014572908436485</v>
      </c>
      <c r="AR20">
        <v>13.866292236615635</v>
      </c>
      <c r="AS20">
        <v>14.198549909596114</v>
      </c>
      <c r="AT20">
        <v>14.280365258334621</v>
      </c>
      <c r="AU20">
        <v>21.625927296718856</v>
      </c>
      <c r="AV20">
        <v>36.934014656421944</v>
      </c>
      <c r="AW20">
        <v>-9.4706745612756897</v>
      </c>
      <c r="AX20">
        <v>309.40121304528179</v>
      </c>
      <c r="AY20">
        <v>31.07831879613336</v>
      </c>
      <c r="AZ20">
        <v>-55.221983256926642</v>
      </c>
      <c r="BA20">
        <v>27.076650598235457</v>
      </c>
      <c r="BB20">
        <v>31.806523849391848</v>
      </c>
      <c r="BC20">
        <v>13.06</v>
      </c>
      <c r="BD20">
        <v>4.87</v>
      </c>
      <c r="BE20">
        <v>45.46</v>
      </c>
      <c r="BF20">
        <v>80.900000000000006</v>
      </c>
      <c r="BG20">
        <v>36.438954619520707</v>
      </c>
      <c r="BH20">
        <v>29.666071849313603</v>
      </c>
      <c r="BJ20">
        <v>18.03153155281748</v>
      </c>
      <c r="BK20">
        <v>132.37940098478398</v>
      </c>
      <c r="BL20">
        <v>6.6342042755344419</v>
      </c>
      <c r="BM20">
        <v>38.057742782152197</v>
      </c>
      <c r="BN20">
        <v>11.524369777160185</v>
      </c>
      <c r="BO20">
        <v>15.689027203738428</v>
      </c>
      <c r="BP20">
        <v>-0.44456324474894837</v>
      </c>
      <c r="BQ20">
        <v>11.546163077628403</v>
      </c>
      <c r="BS20">
        <v>35.718494161480926</v>
      </c>
      <c r="BT20">
        <v>-44.080904223676384</v>
      </c>
      <c r="BU20">
        <v>20.301103422479898</v>
      </c>
      <c r="BV20">
        <v>15.067222994900325</v>
      </c>
      <c r="BW20">
        <v>25.51184263348053</v>
      </c>
      <c r="BY20">
        <v>-5.1003060183611018</v>
      </c>
      <c r="BZ20">
        <v>-189.39601921757034</v>
      </c>
      <c r="CA20">
        <v>-109.88199765113808</v>
      </c>
      <c r="CB20">
        <v>84.85532309768854</v>
      </c>
      <c r="CC20">
        <v>20.890808545016032</v>
      </c>
      <c r="CD20">
        <v>1.3913043478260869</v>
      </c>
      <c r="CE20">
        <v>34.661979448350465</v>
      </c>
      <c r="CF20">
        <v>1</v>
      </c>
      <c r="CG20">
        <v>-10.01606646028451</v>
      </c>
      <c r="CH20">
        <v>-90.3167622073628</v>
      </c>
      <c r="CI20">
        <v>1.5187123127246469</v>
      </c>
      <c r="CJ20">
        <v>7.7453052034992433</v>
      </c>
      <c r="CK20">
        <v>0</v>
      </c>
      <c r="CL20">
        <v>40.676117737902636</v>
      </c>
      <c r="CM20">
        <v>-13.509415992513718</v>
      </c>
      <c r="CN20">
        <v>18.819355110700414</v>
      </c>
      <c r="CO20">
        <v>-1.7827289469028433</v>
      </c>
      <c r="CP20">
        <v>0.18287415666728443</v>
      </c>
      <c r="CQ20">
        <v>-2.3583833232437392</v>
      </c>
      <c r="CR20">
        <v>5.3639936252891758</v>
      </c>
      <c r="CS20">
        <v>9.5609335364012082</v>
      </c>
      <c r="CT20">
        <v>-1.0101498656977714</v>
      </c>
      <c r="CU20">
        <v>-80.909292772288197</v>
      </c>
      <c r="CV20">
        <v>-6.7931583326715854</v>
      </c>
      <c r="CW20">
        <v>2.0689084595521026</v>
      </c>
      <c r="CX20">
        <v>9.6896623969502578</v>
      </c>
      <c r="CY20">
        <v>7.0052486271654377</v>
      </c>
      <c r="CZ20">
        <v>19.606285767507309</v>
      </c>
      <c r="DA20">
        <v>84.85532309768854</v>
      </c>
      <c r="DB20">
        <v>10.482796041379133</v>
      </c>
      <c r="DC20">
        <v>15.05224951906032</v>
      </c>
      <c r="DD20">
        <v>35.718494161480926</v>
      </c>
      <c r="DE20">
        <v>7.8310193854002659</v>
      </c>
      <c r="DF20">
        <v>12.8203282313219</v>
      </c>
      <c r="DG20">
        <v>14.730925162609054</v>
      </c>
      <c r="DH20">
        <v>18.03153155281748</v>
      </c>
      <c r="DI20">
        <v>37.279631890763618</v>
      </c>
      <c r="DJ20">
        <v>11.15177153984175</v>
      </c>
      <c r="DK20">
        <v>8.4631113906876756</v>
      </c>
      <c r="DL20">
        <v>10.954171324052433</v>
      </c>
      <c r="DM20">
        <v>4.2717586232210838</v>
      </c>
      <c r="DN20">
        <v>17.827148671295188</v>
      </c>
      <c r="DO20">
        <v>18.040563685464146</v>
      </c>
      <c r="DP20">
        <v>17.921899572507584</v>
      </c>
      <c r="DQ20">
        <v>17.842210924076223</v>
      </c>
      <c r="DR20">
        <v>18.068854933372908</v>
      </c>
      <c r="DS20">
        <v>17.926774321571415</v>
      </c>
      <c r="DT20">
        <v>-25</v>
      </c>
      <c r="DU20">
        <v>-26.923076923076923</v>
      </c>
      <c r="DV20">
        <v>-9.4339622641509795</v>
      </c>
      <c r="DW20">
        <v>-49.769204167856977</v>
      </c>
      <c r="DX20">
        <v>6.0781476121562941</v>
      </c>
      <c r="DY20">
        <v>-4.3478260869565171</v>
      </c>
      <c r="DZ20">
        <v>-0.56047966631907276</v>
      </c>
      <c r="EA20">
        <v>7.1450761105933651</v>
      </c>
      <c r="EB20">
        <v>12.015306842893114</v>
      </c>
      <c r="EC20">
        <v>2.24012576144625</v>
      </c>
      <c r="ED20">
        <v>-6.4436069491681041</v>
      </c>
      <c r="EE20">
        <v>4.8580106486944601</v>
      </c>
      <c r="EF20">
        <v>6.0606060606060641</v>
      </c>
      <c r="EG20">
        <v>7.4999999999999938</v>
      </c>
      <c r="EH20">
        <v>6.0889929742388622</v>
      </c>
      <c r="EI20">
        <v>3.7575757575757507</v>
      </c>
      <c r="EJ20">
        <v>4.9373040752351045</v>
      </c>
      <c r="EK20">
        <v>27.252051827534341</v>
      </c>
      <c r="EL20">
        <v>8.8070456365091978</v>
      </c>
      <c r="EM20">
        <v>10.498338870431887</v>
      </c>
      <c r="EN20">
        <v>26.183431952662424</v>
      </c>
      <c r="EO20">
        <v>0.84811102544299055</v>
      </c>
      <c r="EP20">
        <v>4.0229885057476551</v>
      </c>
      <c r="EQ20">
        <v>-0.88582677165354073</v>
      </c>
      <c r="ER20">
        <v>49.668246445497928</v>
      </c>
      <c r="ES20">
        <v>4.2536115569823192</v>
      </c>
      <c r="ET20">
        <v>8.5657370517933646</v>
      </c>
      <c r="EU20">
        <v>10.53471667996801</v>
      </c>
      <c r="EV20">
        <v>8.4277620396601058</v>
      </c>
      <c r="EW20">
        <v>4.711616571892761</v>
      </c>
      <c r="EX20">
        <v>30.714471537024334</v>
      </c>
      <c r="EY20">
        <v>35.2612418031418</v>
      </c>
      <c r="EZ20">
        <v>39.664778299209864</v>
      </c>
      <c r="FA20">
        <v>17.045868957413184</v>
      </c>
      <c r="FB20">
        <v>4.2545388598948151</v>
      </c>
      <c r="FC20">
        <v>4.2545388598948151</v>
      </c>
      <c r="FD20">
        <v>7.2006218718889361</v>
      </c>
      <c r="FE20">
        <v>-2.6236161048022497</v>
      </c>
      <c r="FF20">
        <v>-2.9435679191751438</v>
      </c>
      <c r="FG20">
        <v>15.028932420236767</v>
      </c>
      <c r="FH20">
        <v>-2.9435679191751438</v>
      </c>
      <c r="FI20">
        <v>27.999443903795356</v>
      </c>
      <c r="FJ20">
        <v>-344.96759935573283</v>
      </c>
      <c r="FK20">
        <v>102.23925458370904</v>
      </c>
      <c r="FL20">
        <v>-255.74345596833678</v>
      </c>
      <c r="FM20">
        <v>81.032951154259607</v>
      </c>
      <c r="FN20" t="b">
        <v>1</v>
      </c>
      <c r="FO20">
        <v>4.4665012406948001</v>
      </c>
      <c r="FP20">
        <v>2.6806526806526771</v>
      </c>
      <c r="FQ20">
        <v>-1.2594458438287153</v>
      </c>
      <c r="FR20">
        <v>13.270142180094851</v>
      </c>
      <c r="FS20">
        <v>13.270142180094805</v>
      </c>
      <c r="FT20">
        <v>-9.3495934959349611</v>
      </c>
      <c r="FU20">
        <v>-4.081632653061221</v>
      </c>
      <c r="FV20">
        <v>38.348416289592762</v>
      </c>
      <c r="FW20">
        <v>36.380255941499065</v>
      </c>
      <c r="FX20">
        <v>24.241049853154387</v>
      </c>
      <c r="FY20">
        <v>9.583089240382737</v>
      </c>
      <c r="FZ20">
        <v>5.2256818730388606</v>
      </c>
      <c r="GA20">
        <v>16.211358734723223</v>
      </c>
      <c r="GB20">
        <v>10.442316461468309</v>
      </c>
      <c r="GC20">
        <v>-13.699163950687259</v>
      </c>
      <c r="GD20">
        <v>21.390945873730818</v>
      </c>
      <c r="GE20">
        <v>-18.029880862822743</v>
      </c>
      <c r="GF20">
        <v>-16.794096716301819</v>
      </c>
      <c r="GH20">
        <v>14.164171678356819</v>
      </c>
      <c r="GI20">
        <v>-0.44456324474894837</v>
      </c>
      <c r="GJ20">
        <v>-9.5857154044952626</v>
      </c>
      <c r="GK20">
        <v>4.7074275412410698</v>
      </c>
      <c r="GL20">
        <v>16.724336793540946</v>
      </c>
      <c r="GM20">
        <v>2.0426079453640473</v>
      </c>
      <c r="GN20">
        <v>-30.154106162022732</v>
      </c>
      <c r="GO20">
        <v>-41.554702495201532</v>
      </c>
      <c r="GP20">
        <v>-29.085184645877526</v>
      </c>
      <c r="GQ20">
        <v>81.940169949982121</v>
      </c>
      <c r="GR20">
        <v>-6.2794756796745066</v>
      </c>
      <c r="GS20">
        <v>5.6787932564330079</v>
      </c>
      <c r="GU20">
        <v>20.343641423657328</v>
      </c>
      <c r="GV20">
        <v>17.501585288522428</v>
      </c>
      <c r="GW20">
        <v>7.8571428571429403</v>
      </c>
      <c r="GX20">
        <v>4.0749796251018298</v>
      </c>
      <c r="GY20">
        <v>22.058823529411747</v>
      </c>
      <c r="GZ20">
        <v>3.4317089910775396</v>
      </c>
      <c r="HA20">
        <v>4.1753653444676182</v>
      </c>
      <c r="HB20">
        <v>14.152966404574777</v>
      </c>
      <c r="HC20">
        <v>16.687512152897657</v>
      </c>
      <c r="HD20">
        <v>67.250519061713149</v>
      </c>
      <c r="HE20">
        <v>17.852888624181059</v>
      </c>
      <c r="HF20">
        <v>34.661979448350465</v>
      </c>
      <c r="HG20">
        <v>7.0337996667959883</v>
      </c>
      <c r="HH20">
        <v>-0.4852328333376274</v>
      </c>
      <c r="HI20">
        <v>35.544050582353577</v>
      </c>
      <c r="HJ20">
        <v>12.361134294033643</v>
      </c>
      <c r="HK20">
        <v>-25.269934262066148</v>
      </c>
      <c r="HL20">
        <v>7.5361352908218011</v>
      </c>
      <c r="HM20">
        <v>-11.295011242239235</v>
      </c>
      <c r="HN20">
        <v>22.861391562964304</v>
      </c>
      <c r="HO20">
        <v>17.49020053938559</v>
      </c>
      <c r="HP20">
        <v>144.72199936790383</v>
      </c>
      <c r="HQ20">
        <v>4.2780425060022074</v>
      </c>
      <c r="HR20">
        <v>10.240996107044795</v>
      </c>
      <c r="HS20">
        <v>-58.169934640522882</v>
      </c>
      <c r="HT20">
        <v>-35</v>
      </c>
      <c r="HU20">
        <v>199.14821124361234</v>
      </c>
      <c r="HV20">
        <v>21.965113981111283</v>
      </c>
      <c r="HW20">
        <v>152.56896551724208</v>
      </c>
      <c r="HX20">
        <v>-34.355945121951066</v>
      </c>
      <c r="HY20">
        <v>25.930910722297074</v>
      </c>
      <c r="HZ20">
        <v>10.441426146010155</v>
      </c>
      <c r="IA20">
        <v>4.2131387734354142</v>
      </c>
      <c r="IB20">
        <v>94.175005478051148</v>
      </c>
      <c r="IC20">
        <v>19.401133145425895</v>
      </c>
      <c r="ID20">
        <v>14.202934435237626</v>
      </c>
      <c r="IE20">
        <v>10.127669720781654</v>
      </c>
      <c r="IF20">
        <v>4.3290697456744862</v>
      </c>
      <c r="IG20">
        <v>38.831967213114758</v>
      </c>
      <c r="IH20">
        <v>31.039972036150555</v>
      </c>
      <c r="II20">
        <v>0.5407068783265464</v>
      </c>
      <c r="IJ20">
        <v>10.695985711217434</v>
      </c>
    </row>
    <row r="21" spans="1:244">
      <c r="A21" t="s">
        <v>316</v>
      </c>
      <c r="B21">
        <v>30.032119436055964</v>
      </c>
      <c r="C21">
        <v>2.6629690654660134</v>
      </c>
      <c r="D21">
        <v>15.554819914783405</v>
      </c>
      <c r="E21">
        <v>10.813856520907843</v>
      </c>
      <c r="F21">
        <v>23.90082787054622</v>
      </c>
      <c r="G21">
        <v>22.923285162626016</v>
      </c>
      <c r="H21">
        <v>25.620745314357418</v>
      </c>
      <c r="I21">
        <v>22.905802978085273</v>
      </c>
      <c r="J21">
        <v>13.26194753862738</v>
      </c>
      <c r="K21" t="b">
        <v>0</v>
      </c>
      <c r="L21">
        <v>6.9075907201371756</v>
      </c>
      <c r="M21">
        <v>12.823429454888178</v>
      </c>
      <c r="N21">
        <v>23.817372074785517</v>
      </c>
      <c r="O21">
        <v>8.948349718436015</v>
      </c>
      <c r="P21">
        <v>21.086273449334598</v>
      </c>
      <c r="Q21">
        <v>26.067224774973248</v>
      </c>
      <c r="R21">
        <v>17.03117554846089</v>
      </c>
      <c r="S21">
        <v>21.873009807667813</v>
      </c>
      <c r="T21">
        <v>31.945686004554442</v>
      </c>
      <c r="U21">
        <v>16.480895781257971</v>
      </c>
      <c r="V21">
        <v>31.231406973908804</v>
      </c>
      <c r="W21">
        <v>55.501113585746097</v>
      </c>
      <c r="X21">
        <v>-5.0060679611650487</v>
      </c>
      <c r="Y21">
        <v>2844.7552447552448</v>
      </c>
      <c r="Z21">
        <v>3198.604651162791</v>
      </c>
      <c r="AA21">
        <v>613.66666666666663</v>
      </c>
      <c r="AB21">
        <v>26.029907439956869</v>
      </c>
      <c r="AC21">
        <v>59.232012908840851</v>
      </c>
      <c r="AD21">
        <v>28.249859313449633</v>
      </c>
      <c r="AE21">
        <v>32.359125315391083</v>
      </c>
      <c r="AF21">
        <v>36.609431724796764</v>
      </c>
      <c r="AG21">
        <v>-29.615480441823767</v>
      </c>
      <c r="AH21">
        <v>7.5737511954682564</v>
      </c>
      <c r="AI21">
        <v>22.777285321993766</v>
      </c>
      <c r="AJ21">
        <v>7.0498193572922609</v>
      </c>
      <c r="AK21">
        <v>8.140013256233857</v>
      </c>
      <c r="AL21">
        <v>16.563400909307425</v>
      </c>
      <c r="AM21">
        <v>6.8007459839782989</v>
      </c>
      <c r="AN21">
        <v>8.320420933253331</v>
      </c>
      <c r="AO21">
        <v>31.747174828273877</v>
      </c>
      <c r="AP21">
        <v>27.902351265585569</v>
      </c>
      <c r="AQ21">
        <v>27.877838684416602</v>
      </c>
      <c r="AR21">
        <v>18.58449563227062</v>
      </c>
      <c r="AS21">
        <v>25.558279283299591</v>
      </c>
      <c r="AT21">
        <v>17.667646455670244</v>
      </c>
      <c r="AU21">
        <v>26.53553241154567</v>
      </c>
      <c r="AV21">
        <v>-32.216850653653964</v>
      </c>
      <c r="AW21">
        <v>28.282775135524041</v>
      </c>
      <c r="AX21">
        <v>210.20086916824278</v>
      </c>
      <c r="AY21">
        <v>25.324085112974743</v>
      </c>
      <c r="AZ21">
        <v>-26.394691492882199</v>
      </c>
      <c r="BA21">
        <v>20.055153525876719</v>
      </c>
      <c r="BB21">
        <v>28.061361634035677</v>
      </c>
      <c r="BC21">
        <v>24.92</v>
      </c>
      <c r="BD21">
        <v>19.829999999999998</v>
      </c>
      <c r="BE21">
        <v>14.38</v>
      </c>
      <c r="BF21">
        <v>80.2</v>
      </c>
      <c r="BG21">
        <v>28.547673867273105</v>
      </c>
      <c r="BH21">
        <v>26.037957436558113</v>
      </c>
      <c r="BJ21">
        <v>16.85007117122284</v>
      </c>
      <c r="BK21">
        <v>116.30660319785181</v>
      </c>
      <c r="BL21">
        <v>15.558497746534886</v>
      </c>
      <c r="BM21">
        <v>6.3865546218487399</v>
      </c>
      <c r="BN21">
        <v>16.841447829888637</v>
      </c>
      <c r="BO21">
        <v>24.37997325467806</v>
      </c>
      <c r="BP21">
        <v>4.1158869931144091</v>
      </c>
      <c r="BQ21">
        <v>12.454142741981652</v>
      </c>
      <c r="BS21">
        <v>102.70057369287935</v>
      </c>
      <c r="BT21">
        <v>-29.615480441823767</v>
      </c>
      <c r="BU21">
        <v>34.908389585342334</v>
      </c>
      <c r="BV21">
        <v>28.249859313449633</v>
      </c>
      <c r="BW21">
        <v>32.359125315391083</v>
      </c>
      <c r="BY21">
        <v>-35.767097966728279</v>
      </c>
      <c r="BZ21">
        <v>-417.69259122742358</v>
      </c>
      <c r="CA21">
        <v>613.66666666666663</v>
      </c>
      <c r="CB21">
        <v>111.64274712109727</v>
      </c>
      <c r="CC21">
        <v>271.59025171882439</v>
      </c>
      <c r="CD21">
        <v>1.386481802426343</v>
      </c>
      <c r="CE21">
        <v>45.437128980032369</v>
      </c>
      <c r="CF21">
        <v>0</v>
      </c>
      <c r="CG21">
        <v>-7.3397312859884556</v>
      </c>
      <c r="CH21">
        <v>-79.287226349806801</v>
      </c>
      <c r="CI21">
        <v>2.534328746946664</v>
      </c>
      <c r="CJ21">
        <v>16.571408275720021</v>
      </c>
      <c r="CK21">
        <v>0</v>
      </c>
      <c r="CL21">
        <v>85.803424418147785</v>
      </c>
      <c r="CM21">
        <v>-5.8722174720641567</v>
      </c>
      <c r="CN21">
        <v>42.682930034748679</v>
      </c>
      <c r="CO21">
        <v>4.2611155341957048</v>
      </c>
      <c r="CP21">
        <v>1.710253538135786</v>
      </c>
      <c r="CQ21">
        <v>1.2296459824167838</v>
      </c>
      <c r="CR21">
        <v>9.1249826691163172</v>
      </c>
      <c r="CS21">
        <v>9.9339135873688065</v>
      </c>
      <c r="CT21">
        <v>1.6987643627744953</v>
      </c>
      <c r="CU21">
        <v>-48.902448688485713</v>
      </c>
      <c r="CV21">
        <v>17.742219488112195</v>
      </c>
      <c r="CW21">
        <v>4.958005249330574</v>
      </c>
      <c r="CX21">
        <v>13.714083190736453</v>
      </c>
      <c r="CY21">
        <v>8.5530317160396727</v>
      </c>
      <c r="CZ21">
        <v>36.524293809257621</v>
      </c>
      <c r="DA21">
        <v>111.64274712109727</v>
      </c>
      <c r="DB21">
        <v>27.395998597667138</v>
      </c>
      <c r="DC21">
        <v>62.44602759057544</v>
      </c>
      <c r="DD21">
        <v>102.70057369287935</v>
      </c>
      <c r="DE21">
        <v>48.890103647491337</v>
      </c>
      <c r="DF21">
        <v>17.108939241629749</v>
      </c>
      <c r="DG21">
        <v>16.973359245313578</v>
      </c>
      <c r="DH21">
        <v>16.85007117122284</v>
      </c>
      <c r="DI21">
        <v>30.677434936700138</v>
      </c>
      <c r="DJ21">
        <v>15.805403375841198</v>
      </c>
      <c r="DK21">
        <v>-5.2294967519021194</v>
      </c>
      <c r="DL21">
        <v>12.094688681121941</v>
      </c>
      <c r="DM21">
        <v>-1.052832387827578</v>
      </c>
      <c r="DN21">
        <v>15.334285070253213</v>
      </c>
      <c r="DO21">
        <v>21.465919245533229</v>
      </c>
      <c r="DP21">
        <v>18.226743332187532</v>
      </c>
      <c r="DQ21">
        <v>18.154093580198495</v>
      </c>
      <c r="DR21">
        <v>16.359485786136478</v>
      </c>
      <c r="DS21">
        <v>16.759301053945201</v>
      </c>
      <c r="DT21">
        <v>-14.285714285714285</v>
      </c>
      <c r="DU21">
        <v>0</v>
      </c>
      <c r="DV21">
        <v>-4.0000000000000373</v>
      </c>
      <c r="DW21">
        <v>-15.008963476532971</v>
      </c>
      <c r="DX21">
        <v>30.743243243243246</v>
      </c>
      <c r="DY21">
        <v>-7.717041800643079</v>
      </c>
      <c r="DZ21">
        <v>0.30760626398210134</v>
      </c>
      <c r="EA21">
        <v>-2.0772426527157939</v>
      </c>
      <c r="EB21">
        <v>6.1114199825969404</v>
      </c>
      <c r="EC21">
        <v>-5.0834740198837016</v>
      </c>
      <c r="ED21">
        <v>-2.7746145927328478</v>
      </c>
      <c r="EE21">
        <v>5.4919519852874172</v>
      </c>
      <c r="EF21">
        <v>13.985148514851481</v>
      </c>
      <c r="EG21">
        <v>10.359408033826652</v>
      </c>
      <c r="EH21">
        <v>15.384615384615389</v>
      </c>
      <c r="EI21">
        <v>7.0321811680571997</v>
      </c>
      <c r="EJ21">
        <v>7.2713643178411145</v>
      </c>
      <c r="EK21">
        <v>45.868564987482955</v>
      </c>
      <c r="EL21">
        <v>11.811023622047422</v>
      </c>
      <c r="EM21">
        <v>15.847347994825478</v>
      </c>
      <c r="EN21">
        <v>30.535798956851838</v>
      </c>
      <c r="EO21">
        <v>6.6565809379727554</v>
      </c>
      <c r="EP21">
        <v>6.8125000000001101</v>
      </c>
      <c r="EQ21">
        <v>5.6782334384857176</v>
      </c>
      <c r="ER21">
        <v>73.710819009100561</v>
      </c>
      <c r="ES21">
        <v>1.1032308904649104</v>
      </c>
      <c r="ET21">
        <v>14.921780986762887</v>
      </c>
      <c r="EU21">
        <v>8.6053412462908163</v>
      </c>
      <c r="EV21">
        <v>9.3452002542911394</v>
      </c>
      <c r="EW21">
        <v>7.1086261980830514</v>
      </c>
      <c r="EX21">
        <v>52.80315308678356</v>
      </c>
      <c r="EY21">
        <v>38.871849379907715</v>
      </c>
      <c r="EZ21">
        <v>36.499021655880668</v>
      </c>
      <c r="FA21">
        <v>56.447892787868106</v>
      </c>
      <c r="FB21">
        <v>10.534630675873615</v>
      </c>
      <c r="FC21">
        <v>10.534630675873615</v>
      </c>
      <c r="FD21">
        <v>16.768345630045435</v>
      </c>
      <c r="FE21">
        <v>9.5560424655032996</v>
      </c>
      <c r="FF21">
        <v>-8.6145034953255291</v>
      </c>
      <c r="FG21">
        <v>19.23352173976544</v>
      </c>
      <c r="FH21">
        <v>-8.6145034953255291</v>
      </c>
      <c r="FI21">
        <v>6.9165749607810998</v>
      </c>
      <c r="FJ21">
        <v>-439.20178052736804</v>
      </c>
      <c r="FK21">
        <v>-453.9698338565193</v>
      </c>
      <c r="FL21">
        <v>-424.85871505056514</v>
      </c>
      <c r="FM21">
        <v>80.540454241128913</v>
      </c>
      <c r="FN21" t="b">
        <v>1</v>
      </c>
      <c r="FO21">
        <v>9.5483870967742011</v>
      </c>
      <c r="FP21">
        <v>5.2132701421800842</v>
      </c>
      <c r="FQ21">
        <v>10.227272727272711</v>
      </c>
      <c r="FR21">
        <v>15.33783783783792</v>
      </c>
      <c r="FS21">
        <v>15.337837837837832</v>
      </c>
      <c r="FT21">
        <v>8.31353919239905</v>
      </c>
      <c r="FU21">
        <v>7.3015873015872925</v>
      </c>
      <c r="FV21">
        <v>22.031473533619462</v>
      </c>
      <c r="FW21">
        <v>71.621621621621628</v>
      </c>
      <c r="FX21">
        <v>17.695258914751435</v>
      </c>
      <c r="FY21">
        <v>4.0127275941311646</v>
      </c>
      <c r="FZ21">
        <v>0.33549414306834979</v>
      </c>
      <c r="GA21">
        <v>10.033670033670033</v>
      </c>
      <c r="GB21">
        <v>7.8525878689010824</v>
      </c>
      <c r="GC21">
        <v>10.259166368087902</v>
      </c>
      <c r="GD21">
        <v>46.972014069429576</v>
      </c>
      <c r="GE21">
        <v>14.42133765899116</v>
      </c>
      <c r="GF21">
        <v>15.425542639957253</v>
      </c>
      <c r="GH21">
        <v>19.847896940592904</v>
      </c>
      <c r="GI21">
        <v>4.1158869931144091</v>
      </c>
      <c r="GJ21">
        <v>28.709184012768503</v>
      </c>
      <c r="GK21">
        <v>7.0799762401571735</v>
      </c>
      <c r="GL21">
        <v>19.585253456221199</v>
      </c>
      <c r="GM21">
        <v>29.82503096482111</v>
      </c>
      <c r="GN21">
        <v>157.58024521283923</v>
      </c>
      <c r="GO21">
        <v>-125.33333333333334</v>
      </c>
      <c r="GP21">
        <v>196.2481847278429</v>
      </c>
      <c r="GQ21">
        <v>297.89674477403037</v>
      </c>
      <c r="GR21">
        <v>15.611025048957995</v>
      </c>
      <c r="GS21">
        <v>-7.4800735744941758</v>
      </c>
      <c r="GU21">
        <v>22.876901634697155</v>
      </c>
      <c r="GV21">
        <v>17.500000000000064</v>
      </c>
      <c r="GW21">
        <v>8.9436619718310126</v>
      </c>
      <c r="GX21">
        <v>4.5967741935484074</v>
      </c>
      <c r="GY21">
        <v>33.098591549295847</v>
      </c>
      <c r="GZ21">
        <v>3.4083162917518561</v>
      </c>
      <c r="HA21">
        <v>4.6206896551723098</v>
      </c>
      <c r="HB21">
        <v>21.354933726067745</v>
      </c>
      <c r="HC21">
        <v>19.553556213353861</v>
      </c>
      <c r="HD21">
        <v>353.4570596797671</v>
      </c>
      <c r="HE21">
        <v>15.247629590412476</v>
      </c>
      <c r="HF21">
        <v>45.437128980032369</v>
      </c>
      <c r="HG21">
        <v>36.060555923229657</v>
      </c>
      <c r="HH21">
        <v>18.108995695063715</v>
      </c>
      <c r="HI21">
        <v>23.319395960324229</v>
      </c>
      <c r="HJ21">
        <v>64.071495633381147</v>
      </c>
      <c r="HK21">
        <v>-28.035714285714285</v>
      </c>
      <c r="HL21">
        <v>7.7192919657079448</v>
      </c>
      <c r="HM21">
        <v>-3.0781787442429827</v>
      </c>
      <c r="HN21">
        <v>20.316988100123211</v>
      </c>
      <c r="HO21">
        <v>11.330469197056251</v>
      </c>
      <c r="HP21">
        <v>68.301602581951755</v>
      </c>
      <c r="HQ21">
        <v>9.2743647655757204</v>
      </c>
      <c r="HR21">
        <v>9.1625304707920936</v>
      </c>
      <c r="HS21">
        <v>-18.02469135802469</v>
      </c>
      <c r="HT21">
        <v>0</v>
      </c>
      <c r="HU21">
        <v>-20.316059225512518</v>
      </c>
      <c r="HV21">
        <v>-18.85124114885102</v>
      </c>
      <c r="HW21">
        <v>5.3137883646356228</v>
      </c>
      <c r="HX21">
        <v>12.774594078318893</v>
      </c>
      <c r="HY21">
        <v>31.126854106707906</v>
      </c>
      <c r="HZ21">
        <v>4.0033361134277756</v>
      </c>
      <c r="IA21">
        <v>68.493468602878423</v>
      </c>
      <c r="IB21">
        <v>63.85674786733572</v>
      </c>
      <c r="IC21">
        <v>-8.9171813424752511</v>
      </c>
      <c r="ID21">
        <v>-18.611913069703341</v>
      </c>
      <c r="IE21">
        <v>20.005283242482978</v>
      </c>
      <c r="IF21">
        <v>9.462433848813772</v>
      </c>
      <c r="IG21">
        <v>22.923588039867106</v>
      </c>
      <c r="IH21">
        <v>28.053569800425542</v>
      </c>
      <c r="II21">
        <v>3.37232802658</v>
      </c>
      <c r="IJ21">
        <v>15.359581168022137</v>
      </c>
    </row>
    <row r="22" spans="1:244">
      <c r="A22" t="s">
        <v>317</v>
      </c>
      <c r="B22">
        <v>32.339041776037938</v>
      </c>
      <c r="C22">
        <v>4.7053116662626282</v>
      </c>
      <c r="D22">
        <v>8.6875464499348265</v>
      </c>
      <c r="E22">
        <v>9.9172129322353744</v>
      </c>
      <c r="F22">
        <v>20.366603966969148</v>
      </c>
      <c r="G22">
        <v>21.003510027432359</v>
      </c>
      <c r="H22">
        <v>18.20782309020041</v>
      </c>
      <c r="I22">
        <v>21.170114507936649</v>
      </c>
      <c r="J22">
        <v>10.293471098695921</v>
      </c>
      <c r="K22" t="b">
        <v>0</v>
      </c>
      <c r="L22">
        <v>8.2708896321196956</v>
      </c>
      <c r="M22">
        <v>8.9620091679640197</v>
      </c>
      <c r="N22">
        <v>12.07120334104461</v>
      </c>
      <c r="O22">
        <v>8.4181926180237987</v>
      </c>
      <c r="P22">
        <v>24.145570139554728</v>
      </c>
      <c r="Q22">
        <v>21.744892016585471</v>
      </c>
      <c r="R22">
        <v>19.933431135195757</v>
      </c>
      <c r="S22">
        <v>20.709029539403343</v>
      </c>
      <c r="T22">
        <v>18.621815765055111</v>
      </c>
      <c r="U22">
        <v>24.961405448404648</v>
      </c>
      <c r="V22">
        <v>36.476348570870591</v>
      </c>
      <c r="W22">
        <v>17.255630545233945</v>
      </c>
      <c r="X22">
        <v>-21.292349113753644</v>
      </c>
      <c r="Y22">
        <v>227.34164832477379</v>
      </c>
      <c r="Z22">
        <v>358.99626268019222</v>
      </c>
      <c r="AA22">
        <v>3153.0434782608695</v>
      </c>
      <c r="AB22">
        <v>30.008955935155747</v>
      </c>
      <c r="AC22">
        <v>36.961912400157125</v>
      </c>
      <c r="AD22">
        <v>63.768115942028977</v>
      </c>
      <c r="AE22">
        <v>1.3215859030837005</v>
      </c>
      <c r="AF22">
        <v>29.742147896807893</v>
      </c>
      <c r="AG22">
        <v>-30.361779470313309</v>
      </c>
      <c r="AH22">
        <v>8.9841360466538891</v>
      </c>
      <c r="AI22">
        <v>10.442196871692344</v>
      </c>
      <c r="AJ22">
        <v>5.1345301722168921</v>
      </c>
      <c r="AK22">
        <v>6.1379463192152013</v>
      </c>
      <c r="AL22">
        <v>13.879380340733904</v>
      </c>
      <c r="AM22">
        <v>9.6081786249207131</v>
      </c>
      <c r="AN22">
        <v>4.3194498314288277</v>
      </c>
      <c r="AO22">
        <v>34.151219787030257</v>
      </c>
      <c r="AP22">
        <v>18.270373574966957</v>
      </c>
      <c r="AQ22">
        <v>6.3452419734317882</v>
      </c>
      <c r="AR22">
        <v>15.665383557877371</v>
      </c>
      <c r="AS22">
        <v>23.453825013622684</v>
      </c>
      <c r="AT22">
        <v>21.561896211010911</v>
      </c>
      <c r="AU22">
        <v>17.231385447026067</v>
      </c>
      <c r="AV22">
        <v>134.13277776547841</v>
      </c>
      <c r="AW22">
        <v>-22.283735137435215</v>
      </c>
      <c r="AX22">
        <v>25.939056444885072</v>
      </c>
      <c r="AY22">
        <v>32.491637970431043</v>
      </c>
      <c r="AZ22">
        <v>-7.5575555499161311</v>
      </c>
      <c r="BA22">
        <v>21.892915749962363</v>
      </c>
      <c r="BB22">
        <v>39.17647902005497</v>
      </c>
      <c r="BC22">
        <v>19.260000000000002</v>
      </c>
      <c r="BD22">
        <v>15.95</v>
      </c>
      <c r="BE22">
        <v>-8.9</v>
      </c>
      <c r="BF22">
        <v>76</v>
      </c>
      <c r="BG22">
        <v>30.409935597789161</v>
      </c>
      <c r="BH22">
        <v>36.982221041547156</v>
      </c>
      <c r="BJ22">
        <v>15.165980480239746</v>
      </c>
      <c r="BK22">
        <v>83.461043970172284</v>
      </c>
      <c r="BL22">
        <v>8.3182433239145155</v>
      </c>
      <c r="BM22">
        <v>6.3865546218487399</v>
      </c>
      <c r="BN22">
        <v>20.159467429017923</v>
      </c>
      <c r="BO22">
        <v>29.182438083896852</v>
      </c>
      <c r="BP22">
        <v>6.5559775194871248</v>
      </c>
      <c r="BQ22">
        <v>16.243660417227606</v>
      </c>
      <c r="BS22">
        <v>54.928849884970475</v>
      </c>
      <c r="BT22">
        <v>-30.359151882302033</v>
      </c>
      <c r="BU22">
        <v>5.7853575803260151</v>
      </c>
      <c r="BV22">
        <v>63.768115942028977</v>
      </c>
      <c r="BW22">
        <v>1.3215859030837005</v>
      </c>
      <c r="BX22">
        <v>2.1582156611039793</v>
      </c>
      <c r="BY22">
        <v>-26.680080482897385</v>
      </c>
      <c r="BZ22">
        <v>-57.556231003039514</v>
      </c>
      <c r="CA22">
        <v>3153.0434782608695</v>
      </c>
      <c r="CB22">
        <v>96.274311410904986</v>
      </c>
      <c r="CC22">
        <v>-18.066212801489065</v>
      </c>
      <c r="CD22">
        <v>1.3816925734024179</v>
      </c>
      <c r="CE22">
        <v>8.820971867007664</v>
      </c>
      <c r="CF22">
        <v>1</v>
      </c>
      <c r="CG22">
        <v>4.2145280627887569</v>
      </c>
      <c r="CH22">
        <v>-47.809853557199446</v>
      </c>
      <c r="CI22">
        <v>2.6479682552623252</v>
      </c>
      <c r="CJ22">
        <v>5.4779436516602029</v>
      </c>
      <c r="CK22">
        <v>0</v>
      </c>
      <c r="CL22">
        <v>61.364361828373646</v>
      </c>
      <c r="CM22">
        <v>7.3546959617772245</v>
      </c>
      <c r="CN22">
        <v>15.709956197466562</v>
      </c>
      <c r="CO22">
        <v>3.4818827339310028</v>
      </c>
      <c r="CP22">
        <v>2.7960666621959858</v>
      </c>
      <c r="CQ22">
        <v>2.2449022038195654</v>
      </c>
      <c r="CR22">
        <v>8.5072660115995493</v>
      </c>
      <c r="CS22">
        <v>10.308163380331907</v>
      </c>
      <c r="CT22">
        <v>2.7451932082057078</v>
      </c>
      <c r="CU22">
        <v>-13.016977505694626</v>
      </c>
      <c r="CV22">
        <v>26.508684291588853</v>
      </c>
      <c r="CW22">
        <v>5.3895928957446779</v>
      </c>
      <c r="CX22">
        <v>13.413161133549037</v>
      </c>
      <c r="CY22">
        <v>11.420009582770502</v>
      </c>
      <c r="CZ22">
        <v>40.616348440932192</v>
      </c>
      <c r="DA22">
        <v>96.274311410904986</v>
      </c>
      <c r="DB22">
        <v>33.340583757091217</v>
      </c>
      <c r="DC22">
        <v>33.533860818241756</v>
      </c>
      <c r="DD22">
        <v>54.928849884970475</v>
      </c>
      <c r="DE22">
        <v>25.763297576427924</v>
      </c>
      <c r="DF22">
        <v>21.289587879793299</v>
      </c>
      <c r="DG22">
        <v>23.365710046826464</v>
      </c>
      <c r="DH22">
        <v>15.165980480239746</v>
      </c>
      <c r="DI22">
        <v>23.034812455610954</v>
      </c>
      <c r="DJ22">
        <v>18.805809564309275</v>
      </c>
      <c r="DK22">
        <v>-1.964382863295175</v>
      </c>
      <c r="DL22">
        <v>12.776484284051223</v>
      </c>
      <c r="DM22">
        <v>14.402397484351697</v>
      </c>
      <c r="DN22">
        <v>20.508950376758861</v>
      </c>
      <c r="DO22">
        <v>17.465044971015089</v>
      </c>
      <c r="DP22">
        <v>19.149232881389349</v>
      </c>
      <c r="DQ22">
        <v>19.072178115236575</v>
      </c>
      <c r="DR22">
        <v>13.826665847446026</v>
      </c>
      <c r="DS22">
        <v>15.086967006344024</v>
      </c>
      <c r="DT22">
        <v>-6.25</v>
      </c>
      <c r="DU22">
        <v>10.526315789473683</v>
      </c>
      <c r="DV22">
        <v>-2.0408163265305772</v>
      </c>
      <c r="DW22">
        <v>34.990189666448664</v>
      </c>
      <c r="DX22">
        <v>18.025078369905962</v>
      </c>
      <c r="DY22">
        <v>-6.1639613725087319</v>
      </c>
      <c r="DZ22">
        <v>-10.15315553208344</v>
      </c>
      <c r="EA22">
        <v>-12.650602409638562</v>
      </c>
      <c r="EB22">
        <v>-6.9127396382115487</v>
      </c>
      <c r="EC22">
        <v>-0.9980039920159689</v>
      </c>
      <c r="ED22">
        <v>-5.2180335637638455</v>
      </c>
      <c r="EE22">
        <v>-1.7572306202846988</v>
      </c>
      <c r="EF22">
        <v>9.6131301289566284</v>
      </c>
      <c r="EG22">
        <v>7.9347826086956497</v>
      </c>
      <c r="EH22">
        <v>10.3448275862069</v>
      </c>
      <c r="EI22">
        <v>5.4022988505747165</v>
      </c>
      <c r="EJ22">
        <v>5.4826254826255498</v>
      </c>
      <c r="EK22">
        <v>29.909805622979498</v>
      </c>
      <c r="EL22">
        <v>10.719874804381726</v>
      </c>
      <c r="EM22">
        <v>11.535968891769565</v>
      </c>
      <c r="EN22">
        <v>19.723780750971169</v>
      </c>
      <c r="EO22">
        <v>5.3354890865003748</v>
      </c>
      <c r="EP22">
        <v>-0.63041765169432074</v>
      </c>
      <c r="EQ22">
        <v>5.858170606372112</v>
      </c>
      <c r="ER22">
        <v>36.930455635491654</v>
      </c>
      <c r="ES22">
        <v>5.3024026512013132</v>
      </c>
      <c r="ET22">
        <v>-2.6130653266331225</v>
      </c>
      <c r="EU22">
        <v>13.965646004481059</v>
      </c>
      <c r="EV22">
        <v>7.0700636942675557</v>
      </c>
      <c r="EW22">
        <v>5.6501547987616272</v>
      </c>
      <c r="EX22">
        <v>25.850477731545691</v>
      </c>
      <c r="EY22">
        <v>27.685553413295104</v>
      </c>
      <c r="EZ22">
        <v>24.237800908555045</v>
      </c>
      <c r="FA22">
        <v>48.179899180844359</v>
      </c>
      <c r="FB22">
        <v>22.966324992003901</v>
      </c>
      <c r="FC22">
        <v>22.966324992003901</v>
      </c>
      <c r="FD22">
        <v>28.644384389158255</v>
      </c>
      <c r="FE22">
        <v>18.397066526977476</v>
      </c>
      <c r="FF22">
        <v>-67.662628115396373</v>
      </c>
      <c r="FG22">
        <v>13.483241169168265</v>
      </c>
      <c r="FH22">
        <v>-67.662628115396373</v>
      </c>
      <c r="FI22">
        <v>83.026573104796967</v>
      </c>
      <c r="FJ22">
        <v>-43.328588265907456</v>
      </c>
      <c r="FK22">
        <v>1124.3749999999998</v>
      </c>
      <c r="FL22">
        <v>-63.694694055535663</v>
      </c>
      <c r="FM22">
        <v>22.127055355930526</v>
      </c>
      <c r="FN22" t="b">
        <v>1</v>
      </c>
      <c r="FO22">
        <v>10.54545454545455</v>
      </c>
      <c r="FP22">
        <v>5.9158134243458349</v>
      </c>
      <c r="FQ22">
        <v>14.010282776349623</v>
      </c>
      <c r="FR22">
        <v>13.681427627230535</v>
      </c>
      <c r="FS22">
        <v>13.681427627230658</v>
      </c>
      <c r="FT22">
        <v>18.472906403940886</v>
      </c>
      <c r="FU22">
        <v>23.624595469255677</v>
      </c>
      <c r="FV22">
        <v>29.755832881172005</v>
      </c>
      <c r="FW22">
        <v>33.730834752981252</v>
      </c>
      <c r="FX22">
        <v>20.222716693870183</v>
      </c>
      <c r="FY22">
        <v>2.4011630633588141</v>
      </c>
      <c r="FZ22">
        <v>3.3612249544626591</v>
      </c>
      <c r="GA22">
        <v>12.027278363298203</v>
      </c>
      <c r="GB22">
        <v>10.556058180805897</v>
      </c>
      <c r="GC22">
        <v>11.780209962028145</v>
      </c>
      <c r="GD22">
        <v>56.740535549399816</v>
      </c>
      <c r="GE22">
        <v>21.953927304412773</v>
      </c>
      <c r="GF22">
        <v>23.426296786969591</v>
      </c>
      <c r="GH22">
        <v>24.329221548539966</v>
      </c>
      <c r="GI22">
        <v>6.5559775194871248</v>
      </c>
      <c r="GJ22">
        <v>22.183901803171842</v>
      </c>
      <c r="GK22">
        <v>5.6896453577731005</v>
      </c>
      <c r="GL22">
        <v>18.302094818081578</v>
      </c>
      <c r="GM22">
        <v>28.615205275217882</v>
      </c>
      <c r="GN22">
        <v>79.658897100625367</v>
      </c>
      <c r="GO22">
        <v>-38.359933957072094</v>
      </c>
      <c r="GP22">
        <v>92.713544000330501</v>
      </c>
      <c r="GQ22">
        <v>107.52838416349127</v>
      </c>
      <c r="GR22">
        <v>13.981769258046359</v>
      </c>
      <c r="GS22">
        <v>-5.0098879367172051</v>
      </c>
      <c r="GU22">
        <v>21.695667038815415</v>
      </c>
      <c r="GV22">
        <v>14.012345679012238</v>
      </c>
      <c r="GW22">
        <v>12.959112959112975</v>
      </c>
      <c r="GX22">
        <v>4.4550517104216034</v>
      </c>
      <c r="GY22">
        <v>33.098591549295847</v>
      </c>
      <c r="GZ22">
        <v>6.0291060291059928</v>
      </c>
      <c r="HA22">
        <v>5.0102951269733156</v>
      </c>
      <c r="HB22">
        <v>20.696864111498243</v>
      </c>
      <c r="HC22">
        <v>15.744485779214024</v>
      </c>
      <c r="HD22">
        <v>6.3138679905147033</v>
      </c>
      <c r="HE22">
        <v>7.9162834518495266</v>
      </c>
      <c r="HF22">
        <v>8.820971867007664</v>
      </c>
      <c r="HG22">
        <v>33.05826043901633</v>
      </c>
      <c r="HH22">
        <v>15.851254627359923</v>
      </c>
      <c r="HI22">
        <v>46.768179360766155</v>
      </c>
      <c r="HJ22">
        <v>15.470096546361692</v>
      </c>
      <c r="HK22">
        <v>-27.036349164234547</v>
      </c>
      <c r="HL22">
        <v>9.7388685615774477</v>
      </c>
      <c r="HM22">
        <v>13.640100882723841</v>
      </c>
      <c r="HN22">
        <v>26.429147492765388</v>
      </c>
      <c r="HO22">
        <v>12.340579183647268</v>
      </c>
      <c r="HP22">
        <v>71.964503934490466</v>
      </c>
      <c r="HQ22">
        <v>1.0054143572130181</v>
      </c>
      <c r="HR22">
        <v>1.7831726312562499</v>
      </c>
      <c r="HS22">
        <v>30.158730158730151</v>
      </c>
      <c r="HT22">
        <v>15.384615384615385</v>
      </c>
      <c r="HU22">
        <v>-17.711213517665215</v>
      </c>
      <c r="HV22">
        <v>-12.451382275267235</v>
      </c>
      <c r="HW22">
        <v>-21.594832265769039</v>
      </c>
      <c r="HX22">
        <v>11.100478468899484</v>
      </c>
      <c r="HY22">
        <v>19.957817031373946</v>
      </c>
      <c r="HZ22">
        <v>4.8000000000000576</v>
      </c>
      <c r="IA22">
        <v>92.308517715733601</v>
      </c>
      <c r="IB22">
        <v>72.276548086418629</v>
      </c>
      <c r="IC22">
        <v>-6.3071108469515691</v>
      </c>
      <c r="ID22">
        <v>-5.1822331673304554</v>
      </c>
      <c r="IE22">
        <v>37.301689900099831</v>
      </c>
      <c r="IF22">
        <v>10.414941804446688</v>
      </c>
      <c r="IG22">
        <v>84.411764705882362</v>
      </c>
      <c r="IH22">
        <v>19.97906432627385</v>
      </c>
      <c r="II22">
        <v>5.7279858180892393</v>
      </c>
      <c r="IJ22">
        <v>14.558818445109715</v>
      </c>
    </row>
    <row r="23" spans="1:244">
      <c r="A23" t="s">
        <v>318</v>
      </c>
      <c r="B23">
        <v>32.817963543918069</v>
      </c>
      <c r="C23">
        <v>7.3973470599879949</v>
      </c>
      <c r="D23">
        <v>6.1616863958689123</v>
      </c>
      <c r="E23">
        <v>9.1321459503434301</v>
      </c>
      <c r="F23">
        <v>17.668991774317057</v>
      </c>
      <c r="G23">
        <v>20.693934304496008</v>
      </c>
      <c r="H23">
        <v>14.474651705786352</v>
      </c>
      <c r="I23">
        <v>18.6190473426492</v>
      </c>
      <c r="J23">
        <v>9.6793663314343821</v>
      </c>
      <c r="K23" t="b">
        <v>0</v>
      </c>
      <c r="L23">
        <v>8.3937812844659376</v>
      </c>
      <c r="M23">
        <v>8.3480242042023818</v>
      </c>
      <c r="N23">
        <v>10.503336325241266</v>
      </c>
      <c r="O23">
        <v>10.957869262344399</v>
      </c>
      <c r="P23">
        <v>17.992355521836654</v>
      </c>
      <c r="Q23">
        <v>19.319584256464395</v>
      </c>
      <c r="R23">
        <v>18.841241042452296</v>
      </c>
      <c r="S23">
        <v>17.250163154459905</v>
      </c>
      <c r="T23">
        <v>16.097688269425596</v>
      </c>
      <c r="U23">
        <v>24.805063193090717</v>
      </c>
      <c r="V23">
        <v>27.916930506546294</v>
      </c>
      <c r="W23">
        <v>18.223211575432561</v>
      </c>
      <c r="X23">
        <v>-12.47548058061985</v>
      </c>
      <c r="Y23">
        <v>85.848547045479094</v>
      </c>
      <c r="Z23">
        <v>13.336784882215893</v>
      </c>
      <c r="AA23">
        <v>-65.077511148863877</v>
      </c>
      <c r="AB23">
        <v>25.985933143268891</v>
      </c>
      <c r="AC23">
        <v>33.464097631736621</v>
      </c>
      <c r="AD23">
        <v>363.01498127340824</v>
      </c>
      <c r="AE23">
        <v>-5.6989169150250785</v>
      </c>
      <c r="AF23">
        <v>24.299790656153636</v>
      </c>
      <c r="AG23">
        <v>27.482798909515772</v>
      </c>
      <c r="AH23">
        <v>8.9262997201255185</v>
      </c>
      <c r="AI23">
        <v>7.3740073773556469</v>
      </c>
      <c r="AJ23">
        <v>2.4545413527049584</v>
      </c>
      <c r="AK23">
        <v>3.6777949498588147</v>
      </c>
      <c r="AL23">
        <v>11.852697095435685</v>
      </c>
      <c r="AM23">
        <v>9.9931452675982069</v>
      </c>
      <c r="AN23">
        <v>4.329004329004329</v>
      </c>
      <c r="AO23">
        <v>33.036170575208679</v>
      </c>
      <c r="AP23">
        <v>14.274486337309261</v>
      </c>
      <c r="AQ23">
        <v>2.9430269136665501</v>
      </c>
      <c r="AR23">
        <v>11.693753279965346</v>
      </c>
      <c r="AS23">
        <v>19.639461217324762</v>
      </c>
      <c r="AT23">
        <v>20.463217111245189</v>
      </c>
      <c r="AU23">
        <v>14.960366641997986</v>
      </c>
      <c r="AV23">
        <v>10.244976102728289</v>
      </c>
      <c r="AW23">
        <v>15.706149923534223</v>
      </c>
      <c r="AX23">
        <v>442.7223622614332</v>
      </c>
      <c r="AY23">
        <v>33.501644968661545</v>
      </c>
      <c r="AZ23">
        <v>-56.477094522061918</v>
      </c>
      <c r="BA23">
        <v>26.136664575249362</v>
      </c>
      <c r="BB23">
        <v>37.153770608610834</v>
      </c>
      <c r="BC23">
        <v>20.45</v>
      </c>
      <c r="BD23">
        <v>25.71</v>
      </c>
      <c r="BE23">
        <v>45.24</v>
      </c>
      <c r="BF23">
        <v>77.3</v>
      </c>
      <c r="BG23">
        <v>26.15066055366999</v>
      </c>
      <c r="BH23">
        <v>37.095221591309205</v>
      </c>
      <c r="BJ23">
        <v>15.208000726486587</v>
      </c>
      <c r="BK23">
        <v>46.356719584461189</v>
      </c>
      <c r="BL23">
        <v>11.064453452441247</v>
      </c>
      <c r="BM23">
        <v>8.1115335868187497</v>
      </c>
      <c r="BN23">
        <v>18.743736461477475</v>
      </c>
      <c r="BO23">
        <v>24.38430995320229</v>
      </c>
      <c r="BP23">
        <v>11.48654017640359</v>
      </c>
      <c r="BQ23">
        <v>14.898093864145615</v>
      </c>
      <c r="BS23">
        <v>15.127200437926758</v>
      </c>
      <c r="BT23">
        <v>27.466251298027</v>
      </c>
      <c r="BU23">
        <v>5.2929705636549356</v>
      </c>
      <c r="BV23">
        <v>363.01498127340824</v>
      </c>
      <c r="BW23">
        <v>-5.6989169150250785</v>
      </c>
      <c r="BX23">
        <v>-5.6922731692721964</v>
      </c>
      <c r="BY23">
        <v>-50.249158249158256</v>
      </c>
      <c r="BZ23">
        <v>166.59538066723695</v>
      </c>
      <c r="CA23">
        <v>-65.077511148863877</v>
      </c>
      <c r="CB23">
        <v>41.987255506538276</v>
      </c>
      <c r="CC23">
        <v>39.266844592753763</v>
      </c>
      <c r="CD23">
        <v>1.376936316695353</v>
      </c>
      <c r="CE23">
        <v>28.218031720901298</v>
      </c>
      <c r="CF23">
        <v>1</v>
      </c>
      <c r="CG23">
        <v>4.4191324455102112</v>
      </c>
      <c r="CH23">
        <v>-6.1233655255692554</v>
      </c>
      <c r="CI23">
        <v>2.5196481687858192</v>
      </c>
      <c r="CJ23">
        <v>16.070377986096542</v>
      </c>
      <c r="CK23">
        <v>0</v>
      </c>
      <c r="CL23">
        <v>25.384657442009445</v>
      </c>
      <c r="CM23">
        <v>5.7433969967517848</v>
      </c>
      <c r="CN23">
        <v>11.07638988991255</v>
      </c>
      <c r="CO23">
        <v>5.401727626424579</v>
      </c>
      <c r="CP23">
        <v>3.1782075473658709</v>
      </c>
      <c r="CQ23">
        <v>2.2977887089399176</v>
      </c>
      <c r="CR23">
        <v>6.96933906474138</v>
      </c>
      <c r="CS23">
        <v>10.683687237894434</v>
      </c>
      <c r="CT23">
        <v>3.647098693665475</v>
      </c>
      <c r="CU23">
        <v>-3.6722606120434516</v>
      </c>
      <c r="CV23">
        <v>19.829112372622184</v>
      </c>
      <c r="CW23">
        <v>5.4272651831569023</v>
      </c>
      <c r="CX23">
        <v>10.113677306819577</v>
      </c>
      <c r="CY23">
        <v>15.206773379944938</v>
      </c>
      <c r="CZ23">
        <v>20.098000047002422</v>
      </c>
      <c r="DA23">
        <v>41.987255506538276</v>
      </c>
      <c r="DB23">
        <v>16.276944905277063</v>
      </c>
      <c r="DC23">
        <v>31.370206029424075</v>
      </c>
      <c r="DD23">
        <v>15.127200437926758</v>
      </c>
      <c r="DE23">
        <v>38.909492076935081</v>
      </c>
      <c r="DF23">
        <v>19.162939116593471</v>
      </c>
      <c r="DG23">
        <v>21.672970713377737</v>
      </c>
      <c r="DH23">
        <v>15.208000726486587</v>
      </c>
      <c r="DI23">
        <v>20.064673177979824</v>
      </c>
      <c r="DJ23">
        <v>18.667021103776232</v>
      </c>
      <c r="DK23">
        <v>9.0664626773741472E-2</v>
      </c>
      <c r="DL23">
        <v>13.100848256361921</v>
      </c>
      <c r="DM23">
        <v>11.979500243760215</v>
      </c>
      <c r="DN23">
        <v>19.174505164752727</v>
      </c>
      <c r="DO23">
        <v>12.234544233864771</v>
      </c>
      <c r="DP23">
        <v>15.903146052677736</v>
      </c>
      <c r="DQ23">
        <v>15.842243805718148</v>
      </c>
      <c r="DR23">
        <v>14.968703739143836</v>
      </c>
      <c r="DS23">
        <v>15.131261920713557</v>
      </c>
      <c r="DT23">
        <v>0</v>
      </c>
      <c r="DU23">
        <v>26.315789473684209</v>
      </c>
      <c r="DV23">
        <v>0</v>
      </c>
      <c r="DW23">
        <v>79.457387918973183</v>
      </c>
      <c r="DX23">
        <v>9.5371669004207522</v>
      </c>
      <c r="DY23">
        <v>-4.0066088393226034</v>
      </c>
      <c r="DZ23">
        <v>-9.4292180035202406</v>
      </c>
      <c r="EA23">
        <v>-13.244650086755346</v>
      </c>
      <c r="EB23">
        <v>-9.6236221428721933</v>
      </c>
      <c r="EC23">
        <v>4.7397949313213319</v>
      </c>
      <c r="ED23">
        <v>-8.3506023440079371</v>
      </c>
      <c r="EE23">
        <v>0.32454146225219671</v>
      </c>
      <c r="EF23">
        <v>6.8357221609702341</v>
      </c>
      <c r="EG23">
        <v>6.3604240282685414</v>
      </c>
      <c r="EH23">
        <v>7.4361820199778066</v>
      </c>
      <c r="EI23">
        <v>2.1566401816118113</v>
      </c>
      <c r="EJ23">
        <v>3.9200614911607103</v>
      </c>
      <c r="EK23">
        <v>22.955484570778875</v>
      </c>
      <c r="EL23">
        <v>6.2730627306270801</v>
      </c>
      <c r="EM23">
        <v>6.6793893129769621</v>
      </c>
      <c r="EN23">
        <v>12.367346938775716</v>
      </c>
      <c r="EO23">
        <v>2.1241830065362368</v>
      </c>
      <c r="EP23">
        <v>1.1054421768707487</v>
      </c>
      <c r="EQ23">
        <v>14.475025484199694</v>
      </c>
      <c r="ER23">
        <v>14.874301675977797</v>
      </c>
      <c r="ES23">
        <v>-8.0192461908573542E-2</v>
      </c>
      <c r="ET23">
        <v>-2.0072992700729122</v>
      </c>
      <c r="EU23">
        <v>10.541516245487394</v>
      </c>
      <c r="EV23">
        <v>2.1203830369357735</v>
      </c>
      <c r="EW23">
        <v>2.5934401220442829</v>
      </c>
      <c r="EX23">
        <v>16.321645939371439</v>
      </c>
      <c r="EY23">
        <v>23.711031534580094</v>
      </c>
      <c r="EZ23">
        <v>21.035399012938392</v>
      </c>
      <c r="FA23">
        <v>38.44157600655965</v>
      </c>
      <c r="FB23">
        <v>17.425965848410137</v>
      </c>
      <c r="FC23">
        <v>17.425965848410137</v>
      </c>
      <c r="FD23">
        <v>23.185575610495981</v>
      </c>
      <c r="FE23">
        <v>12.967294228438661</v>
      </c>
      <c r="FF23">
        <v>26.653328433574234</v>
      </c>
      <c r="FG23">
        <v>22.120058565153734</v>
      </c>
      <c r="FH23">
        <v>26.653328433574234</v>
      </c>
      <c r="FI23">
        <v>49.950018175209017</v>
      </c>
      <c r="FJ23">
        <v>96.311742159438793</v>
      </c>
      <c r="FK23">
        <v>302.33861407479253</v>
      </c>
      <c r="FL23">
        <v>70.367907500644634</v>
      </c>
      <c r="FM23">
        <v>17.179351240509042</v>
      </c>
      <c r="FN23" t="b">
        <v>0</v>
      </c>
      <c r="FO23">
        <v>9.2326139088728869</v>
      </c>
      <c r="FP23">
        <v>5.3409090909090944</v>
      </c>
      <c r="FQ23">
        <v>12.309644670050766</v>
      </c>
      <c r="FR23">
        <v>10.265924551638888</v>
      </c>
      <c r="FS23">
        <v>10.265924551638852</v>
      </c>
      <c r="FT23">
        <v>15.470852017937217</v>
      </c>
      <c r="FU23">
        <v>16.158536585365869</v>
      </c>
      <c r="FV23">
        <v>27.757525257785638</v>
      </c>
      <c r="FW23">
        <v>12.609970674486796</v>
      </c>
      <c r="FX23">
        <v>12.174707362054463</v>
      </c>
      <c r="FY23">
        <v>2.2985296854643589</v>
      </c>
      <c r="FZ23">
        <v>6.0832801046324179E-2</v>
      </c>
      <c r="GA23">
        <v>11.743772241992882</v>
      </c>
      <c r="GB23">
        <v>3.4016775396085741</v>
      </c>
      <c r="GC23">
        <v>37.755437591017994</v>
      </c>
      <c r="GD23">
        <v>43.591253773098728</v>
      </c>
      <c r="GE23">
        <v>32.24712367379464</v>
      </c>
      <c r="GF23">
        <v>30.835821798381609</v>
      </c>
      <c r="GH23">
        <v>20.933056832343915</v>
      </c>
      <c r="GI23">
        <v>11.48654017640359</v>
      </c>
      <c r="GJ23">
        <v>26.830166237149893</v>
      </c>
      <c r="GK23">
        <v>2.6010542807038051</v>
      </c>
      <c r="GL23">
        <v>17.195496417604911</v>
      </c>
      <c r="GM23">
        <v>33.545941972038065</v>
      </c>
      <c r="GN23">
        <v>14.202657807308986</v>
      </c>
      <c r="GO23">
        <v>-0.38204393505253104</v>
      </c>
      <c r="GP23">
        <v>25.729728530634414</v>
      </c>
      <c r="GQ23">
        <v>-37.840507935123718</v>
      </c>
      <c r="GR23">
        <v>14.012335481028682</v>
      </c>
      <c r="GS23">
        <v>-28.733997155049785</v>
      </c>
      <c r="GU23">
        <v>19.304770611702125</v>
      </c>
      <c r="GV23">
        <v>10.344827586206886</v>
      </c>
      <c r="GW23">
        <v>12.137559002022925</v>
      </c>
      <c r="GX23">
        <v>5.5118110236220188</v>
      </c>
      <c r="GY23">
        <v>21.084337349397696</v>
      </c>
      <c r="GZ23">
        <v>11.283783783783747</v>
      </c>
      <c r="HA23">
        <v>4.7201618341199376</v>
      </c>
      <c r="HB23">
        <v>17.732366512854256</v>
      </c>
      <c r="HC23">
        <v>12.288980132864728</v>
      </c>
      <c r="HD23">
        <v>77.923874156308784</v>
      </c>
      <c r="HE23">
        <v>8.5595579918211087</v>
      </c>
      <c r="HF23">
        <v>28.218031720901298</v>
      </c>
      <c r="HG23">
        <v>12.40982624325944</v>
      </c>
      <c r="HH23">
        <v>2.235352472221559</v>
      </c>
      <c r="HI23">
        <v>26.08764095762978</v>
      </c>
      <c r="HJ23">
        <v>3.9910899049677759</v>
      </c>
      <c r="HK23">
        <v>-23.661634908850946</v>
      </c>
      <c r="HL23">
        <v>14.059932603670594</v>
      </c>
      <c r="HM23">
        <v>-9.8991082043683534</v>
      </c>
      <c r="HN23">
        <v>2.8816986855410875</v>
      </c>
      <c r="HO23">
        <v>-5.295309778762328</v>
      </c>
      <c r="HP23">
        <v>27.758094140917695</v>
      </c>
      <c r="HQ23">
        <v>-5.7875501465318093</v>
      </c>
      <c r="HR23">
        <v>0.58561134621983302</v>
      </c>
      <c r="HS23">
        <v>66.978193146417453</v>
      </c>
      <c r="HT23">
        <v>53.846153846153847</v>
      </c>
      <c r="HU23">
        <v>11.421993979103878</v>
      </c>
      <c r="HV23">
        <v>-22.52580201265242</v>
      </c>
      <c r="HW23">
        <v>-47.713576745834871</v>
      </c>
      <c r="HX23">
        <v>-0.34312674244049551</v>
      </c>
      <c r="HY23">
        <v>10.064677181436673</v>
      </c>
      <c r="HZ23">
        <v>7.175925925925605</v>
      </c>
      <c r="IA23">
        <v>-17.068440684650014</v>
      </c>
      <c r="IB23">
        <v>29.359150276973267</v>
      </c>
      <c r="IC23">
        <v>-13.384348513460214</v>
      </c>
      <c r="ID23">
        <v>-30.236938790408026</v>
      </c>
      <c r="IE23">
        <v>19.531211810138341</v>
      </c>
      <c r="IF23">
        <v>9.1633484643424534</v>
      </c>
      <c r="IG23">
        <v>20.192906036092108</v>
      </c>
      <c r="IH23">
        <v>7.9897583885104257</v>
      </c>
      <c r="II23">
        <v>5.3670365860541702</v>
      </c>
      <c r="IJ23">
        <v>9.9399719085722822</v>
      </c>
    </row>
    <row r="24" spans="1:244">
      <c r="A24" t="s">
        <v>319</v>
      </c>
      <c r="B24">
        <v>28.421148334652329</v>
      </c>
      <c r="C24">
        <v>12.611084864609555</v>
      </c>
      <c r="D24">
        <v>7.9711183731751092</v>
      </c>
      <c r="E24">
        <v>7.4887249512911467</v>
      </c>
      <c r="F24">
        <v>18.074000681178056</v>
      </c>
      <c r="G24">
        <v>25.343686917058328</v>
      </c>
      <c r="H24">
        <v>16.111724080759355</v>
      </c>
      <c r="I24">
        <v>16.293532371716555</v>
      </c>
      <c r="J24">
        <v>10.690432531947037</v>
      </c>
      <c r="K24" t="b">
        <v>0</v>
      </c>
      <c r="L24">
        <v>6.6153247128756076</v>
      </c>
      <c r="M24">
        <v>2.6891818357352242</v>
      </c>
      <c r="N24">
        <v>14.926467282868416</v>
      </c>
      <c r="O24">
        <v>26.743767848324136</v>
      </c>
      <c r="P24">
        <v>9.4861876401222034</v>
      </c>
      <c r="Q24">
        <v>20.268876859792918</v>
      </c>
      <c r="R24">
        <v>13.49364222613055</v>
      </c>
      <c r="S24">
        <v>11.292870412601648</v>
      </c>
      <c r="T24">
        <v>20.558153944927419</v>
      </c>
      <c r="U24">
        <v>36.31581363323388</v>
      </c>
      <c r="V24">
        <v>17.232347115119957</v>
      </c>
      <c r="W24">
        <v>2.7149321266968327</v>
      </c>
      <c r="X24">
        <v>10.852629301017096</v>
      </c>
      <c r="Y24">
        <v>-9.3529222864482975</v>
      </c>
      <c r="Z24">
        <v>11.828177286075258</v>
      </c>
      <c r="AA24">
        <v>125.7498585172609</v>
      </c>
      <c r="AB24">
        <v>42.879545328983447</v>
      </c>
      <c r="AC24">
        <v>22.009042521304814</v>
      </c>
      <c r="AD24">
        <v>91.821112006446413</v>
      </c>
      <c r="AE24">
        <v>7.4364305133535895</v>
      </c>
      <c r="AF24">
        <v>25.041025785571673</v>
      </c>
      <c r="AG24">
        <v>39.657210401891248</v>
      </c>
      <c r="AH24">
        <v>7.6693603202175069</v>
      </c>
      <c r="AI24">
        <v>9.0858450431163948</v>
      </c>
      <c r="AJ24">
        <v>6.0383460383460381</v>
      </c>
      <c r="AK24">
        <v>6.3439406505265792</v>
      </c>
      <c r="AL24">
        <v>10.754219619404273</v>
      </c>
      <c r="AM24">
        <v>10.852877802179588</v>
      </c>
      <c r="AN24">
        <v>-1.7157883774213705</v>
      </c>
      <c r="AO24">
        <v>29.257886781413038</v>
      </c>
      <c r="AP24">
        <v>15.968698126630306</v>
      </c>
      <c r="AQ24">
        <v>5.3693413088875523</v>
      </c>
      <c r="AR24">
        <v>14.183313842016915</v>
      </c>
      <c r="AS24">
        <v>18.435893226863787</v>
      </c>
      <c r="AT24">
        <v>20.718931227679303</v>
      </c>
      <c r="AU24">
        <v>7.6142467783334649</v>
      </c>
      <c r="AV24">
        <v>-32.965637379919841</v>
      </c>
      <c r="AW24">
        <v>-31.350800030791632</v>
      </c>
      <c r="AX24">
        <v>-64.616226364666005</v>
      </c>
      <c r="AY24">
        <v>32.721355487438643</v>
      </c>
      <c r="AZ24">
        <v>-28.397506185111006</v>
      </c>
      <c r="BA24">
        <v>26.583719146348422</v>
      </c>
      <c r="BB24">
        <v>33.837475498753363</v>
      </c>
      <c r="BC24">
        <v>18.98</v>
      </c>
      <c r="BD24">
        <v>20.51</v>
      </c>
      <c r="BE24">
        <v>19.05</v>
      </c>
      <c r="BF24">
        <v>79.8</v>
      </c>
      <c r="BG24">
        <v>26.549786487881288</v>
      </c>
      <c r="BH24">
        <v>33.61811459769504</v>
      </c>
      <c r="BJ24">
        <v>18.680829914249159</v>
      </c>
      <c r="BK24">
        <v>15.25936783074178</v>
      </c>
      <c r="BL24">
        <v>11.083576504132047</v>
      </c>
      <c r="BM24">
        <v>8.1115335868187497</v>
      </c>
      <c r="BN24">
        <v>27.243131972858269</v>
      </c>
      <c r="BO24">
        <v>31.619456560479286</v>
      </c>
      <c r="BP24">
        <v>19.380873313078499</v>
      </c>
      <c r="BQ24">
        <v>27.170099276205445</v>
      </c>
      <c r="BS24">
        <v>4.9634511386376046</v>
      </c>
      <c r="BT24">
        <v>39.657210401891248</v>
      </c>
      <c r="BU24">
        <v>4.2129809560823936</v>
      </c>
      <c r="BV24">
        <v>91.821112006446413</v>
      </c>
      <c r="BW24">
        <v>7.4364305133535895</v>
      </c>
      <c r="BX24">
        <v>7.5951457112193506</v>
      </c>
      <c r="BY24">
        <v>-53.063418129702612</v>
      </c>
      <c r="BZ24">
        <v>16.429942418426105</v>
      </c>
      <c r="CA24">
        <v>125.7498585172609</v>
      </c>
      <c r="CB24">
        <v>21.755598909310784</v>
      </c>
      <c r="CC24">
        <v>16.936309719592586</v>
      </c>
      <c r="CD24">
        <v>1.3722126929674099</v>
      </c>
      <c r="CE24">
        <v>61.926181774368452</v>
      </c>
      <c r="CF24">
        <v>1</v>
      </c>
      <c r="CG24">
        <v>3.6537037843487927</v>
      </c>
      <c r="CH24">
        <v>9.1234130371740285</v>
      </c>
      <c r="CI24">
        <v>2.9369474479217428</v>
      </c>
      <c r="CJ24">
        <v>26.931649981185124</v>
      </c>
      <c r="CK24">
        <v>0</v>
      </c>
      <c r="CL24">
        <v>30.020523769671463</v>
      </c>
      <c r="CM24">
        <v>1.824334792579229</v>
      </c>
      <c r="CN24">
        <v>11.022770316598031</v>
      </c>
      <c r="CO24">
        <v>3.2757738819339495</v>
      </c>
      <c r="CP24">
        <v>2.5694549994039173</v>
      </c>
      <c r="CQ24">
        <v>2.4710198177883385</v>
      </c>
      <c r="CR24">
        <v>5.7590855110006274</v>
      </c>
      <c r="CS24">
        <v>11.060489497374189</v>
      </c>
      <c r="CT24">
        <v>4.062058673019294</v>
      </c>
      <c r="CU24">
        <v>145.15938499563811</v>
      </c>
      <c r="CV24">
        <v>14.232955439942362</v>
      </c>
      <c r="CW24">
        <v>5.151090043092613</v>
      </c>
      <c r="CX24">
        <v>11.232660753405858</v>
      </c>
      <c r="CY24">
        <v>21.169678067891848</v>
      </c>
      <c r="CZ24">
        <v>42.405587628999797</v>
      </c>
      <c r="DA24">
        <v>21.755598909310784</v>
      </c>
      <c r="DB24">
        <v>47.236665100785793</v>
      </c>
      <c r="DC24">
        <v>17.196977637905047</v>
      </c>
      <c r="DD24">
        <v>4.9634511386376046</v>
      </c>
      <c r="DE24">
        <v>22.577337020854124</v>
      </c>
      <c r="DF24">
        <v>26.402932230143978</v>
      </c>
      <c r="DG24">
        <v>22.096337613278941</v>
      </c>
      <c r="DH24">
        <v>18.680829914249159</v>
      </c>
      <c r="DI24">
        <v>19.372400695871203</v>
      </c>
      <c r="DJ24">
        <v>27.209162990501401</v>
      </c>
      <c r="DK24">
        <v>0.5678133260576893</v>
      </c>
      <c r="DL24">
        <v>13.316237750709773</v>
      </c>
      <c r="DM24">
        <v>23.495304308469848</v>
      </c>
      <c r="DN24">
        <v>17.666197988204473</v>
      </c>
      <c r="DO24">
        <v>22.000134973258422</v>
      </c>
      <c r="DP24">
        <v>19.596304908881219</v>
      </c>
      <c r="DQ24">
        <v>19.522363839412694</v>
      </c>
      <c r="DR24">
        <v>18.369525730656214</v>
      </c>
      <c r="DS24">
        <v>18.588798702099414</v>
      </c>
      <c r="DT24">
        <v>16.666666666666664</v>
      </c>
      <c r="DU24">
        <v>31.578947368421051</v>
      </c>
      <c r="DV24">
        <v>9.311224489795924</v>
      </c>
      <c r="DW24">
        <v>104.85811781609193</v>
      </c>
      <c r="DX24">
        <v>9.4133697135061318</v>
      </c>
      <c r="DY24">
        <v>-3.8164665523156116</v>
      </c>
      <c r="DZ24">
        <v>-7.091361908507027</v>
      </c>
      <c r="EA24">
        <v>-11.670049289649178</v>
      </c>
      <c r="EB24">
        <v>-8.1652050572722459</v>
      </c>
      <c r="EC24">
        <v>4.4974053430713008</v>
      </c>
      <c r="ED24">
        <v>-7.9560558160195587</v>
      </c>
      <c r="EE24">
        <v>3.5698402447183302</v>
      </c>
      <c r="EF24">
        <v>8.5714285714285694</v>
      </c>
      <c r="EG24">
        <v>6.3424947145877386</v>
      </c>
      <c r="EH24">
        <v>9.1611479028697715</v>
      </c>
      <c r="EI24">
        <v>6.425233644859814</v>
      </c>
      <c r="EJ24">
        <v>7.7669902912621342</v>
      </c>
      <c r="EK24">
        <v>16.967781746077907</v>
      </c>
      <c r="EL24">
        <v>7.3583517292130862</v>
      </c>
      <c r="EM24">
        <v>4.3896572459414145</v>
      </c>
      <c r="EN24">
        <v>9.7303634232124132</v>
      </c>
      <c r="EO24">
        <v>0.30581039755371919</v>
      </c>
      <c r="EP24">
        <v>1.7955801104966342</v>
      </c>
      <c r="EQ24">
        <v>15.392254220456511</v>
      </c>
      <c r="ER24">
        <v>3.8632045598477238</v>
      </c>
      <c r="ES24">
        <v>0</v>
      </c>
      <c r="ET24">
        <v>9.174311926513215E-2</v>
      </c>
      <c r="EU24">
        <v>12.418772563176821</v>
      </c>
      <c r="EV24">
        <v>3.7883736120182516</v>
      </c>
      <c r="EW24">
        <v>5.7408844065166438</v>
      </c>
      <c r="EX24">
        <v>31.982087931970327</v>
      </c>
      <c r="EY24">
        <v>32.561286831773288</v>
      </c>
      <c r="EZ24">
        <v>28.428853499577443</v>
      </c>
      <c r="FA24">
        <v>56.514025081571361</v>
      </c>
      <c r="FB24">
        <v>-3.7948602971873893</v>
      </c>
      <c r="FC24">
        <v>-3.7948602971873893</v>
      </c>
      <c r="FD24">
        <v>29.368249646978008</v>
      </c>
      <c r="FE24">
        <v>-33.361117204065224</v>
      </c>
      <c r="FF24">
        <v>-66.136090192059186</v>
      </c>
      <c r="FG24">
        <v>0.43612700756876499</v>
      </c>
      <c r="FH24">
        <v>-66.136090192059186</v>
      </c>
      <c r="FI24">
        <v>-22.330835234061041</v>
      </c>
      <c r="FJ24">
        <v>60.098778268780862</v>
      </c>
      <c r="FK24">
        <v>-70.037898491491418</v>
      </c>
      <c r="FL24">
        <v>93.814254360633001</v>
      </c>
      <c r="FM24">
        <v>17.430936838133359</v>
      </c>
      <c r="FN24" t="b">
        <v>1</v>
      </c>
      <c r="FO24">
        <v>8.9073634204275525</v>
      </c>
      <c r="FP24">
        <v>5.1078320090805907</v>
      </c>
      <c r="FQ24">
        <v>10.841836734693878</v>
      </c>
      <c r="FR24">
        <v>9.2050209205020419</v>
      </c>
      <c r="FS24">
        <v>9.2050209205020774</v>
      </c>
      <c r="FT24">
        <v>19.282511210762333</v>
      </c>
      <c r="FU24">
        <v>14.589665653495453</v>
      </c>
      <c r="FV24">
        <v>24.248205687289893</v>
      </c>
      <c r="FW24">
        <v>15.951742627345853</v>
      </c>
      <c r="FX24">
        <v>13.298782750242378</v>
      </c>
      <c r="FY24">
        <v>4.7400543502472487</v>
      </c>
      <c r="FZ24">
        <v>3.1425622204381236</v>
      </c>
      <c r="GA24">
        <v>10.856789359727808</v>
      </c>
      <c r="GB24">
        <v>5.8904486650151391</v>
      </c>
      <c r="GC24">
        <v>43.778991010221254</v>
      </c>
      <c r="GD24">
        <v>45.971951449594364</v>
      </c>
      <c r="GE24">
        <v>55.783411941589598</v>
      </c>
      <c r="GF24">
        <v>54.157818331127508</v>
      </c>
      <c r="GH24">
        <v>30.019345618163147</v>
      </c>
      <c r="GI24">
        <v>19.380873313078499</v>
      </c>
      <c r="GJ24">
        <v>29.305615706655118</v>
      </c>
      <c r="GK24">
        <v>5.7402240316722422</v>
      </c>
      <c r="GL24">
        <v>20.553359683794465</v>
      </c>
      <c r="GM24">
        <v>18.950451457272884</v>
      </c>
      <c r="GN24">
        <v>60.285268553599295</v>
      </c>
      <c r="GO24">
        <v>-69.458128078817737</v>
      </c>
      <c r="GP24">
        <v>-9.6221409192101266</v>
      </c>
      <c r="GQ24">
        <v>-38.493285155835963</v>
      </c>
      <c r="GR24">
        <v>17.276253553610974</v>
      </c>
      <c r="GS24">
        <v>-11.922753988245171</v>
      </c>
      <c r="GU24">
        <v>25.353346739442689</v>
      </c>
      <c r="GV24">
        <v>7.0156502968160215</v>
      </c>
      <c r="GW24">
        <v>11.258278145695289</v>
      </c>
      <c r="GX24">
        <v>7.0477682067345269</v>
      </c>
      <c r="GY24">
        <v>21.084337349397696</v>
      </c>
      <c r="GZ24">
        <v>10.816191108161993</v>
      </c>
      <c r="HA24">
        <v>5.344021376085613</v>
      </c>
      <c r="HB24">
        <v>17.031934877895992</v>
      </c>
      <c r="HC24">
        <v>9.063604316260534</v>
      </c>
      <c r="HD24">
        <v>45.291266623525836</v>
      </c>
      <c r="HE24">
        <v>6.7003579700989677</v>
      </c>
      <c r="HF24">
        <v>61.926181774368452</v>
      </c>
      <c r="HG24">
        <v>22.183841872961057</v>
      </c>
      <c r="HH24">
        <v>-9.4766074573137704</v>
      </c>
      <c r="HI24">
        <v>5.0054066894171694</v>
      </c>
      <c r="HJ24">
        <v>30.602139178661037</v>
      </c>
      <c r="HK24">
        <v>-16.340018231540565</v>
      </c>
      <c r="HL24">
        <v>19.16397071343436</v>
      </c>
      <c r="HM24">
        <v>-12.457637675964131</v>
      </c>
      <c r="HN24">
        <v>-3.2997834118994938</v>
      </c>
      <c r="HO24">
        <v>-3.985565712718353</v>
      </c>
      <c r="HP24">
        <v>35.511590826681392</v>
      </c>
      <c r="HQ24">
        <v>15.217529194405721</v>
      </c>
      <c r="HR24">
        <v>0.9823850588667884</v>
      </c>
      <c r="HS24">
        <v>104.68749999999997</v>
      </c>
      <c r="HT24">
        <v>61.53846153846154</v>
      </c>
      <c r="HU24">
        <v>-54.121583143508076</v>
      </c>
      <c r="HV24">
        <v>-28.118854835913627</v>
      </c>
      <c r="HW24">
        <v>-76.349708171206217</v>
      </c>
      <c r="HX24">
        <v>37.184325108853322</v>
      </c>
      <c r="HY24">
        <v>6.8756679729249051</v>
      </c>
      <c r="HZ24">
        <v>5.7647963105300954</v>
      </c>
      <c r="IA24">
        <v>23.091931596465486</v>
      </c>
      <c r="IB24">
        <v>-4.1057759220598529</v>
      </c>
      <c r="IC24">
        <v>-2.9075972475776592</v>
      </c>
      <c r="ID24">
        <v>-16.903985584199717</v>
      </c>
      <c r="IE24">
        <v>50.445439262334737</v>
      </c>
      <c r="IF24">
        <v>8.8448923102696568</v>
      </c>
      <c r="IG24">
        <v>13.062730627306266</v>
      </c>
      <c r="IH24">
        <v>23.951609789784715</v>
      </c>
      <c r="II24">
        <v>5.7198399999728942</v>
      </c>
      <c r="IJ24">
        <v>11.295237126911342</v>
      </c>
    </row>
    <row r="25" spans="1:244">
      <c r="A25" t="s">
        <v>320</v>
      </c>
      <c r="B25">
        <v>21.326476100171945</v>
      </c>
      <c r="C25">
        <v>8.337194977225785</v>
      </c>
      <c r="D25">
        <v>7.2030274898217481</v>
      </c>
      <c r="E25">
        <v>10.702632324559206</v>
      </c>
      <c r="F25">
        <v>18.669502728501431</v>
      </c>
      <c r="G25">
        <v>19.218126054583976</v>
      </c>
      <c r="H25">
        <v>15.972691278865831</v>
      </c>
      <c r="I25">
        <v>19.955102105288919</v>
      </c>
      <c r="J25">
        <v>10.326075285086478</v>
      </c>
      <c r="K25" t="b">
        <v>1</v>
      </c>
      <c r="L25">
        <v>11.572093365460665</v>
      </c>
      <c r="M25">
        <v>4.5957523857337446</v>
      </c>
      <c r="N25">
        <v>7.0324613395275906</v>
      </c>
      <c r="O25">
        <v>30.777847599792356</v>
      </c>
      <c r="P25">
        <v>12.226521892083117</v>
      </c>
      <c r="Q25">
        <v>19.531307644128006</v>
      </c>
      <c r="R25">
        <v>18.790220850168613</v>
      </c>
      <c r="S25">
        <v>14.566839982929656</v>
      </c>
      <c r="T25">
        <v>13.669706320634042</v>
      </c>
      <c r="U25">
        <v>38.783872557070126</v>
      </c>
      <c r="V25">
        <v>19.249627830618664</v>
      </c>
      <c r="W25">
        <v>-6.4069512078678503</v>
      </c>
      <c r="X25">
        <v>24.438411583093796</v>
      </c>
      <c r="Y25">
        <v>-52.267869864640225</v>
      </c>
      <c r="Z25">
        <v>-42.639593908629443</v>
      </c>
      <c r="AA25">
        <v>-5.1377860812704341</v>
      </c>
      <c r="AB25">
        <v>40.82462047970759</v>
      </c>
      <c r="AC25">
        <v>21.14506512081612</v>
      </c>
      <c r="AD25">
        <v>103.07152259763055</v>
      </c>
      <c r="AE25">
        <v>8.0698967434471811</v>
      </c>
      <c r="AF25">
        <v>21.247573382336004</v>
      </c>
      <c r="AG25">
        <v>69.899705014749259</v>
      </c>
      <c r="AH25">
        <v>1.5353051803727134</v>
      </c>
      <c r="AI25">
        <v>8.6374376476765562</v>
      </c>
      <c r="AJ25">
        <v>7.4070784670722505</v>
      </c>
      <c r="AK25">
        <v>6.6174217206141872</v>
      </c>
      <c r="AL25">
        <v>12.398904570794247</v>
      </c>
      <c r="AM25">
        <v>9.6006548268677445</v>
      </c>
      <c r="AN25">
        <v>9.6620445331807492</v>
      </c>
      <c r="AO25">
        <v>20.609258714207627</v>
      </c>
      <c r="AP25">
        <v>16.763760114714835</v>
      </c>
      <c r="AQ25">
        <v>5.3242158263591213</v>
      </c>
      <c r="AR25">
        <v>15.165907612231619</v>
      </c>
      <c r="AS25">
        <v>19.321103061462964</v>
      </c>
      <c r="AT25">
        <v>20.357934036653187</v>
      </c>
      <c r="AU25">
        <v>20.282969361805193</v>
      </c>
      <c r="AV25">
        <v>-35.59853517515986</v>
      </c>
      <c r="AW25">
        <v>-4.0634568895061101</v>
      </c>
      <c r="AX25">
        <v>-25.653701422542223</v>
      </c>
      <c r="AY25">
        <v>27.193926545841151</v>
      </c>
      <c r="AZ25">
        <v>-41.984191645409837</v>
      </c>
      <c r="BA25">
        <v>22.211077411188587</v>
      </c>
      <c r="BB25">
        <v>28.146203840477586</v>
      </c>
      <c r="BC25">
        <v>21.95</v>
      </c>
      <c r="BD25">
        <v>23.36</v>
      </c>
      <c r="BE25">
        <v>8.65</v>
      </c>
      <c r="BF25">
        <v>83.2</v>
      </c>
      <c r="BG25">
        <v>22.388357621220024</v>
      </c>
      <c r="BH25">
        <v>27.817234742949022</v>
      </c>
      <c r="BJ25">
        <v>16.088998550341284</v>
      </c>
      <c r="BK25">
        <v>12.11262837151563</v>
      </c>
      <c r="BL25">
        <v>9.3704742676618764</v>
      </c>
      <c r="BM25">
        <v>1.2638230647709301</v>
      </c>
      <c r="BN25">
        <v>20.636247907079252</v>
      </c>
      <c r="BO25">
        <v>22.351290556254526</v>
      </c>
      <c r="BP25">
        <v>17.470757987124976</v>
      </c>
      <c r="BQ25">
        <v>23.034301517632329</v>
      </c>
      <c r="BS25">
        <v>20.665127891092379</v>
      </c>
      <c r="BT25">
        <v>69.899705014749259</v>
      </c>
      <c r="BU25">
        <v>6.7333809864188705</v>
      </c>
      <c r="BV25">
        <v>103.07152259763055</v>
      </c>
      <c r="BW25">
        <v>8.0698967434471811</v>
      </c>
      <c r="BX25">
        <v>7.1358509073075034</v>
      </c>
      <c r="BY25">
        <v>14.604316546762591</v>
      </c>
      <c r="BZ25">
        <v>-100.15082956259427</v>
      </c>
      <c r="CA25">
        <v>-5.1377860812704341</v>
      </c>
      <c r="CB25">
        <v>52.181045238205257</v>
      </c>
      <c r="CC25">
        <v>-2.0496784408267072</v>
      </c>
      <c r="CD25">
        <v>1.3675213675213675</v>
      </c>
      <c r="CE25">
        <v>43.277240765134799</v>
      </c>
      <c r="CF25">
        <v>0</v>
      </c>
      <c r="CG25">
        <v>-4.3624161073825389</v>
      </c>
      <c r="CH25">
        <v>19.853891039165163</v>
      </c>
      <c r="CI25">
        <v>3.3364385010677724</v>
      </c>
      <c r="CJ25">
        <v>36.66071772163464</v>
      </c>
      <c r="CK25">
        <v>0</v>
      </c>
      <c r="CL25">
        <v>28.177238275732019</v>
      </c>
      <c r="CM25">
        <v>4.5355849213101075E-2</v>
      </c>
      <c r="CN25">
        <v>13.476557642657072</v>
      </c>
      <c r="CO25">
        <v>1.1185011996352223</v>
      </c>
      <c r="CP25">
        <v>1.9306273148714457</v>
      </c>
      <c r="CQ25">
        <v>2.9048372499213211</v>
      </c>
      <c r="CR25">
        <v>5.0161914294429391</v>
      </c>
      <c r="CS25">
        <v>10.89029858314237</v>
      </c>
      <c r="CT25">
        <v>3.8685762772779122</v>
      </c>
      <c r="CU25">
        <v>17.972869494416738</v>
      </c>
      <c r="CV25">
        <v>16.668496594441308</v>
      </c>
      <c r="CW25">
        <v>4.8214890801195889</v>
      </c>
      <c r="CX25">
        <v>5.8418863924585711</v>
      </c>
      <c r="CY25">
        <v>15.84989292295433</v>
      </c>
      <c r="CZ25">
        <v>48.079385900232083</v>
      </c>
      <c r="DA25">
        <v>52.181045238205257</v>
      </c>
      <c r="DB25">
        <v>47.251347972909947</v>
      </c>
      <c r="DC25">
        <v>24.131650518023466</v>
      </c>
      <c r="DD25">
        <v>20.665127891092379</v>
      </c>
      <c r="DE25">
        <v>25.720970412497312</v>
      </c>
      <c r="DF25">
        <v>21.321580349303908</v>
      </c>
      <c r="DG25">
        <v>19.138147362955912</v>
      </c>
      <c r="DH25">
        <v>16.088998550341284</v>
      </c>
      <c r="DI25">
        <v>18.854100142225015</v>
      </c>
      <c r="DJ25">
        <v>21.345737494518687</v>
      </c>
      <c r="DK25">
        <v>8.7305612955182514</v>
      </c>
      <c r="DL25">
        <v>12.90150842945874</v>
      </c>
      <c r="DM25">
        <v>31.963721006783206</v>
      </c>
      <c r="DN25">
        <v>18.807231866911966</v>
      </c>
      <c r="DO25">
        <v>0.65574361020593641</v>
      </c>
      <c r="DP25">
        <v>10.010085491664361</v>
      </c>
      <c r="DQ25">
        <v>9.9763168126538755</v>
      </c>
      <c r="DR25">
        <v>18.28987001115857</v>
      </c>
      <c r="DS25">
        <v>16.014768683242409</v>
      </c>
      <c r="DT25">
        <v>26.666666666666668</v>
      </c>
      <c r="DU25">
        <v>35</v>
      </c>
      <c r="DV25">
        <v>16.326530612244891</v>
      </c>
      <c r="DW25">
        <v>80.538754764930104</v>
      </c>
      <c r="DX25">
        <v>5.0387596899224878</v>
      </c>
      <c r="DY25">
        <v>-1.4155052264808332</v>
      </c>
      <c r="DZ25">
        <v>1.0733203233900339</v>
      </c>
      <c r="EA25">
        <v>-2.7027027027027009</v>
      </c>
      <c r="EB25">
        <v>-1.3056794368921498</v>
      </c>
      <c r="EC25">
        <v>8.774703557312252</v>
      </c>
      <c r="ED25">
        <v>-9.3681788601004321</v>
      </c>
      <c r="EE25">
        <v>7.7134499479749499</v>
      </c>
      <c r="EF25">
        <v>7.926167209554845</v>
      </c>
      <c r="EG25">
        <v>1.0536398467432895</v>
      </c>
      <c r="EH25">
        <v>8.9617486338797843</v>
      </c>
      <c r="EI25">
        <v>8.1291759465478819</v>
      </c>
      <c r="EJ25">
        <v>6.5688329839272779</v>
      </c>
      <c r="EK25">
        <v>11.936317984755625</v>
      </c>
      <c r="EL25">
        <v>5.4929577464785471</v>
      </c>
      <c r="EM25">
        <v>11.613623673925407</v>
      </c>
      <c r="EN25">
        <v>15.183436251362428</v>
      </c>
      <c r="EO25">
        <v>8.8652482269495678</v>
      </c>
      <c r="EP25">
        <v>-2.633118782913848</v>
      </c>
      <c r="EQ25">
        <v>11.741293532338288</v>
      </c>
      <c r="ER25">
        <v>-8.0908032596042823</v>
      </c>
      <c r="ES25">
        <v>6.8589243959471036</v>
      </c>
      <c r="ET25">
        <v>4.9214659685864115</v>
      </c>
      <c r="EU25">
        <v>15.710382513661122</v>
      </c>
      <c r="EV25">
        <v>4.8837209302324958</v>
      </c>
      <c r="EW25">
        <v>8.128262490678539</v>
      </c>
      <c r="EX25">
        <v>20.132745140579676</v>
      </c>
      <c r="EY25">
        <v>19.417201936616323</v>
      </c>
      <c r="EZ25">
        <v>18.12896936726456</v>
      </c>
      <c r="FA25">
        <v>24.757218084434907</v>
      </c>
      <c r="FB25">
        <v>29.50935014371488</v>
      </c>
      <c r="FC25">
        <v>29.50935014371488</v>
      </c>
      <c r="FD25">
        <v>27.27708878067503</v>
      </c>
      <c r="FE25">
        <v>37.947762526636588</v>
      </c>
      <c r="FF25">
        <v>86.486885034377252</v>
      </c>
      <c r="FG25">
        <v>7.4475121879516895</v>
      </c>
      <c r="FH25">
        <v>86.486885034377252</v>
      </c>
      <c r="FI25">
        <v>54.019665812583497</v>
      </c>
      <c r="FJ25">
        <v>-80.35898975744837</v>
      </c>
      <c r="FK25">
        <v>-47.579598546461312</v>
      </c>
      <c r="FL25">
        <v>-115.04795476915331</v>
      </c>
      <c r="FM25">
        <v>10.939497722756521</v>
      </c>
      <c r="FN25" t="b">
        <v>0</v>
      </c>
      <c r="FO25">
        <v>9.54063604240282</v>
      </c>
      <c r="FP25">
        <v>6.3063063063063156</v>
      </c>
      <c r="FQ25">
        <v>12.113402061855679</v>
      </c>
      <c r="FR25">
        <v>7.4518300952564456</v>
      </c>
      <c r="FS25">
        <v>8.963093145869955</v>
      </c>
      <c r="FT25">
        <v>27.192982456140346</v>
      </c>
      <c r="FU25">
        <v>11.538461538461556</v>
      </c>
      <c r="FV25">
        <v>24.84444043646857</v>
      </c>
      <c r="FW25">
        <v>37.795275590551178</v>
      </c>
      <c r="FX25">
        <v>18.004126127361459</v>
      </c>
      <c r="FY25">
        <v>5.4512236573759347</v>
      </c>
      <c r="FZ25">
        <v>3.6129215075092089</v>
      </c>
      <c r="GA25">
        <v>8.629130966952264</v>
      </c>
      <c r="GB25">
        <v>5.8164317634926093</v>
      </c>
      <c r="GC25">
        <v>27.325245522819181</v>
      </c>
      <c r="GD25">
        <v>8.5531449976588103</v>
      </c>
      <c r="GE25">
        <v>29.79301219568924</v>
      </c>
      <c r="GF25">
        <v>29.173499400611835</v>
      </c>
      <c r="GH25">
        <v>22.594836721877698</v>
      </c>
      <c r="GI25">
        <v>17.470757987124976</v>
      </c>
      <c r="GJ25">
        <v>45.947435499982774</v>
      </c>
      <c r="GK25">
        <v>8.1499923293950847</v>
      </c>
      <c r="GL25">
        <v>23.410404624277454</v>
      </c>
      <c r="GM25">
        <v>26.472084780854129</v>
      </c>
      <c r="GN25">
        <v>30.777767378427896</v>
      </c>
      <c r="GO25">
        <v>-261.52450090744105</v>
      </c>
      <c r="GP25">
        <v>-15.892604832448368</v>
      </c>
      <c r="GQ25">
        <v>-19.147817177208935</v>
      </c>
      <c r="GR25">
        <v>19.040425747079929</v>
      </c>
      <c r="GS25">
        <v>3.7110669317428764</v>
      </c>
      <c r="GU25">
        <v>15.500925191646841</v>
      </c>
      <c r="GV25">
        <v>8.9450766670794817</v>
      </c>
      <c r="GW25">
        <v>13.386777809569864</v>
      </c>
      <c r="GX25">
        <v>9.9184403020755347</v>
      </c>
      <c r="GY25">
        <v>11.215111215111227</v>
      </c>
      <c r="GZ25">
        <v>13.706918725912749</v>
      </c>
      <c r="HA25">
        <v>5.1856138657880813</v>
      </c>
      <c r="HB25">
        <v>15.898058252427285</v>
      </c>
      <c r="HC25">
        <v>7.9355945473027472</v>
      </c>
      <c r="HD25">
        <v>22.285530856271574</v>
      </c>
      <c r="HE25">
        <v>7.9181457506786384</v>
      </c>
      <c r="HF25">
        <v>43.277240765134799</v>
      </c>
      <c r="HG25">
        <v>26.385764374455313</v>
      </c>
      <c r="HH25">
        <v>-12.431592901893051</v>
      </c>
      <c r="HI25">
        <v>10.439958544297506</v>
      </c>
      <c r="HJ25">
        <v>62.072986396026785</v>
      </c>
      <c r="HK25">
        <v>-10.18362282878412</v>
      </c>
      <c r="HL25">
        <v>16.281194962283589</v>
      </c>
      <c r="HM25">
        <v>-13.429323308270686</v>
      </c>
      <c r="HN25">
        <v>6.4501001833141309</v>
      </c>
      <c r="HO25">
        <v>-9.2304326543573527</v>
      </c>
      <c r="HP25">
        <v>71.013503931425134</v>
      </c>
      <c r="HQ25">
        <v>-4.6259196651859869</v>
      </c>
      <c r="HR25">
        <v>2.3043551370438875</v>
      </c>
      <c r="HS25">
        <v>103.6144578313253</v>
      </c>
      <c r="HT25">
        <v>64.285714285714292</v>
      </c>
      <c r="HU25">
        <v>21.064856172949746</v>
      </c>
      <c r="HV25">
        <v>-6.9604862033717225</v>
      </c>
      <c r="HW25">
        <v>-71.223411461861531</v>
      </c>
      <c r="HX25">
        <v>-6.7541816641964001</v>
      </c>
      <c r="HY25">
        <v>17.930102988350484</v>
      </c>
      <c r="HZ25">
        <v>8.9815557337610272</v>
      </c>
      <c r="IA25">
        <v>-3.1453532988335966</v>
      </c>
      <c r="IB25">
        <v>-4.4800230318926957</v>
      </c>
      <c r="IC25">
        <v>-9.1665253226022756</v>
      </c>
      <c r="ID25">
        <v>10.948862454924187</v>
      </c>
      <c r="IE25">
        <v>43.167783158621191</v>
      </c>
      <c r="IF25">
        <v>9.4701555709992373</v>
      </c>
      <c r="IG25">
        <v>48.648648648648653</v>
      </c>
      <c r="IH25">
        <v>17.499662205364441</v>
      </c>
      <c r="II25">
        <v>7.3329519500357128</v>
      </c>
      <c r="IJ25">
        <v>4.7161949972816464</v>
      </c>
    </row>
    <row r="26" spans="1:244">
      <c r="A26" t="s">
        <v>321</v>
      </c>
      <c r="B26">
        <v>8.87229464624731</v>
      </c>
      <c r="C26">
        <v>2.5767011984702455</v>
      </c>
      <c r="D26">
        <v>6.1018216796300537</v>
      </c>
      <c r="E26">
        <v>9.7891895278549654</v>
      </c>
      <c r="F26">
        <v>19.152784035177273</v>
      </c>
      <c r="G26">
        <v>14.895208872992088</v>
      </c>
      <c r="H26">
        <v>17.504068417828574</v>
      </c>
      <c r="I26">
        <v>19.098047882387252</v>
      </c>
      <c r="J26">
        <v>6.7886771362989515</v>
      </c>
      <c r="K26" t="b">
        <v>1</v>
      </c>
      <c r="L26">
        <v>8.4159251700025646</v>
      </c>
      <c r="M26">
        <v>1.28689146752261</v>
      </c>
      <c r="N26">
        <v>27.124244230605466</v>
      </c>
      <c r="O26">
        <v>32.41951677296403</v>
      </c>
      <c r="P26">
        <v>21.082238575143183</v>
      </c>
      <c r="Q26">
        <v>17.509567130319208</v>
      </c>
      <c r="R26">
        <v>16.091360858123139</v>
      </c>
      <c r="S26">
        <v>13.19797835941435</v>
      </c>
      <c r="T26">
        <v>31.317293561477339</v>
      </c>
      <c r="U26">
        <v>33.001823439287023</v>
      </c>
      <c r="V26">
        <v>28.01755594577854</v>
      </c>
      <c r="W26">
        <v>45.147938561034763</v>
      </c>
      <c r="X26">
        <v>56.476624857468636</v>
      </c>
      <c r="Y26">
        <v>30.310048561822938</v>
      </c>
      <c r="Z26">
        <v>38.55996277771316</v>
      </c>
      <c r="AA26">
        <v>45.469125902165196</v>
      </c>
      <c r="AB26">
        <v>39.327687543449422</v>
      </c>
      <c r="AC26">
        <v>39.575596605649217</v>
      </c>
      <c r="AD26">
        <v>0.35951327433628316</v>
      </c>
      <c r="AE26">
        <v>12.73073989321129</v>
      </c>
      <c r="AF26">
        <v>19.952211239197194</v>
      </c>
      <c r="AG26">
        <v>102.53542132736764</v>
      </c>
      <c r="AH26">
        <v>1.5909594372099916</v>
      </c>
      <c r="AI26">
        <v>5.309486961964363</v>
      </c>
      <c r="AJ26">
        <v>11.768749849132213</v>
      </c>
      <c r="AK26">
        <v>8.0365033210340577</v>
      </c>
      <c r="AL26">
        <v>-3.2996091528141633</v>
      </c>
      <c r="AM26">
        <v>22.939029090095655</v>
      </c>
      <c r="AN26">
        <v>11.015784945313971</v>
      </c>
      <c r="AO26">
        <v>4.4630439382754536</v>
      </c>
      <c r="AP26">
        <v>17.527293519899349</v>
      </c>
      <c r="AQ26">
        <v>16.934518510760853</v>
      </c>
      <c r="AR26">
        <v>23.056255638935262</v>
      </c>
      <c r="AS26">
        <v>9.9698386463533435</v>
      </c>
      <c r="AT26">
        <v>30.043821682549858</v>
      </c>
      <c r="AU26">
        <v>16.084794238683124</v>
      </c>
      <c r="AV26">
        <v>-43.295516188270653</v>
      </c>
      <c r="AW26">
        <v>-19.474563754807114</v>
      </c>
      <c r="AX26">
        <v>323.50681506916987</v>
      </c>
      <c r="AY26">
        <v>23.230750824780724</v>
      </c>
      <c r="AZ26">
        <v>44.024728157635359</v>
      </c>
      <c r="BA26">
        <v>19.637036291274075</v>
      </c>
      <c r="BB26">
        <v>21.171404895422747</v>
      </c>
      <c r="BC26">
        <v>26.49</v>
      </c>
      <c r="BD26">
        <v>17.670000000000002</v>
      </c>
      <c r="BE26">
        <v>3.31</v>
      </c>
      <c r="BF26">
        <v>77.7</v>
      </c>
      <c r="BG26">
        <v>19.857124728611492</v>
      </c>
      <c r="BH26">
        <v>20.880627990744923</v>
      </c>
      <c r="BI26">
        <v>23.14225053078556</v>
      </c>
      <c r="BJ26">
        <v>17.266669935453141</v>
      </c>
      <c r="BK26">
        <v>5.194259124292202</v>
      </c>
      <c r="BL26">
        <v>13.47763586344994</v>
      </c>
      <c r="BM26">
        <v>1.2638230647709301</v>
      </c>
      <c r="BN26">
        <v>20.117281999341984</v>
      </c>
      <c r="BO26">
        <v>21.263333479654097</v>
      </c>
      <c r="BP26">
        <v>19.688970600637575</v>
      </c>
      <c r="BQ26">
        <v>19.199198114485412</v>
      </c>
      <c r="BS26">
        <v>52.756238271738951</v>
      </c>
      <c r="BT26">
        <v>102.51025226792594</v>
      </c>
      <c r="BU26">
        <v>30.462278435913426</v>
      </c>
      <c r="BV26">
        <v>0.35951327433628316</v>
      </c>
      <c r="BW26">
        <v>12.73073989321129</v>
      </c>
      <c r="BX26">
        <v>12.204507971412864</v>
      </c>
      <c r="BY26">
        <v>154.00658616904502</v>
      </c>
      <c r="BZ26">
        <v>-35.176167287310228</v>
      </c>
      <c r="CA26">
        <v>45.469125902165196</v>
      </c>
      <c r="CB26">
        <v>74.960191538840462</v>
      </c>
      <c r="CC26">
        <v>105.44695586506718</v>
      </c>
      <c r="CD26">
        <v>1.746166950596252</v>
      </c>
      <c r="CE26">
        <v>57.63707725210935</v>
      </c>
      <c r="CF26">
        <v>1</v>
      </c>
      <c r="CG26">
        <v>-12.744175100023533</v>
      </c>
      <c r="CH26">
        <v>-40.224042853969657</v>
      </c>
      <c r="CI26">
        <v>3.9105783891166581</v>
      </c>
      <c r="CJ26">
        <v>40.728018948501465</v>
      </c>
      <c r="CK26">
        <v>0</v>
      </c>
      <c r="CL26">
        <v>22.677461912497872</v>
      </c>
      <c r="CM26">
        <v>-7.405578230680268</v>
      </c>
      <c r="CN26">
        <v>27.013654565879747</v>
      </c>
      <c r="CO26">
        <v>-0.94748731082546522</v>
      </c>
      <c r="CP26">
        <v>1.721503062724141</v>
      </c>
      <c r="CQ26">
        <v>1.9160774629778772</v>
      </c>
      <c r="CR26">
        <v>4.7488251893427211</v>
      </c>
      <c r="CS26">
        <v>10.504328728896581</v>
      </c>
      <c r="CT26">
        <v>3.7578887743521796</v>
      </c>
      <c r="CU26">
        <v>-71.553373228990822</v>
      </c>
      <c r="CV26">
        <v>15.680839108447275</v>
      </c>
      <c r="CW26">
        <v>4.2248038619479447</v>
      </c>
      <c r="CX26">
        <v>11.24508383545578</v>
      </c>
      <c r="CY26">
        <v>19.679300291545189</v>
      </c>
      <c r="CZ26">
        <v>41.434381528109007</v>
      </c>
      <c r="DA26">
        <v>74.960191538840462</v>
      </c>
      <c r="DB26">
        <v>34.982739541220084</v>
      </c>
      <c r="DC26">
        <v>47.085232427560783</v>
      </c>
      <c r="DD26">
        <v>52.756238271738951</v>
      </c>
      <c r="DE26">
        <v>44.547717554404862</v>
      </c>
      <c r="DF26">
        <v>19.269514527381531</v>
      </c>
      <c r="DG26">
        <v>15.923162664366217</v>
      </c>
      <c r="DH26">
        <v>17.266669935453141</v>
      </c>
      <c r="DI26">
        <v>20.444538748176093</v>
      </c>
      <c r="DJ26">
        <v>20.600591725912022</v>
      </c>
      <c r="DK26">
        <v>8.9819611032894091</v>
      </c>
      <c r="DL26">
        <v>5.3419354838709676</v>
      </c>
      <c r="DM26">
        <v>24.70383977675295</v>
      </c>
      <c r="DN26">
        <v>15.565996913268618</v>
      </c>
      <c r="DO26">
        <v>-3.6327978225207809</v>
      </c>
      <c r="DP26">
        <v>7.111088689335082</v>
      </c>
      <c r="DQ26">
        <v>7.0870575742563311</v>
      </c>
      <c r="DR26">
        <v>20.840994050564284</v>
      </c>
      <c r="DS26">
        <v>17.188504796176236</v>
      </c>
      <c r="DT26">
        <v>21.333333333333329</v>
      </c>
      <c r="DU26">
        <v>42.857142857142854</v>
      </c>
      <c r="DV26">
        <v>27.551020408163268</v>
      </c>
      <c r="DW26">
        <v>72.216349541930953</v>
      </c>
      <c r="DX26">
        <v>9.6945551128818011</v>
      </c>
      <c r="DY26">
        <v>-2.03634771184585</v>
      </c>
      <c r="DZ26">
        <v>7.2740631888317457</v>
      </c>
      <c r="EA26">
        <v>11.086206896551735</v>
      </c>
      <c r="EB26">
        <v>13.395330106516145</v>
      </c>
      <c r="EC26">
        <v>10.766129032258064</v>
      </c>
      <c r="ED26">
        <v>-11.558115153031602</v>
      </c>
      <c r="EE26">
        <v>13.5521656224462</v>
      </c>
      <c r="EF26">
        <v>6.9518716577540109</v>
      </c>
      <c r="EG26">
        <v>0.70493454179255066</v>
      </c>
      <c r="EH26">
        <v>7.7586206896551753</v>
      </c>
      <c r="EI26">
        <v>8.2878953107960669</v>
      </c>
      <c r="EJ26">
        <v>7.467057101024797</v>
      </c>
      <c r="EK26">
        <v>6.8459126148202136</v>
      </c>
      <c r="EL26">
        <v>1.837455830389221</v>
      </c>
      <c r="EM26">
        <v>4.4160371876817424</v>
      </c>
      <c r="EN26">
        <v>2.7036770007214672</v>
      </c>
      <c r="EO26">
        <v>5.9094397544123058</v>
      </c>
      <c r="EP26">
        <v>0.31720856463128216</v>
      </c>
      <c r="EQ26">
        <v>9.514563106796091</v>
      </c>
      <c r="ER26">
        <v>-10.157618213660266</v>
      </c>
      <c r="ES26">
        <v>5.1927616050353649</v>
      </c>
      <c r="ET26">
        <v>1.1351909184726034</v>
      </c>
      <c r="EU26">
        <v>10.615989515072039</v>
      </c>
      <c r="EV26">
        <v>0.11897679952406395</v>
      </c>
      <c r="EW26">
        <v>8.2783882783883307</v>
      </c>
      <c r="EX26">
        <v>13.255474005648118</v>
      </c>
      <c r="EY26">
        <v>16.779145614677741</v>
      </c>
      <c r="EZ26">
        <v>17.272513345140634</v>
      </c>
      <c r="FA26">
        <v>13.164782500536864</v>
      </c>
      <c r="FB26">
        <v>7.8482131060906335</v>
      </c>
      <c r="FC26">
        <v>7.8482131060906335</v>
      </c>
      <c r="FD26">
        <v>5.0386938321568149</v>
      </c>
      <c r="FE26">
        <v>15.361472436067606</v>
      </c>
      <c r="FF26">
        <v>304.64971638969047</v>
      </c>
      <c r="FG26">
        <v>24.771896676031126</v>
      </c>
      <c r="FH26">
        <v>304.64971638969047</v>
      </c>
      <c r="FI26">
        <v>12.114641274629962</v>
      </c>
      <c r="FJ26">
        <v>-52.700950734658591</v>
      </c>
      <c r="FK26">
        <v>-56.260482753591475</v>
      </c>
      <c r="FL26">
        <v>-50.604838709677423</v>
      </c>
      <c r="FM26">
        <v>6.4684281590201484</v>
      </c>
      <c r="FN26" t="b">
        <v>0</v>
      </c>
      <c r="FO26">
        <v>9.649122807017541</v>
      </c>
      <c r="FP26">
        <v>7.4113856068743349</v>
      </c>
      <c r="FQ26">
        <v>12.739571589627957</v>
      </c>
      <c r="FR26">
        <v>9.5680152914941523</v>
      </c>
      <c r="FS26">
        <v>8.8953488372093084</v>
      </c>
      <c r="FT26">
        <v>26.611226611226606</v>
      </c>
      <c r="FU26">
        <v>0.26178010471202701</v>
      </c>
      <c r="FV26">
        <v>25.809149452203723</v>
      </c>
      <c r="FW26">
        <v>49.554140127388543</v>
      </c>
      <c r="FX26">
        <v>14.588139926420157</v>
      </c>
      <c r="FY26">
        <v>7.011678497824593</v>
      </c>
      <c r="FZ26">
        <v>3.6869785499903629</v>
      </c>
      <c r="GA26">
        <v>5.2019922523519648</v>
      </c>
      <c r="GB26">
        <v>4.9301892255977089</v>
      </c>
      <c r="GC26">
        <v>34.773399408520497</v>
      </c>
      <c r="GD26">
        <v>2.6627393225331373</v>
      </c>
      <c r="GE26">
        <v>18.055280001173809</v>
      </c>
      <c r="GF26">
        <v>16.98563636704424</v>
      </c>
      <c r="GH26">
        <v>20.5394466823744</v>
      </c>
      <c r="GI26">
        <v>19.688970600637575</v>
      </c>
      <c r="GJ26">
        <v>26.061831840508525</v>
      </c>
      <c r="GK26">
        <v>8.2374068787770884</v>
      </c>
      <c r="GL26">
        <v>24.137931034482751</v>
      </c>
      <c r="GM26">
        <v>30.739652278433983</v>
      </c>
      <c r="GN26">
        <v>59.601712971752832</v>
      </c>
      <c r="GO26">
        <v>2.9464285714285712</v>
      </c>
      <c r="GP26">
        <v>-43.839030189730842</v>
      </c>
      <c r="GQ26">
        <v>-69.701402074635311</v>
      </c>
      <c r="GR26">
        <v>26.826367030232053</v>
      </c>
      <c r="GS26">
        <v>-6.1762664816099928</v>
      </c>
      <c r="GU26">
        <v>18.542091392770129</v>
      </c>
      <c r="GV26">
        <v>7.5192922713907064</v>
      </c>
      <c r="GW26">
        <v>13.91302556637743</v>
      </c>
      <c r="GX26">
        <v>12.725206946924256</v>
      </c>
      <c r="GY26">
        <v>13.979780646447329</v>
      </c>
      <c r="GZ26">
        <v>15.211456073898974</v>
      </c>
      <c r="HA26">
        <v>6.5208402044123428</v>
      </c>
      <c r="HB26">
        <v>13.106235565819935</v>
      </c>
      <c r="HC26">
        <v>8.3812775679348821</v>
      </c>
      <c r="HD26">
        <v>158.47106774928591</v>
      </c>
      <c r="HE26">
        <v>9.9546852914276212</v>
      </c>
      <c r="HF26">
        <v>57.63707725210935</v>
      </c>
      <c r="HG26">
        <v>27.017696187877299</v>
      </c>
      <c r="HH26">
        <v>2.1410962890248424</v>
      </c>
      <c r="HI26">
        <v>16.98786231515302</v>
      </c>
      <c r="HJ26">
        <v>64.765298392300991</v>
      </c>
      <c r="HK26">
        <v>-5.9740259740259738</v>
      </c>
      <c r="HL26">
        <v>21.374095560915194</v>
      </c>
      <c r="HM26">
        <v>-23.383261241547075</v>
      </c>
      <c r="HN26">
        <v>-9.2532833020638741</v>
      </c>
      <c r="HO26">
        <v>-9.5230330463575825</v>
      </c>
      <c r="HP26">
        <v>-18.444661102049523</v>
      </c>
      <c r="HQ26">
        <v>-8.4912809296710954</v>
      </c>
      <c r="HR26">
        <v>5.1561177803594225</v>
      </c>
      <c r="HS26">
        <v>70.487804878048792</v>
      </c>
      <c r="HT26">
        <v>73.333333333333329</v>
      </c>
      <c r="HU26">
        <v>-4.7787941011760102</v>
      </c>
      <c r="HV26">
        <v>-0.57090550086738201</v>
      </c>
      <c r="HW26">
        <v>-45.734619346380612</v>
      </c>
      <c r="HX26">
        <v>-27.928509905254085</v>
      </c>
      <c r="HY26">
        <v>-10.000000000000083</v>
      </c>
      <c r="HZ26">
        <v>-2.2900763358778446</v>
      </c>
      <c r="IA26">
        <v>6.3724286723947952</v>
      </c>
      <c r="IB26">
        <v>-6.7086085771207751</v>
      </c>
      <c r="IC26">
        <v>-7.8352565377190597</v>
      </c>
      <c r="ID26">
        <v>-6.5978511277411727</v>
      </c>
      <c r="IE26">
        <v>29.430764603575209</v>
      </c>
      <c r="IF26">
        <v>11.549926421806491</v>
      </c>
      <c r="IG26">
        <v>10.765550239234448</v>
      </c>
      <c r="IH26">
        <v>16.178883972393741</v>
      </c>
      <c r="II26">
        <v>7.3132913421427119</v>
      </c>
      <c r="IJ26">
        <v>10.675510242674127</v>
      </c>
    </row>
    <row r="27" spans="1:244">
      <c r="A27" t="s">
        <v>322</v>
      </c>
      <c r="B27">
        <v>-4.3891915232308776</v>
      </c>
      <c r="C27">
        <v>-0.66539953669684215</v>
      </c>
      <c r="D27">
        <v>1.0125876134971499</v>
      </c>
      <c r="E27">
        <v>8.8373065246603204</v>
      </c>
      <c r="F27">
        <v>16.101712555461436</v>
      </c>
      <c r="G27">
        <v>11.325750349511901</v>
      </c>
      <c r="H27">
        <v>12.162840751883857</v>
      </c>
      <c r="I27">
        <v>18.679248523310378</v>
      </c>
      <c r="J27">
        <v>3.502529085882411</v>
      </c>
      <c r="K27" t="b">
        <v>1</v>
      </c>
      <c r="L27">
        <v>1.3430328171403006E-2</v>
      </c>
      <c r="M27">
        <v>2.800409367479272</v>
      </c>
      <c r="N27">
        <v>16.23996876898811</v>
      </c>
      <c r="O27">
        <v>1.8298156929139078</v>
      </c>
      <c r="P27">
        <v>11.933171305315648</v>
      </c>
      <c r="Q27">
        <v>14.905529134275739</v>
      </c>
      <c r="R27">
        <v>14.660121704352422</v>
      </c>
      <c r="S27">
        <v>14.845587575186284</v>
      </c>
      <c r="T27">
        <v>21.371292954133779</v>
      </c>
      <c r="U27">
        <v>30.316963235161015</v>
      </c>
      <c r="V27">
        <v>30.820297094781125</v>
      </c>
      <c r="W27">
        <v>26.985621362547075</v>
      </c>
      <c r="X27">
        <v>43.629538323621695</v>
      </c>
      <c r="Y27">
        <v>9.7186700767263421</v>
      </c>
      <c r="Z27">
        <v>-10.693892467223973</v>
      </c>
      <c r="AA27">
        <v>-91.608391608391599</v>
      </c>
      <c r="AB27">
        <v>36.89785382751294</v>
      </c>
      <c r="AC27">
        <v>31.529860973281533</v>
      </c>
      <c r="AD27">
        <v>-19.959555106167844</v>
      </c>
      <c r="AE27">
        <v>20.388499190626685</v>
      </c>
      <c r="AF27">
        <v>16.713483264010783</v>
      </c>
      <c r="AG27">
        <v>42.311608961303463</v>
      </c>
      <c r="AH27">
        <v>-11.289959901895907</v>
      </c>
      <c r="AI27">
        <v>-3.821481100352893</v>
      </c>
      <c r="AJ27">
        <v>13.685084873484927</v>
      </c>
      <c r="AK27">
        <v>12.493773662148465</v>
      </c>
      <c r="AL27">
        <v>-4.3080743442437255</v>
      </c>
      <c r="AM27">
        <v>23.029111657606354</v>
      </c>
      <c r="AN27">
        <v>8.5952630492919937</v>
      </c>
      <c r="AO27">
        <v>-8.9513817523975803</v>
      </c>
      <c r="AP27">
        <v>7.4448636685736851</v>
      </c>
      <c r="AQ27">
        <v>21.791728914844491</v>
      </c>
      <c r="AR27">
        <v>28.20617857736104</v>
      </c>
      <c r="AS27">
        <v>10.264430362218878</v>
      </c>
      <c r="AT27">
        <v>30.715238731957424</v>
      </c>
      <c r="AU27">
        <v>13.607686596715663</v>
      </c>
      <c r="AV27">
        <v>-41.745020255213916</v>
      </c>
      <c r="AW27">
        <v>16.357749382972369</v>
      </c>
      <c r="AX27">
        <v>-52.21538808604376</v>
      </c>
      <c r="AY27">
        <v>17.172509124227904</v>
      </c>
      <c r="AZ27">
        <v>664.08921953401023</v>
      </c>
      <c r="BA27">
        <v>17.428658375466377</v>
      </c>
      <c r="BB27">
        <v>16.148811722089491</v>
      </c>
      <c r="BC27">
        <v>19.079999999999998</v>
      </c>
      <c r="BD27">
        <v>13.41</v>
      </c>
      <c r="BE27">
        <v>-36.08</v>
      </c>
      <c r="BF27">
        <v>77.400000000000006</v>
      </c>
      <c r="BG27">
        <v>17.515947425252339</v>
      </c>
      <c r="BH27">
        <v>15.962770355029551</v>
      </c>
      <c r="BI27">
        <v>19.639278557114238</v>
      </c>
      <c r="BJ27">
        <v>16.603980902030862</v>
      </c>
      <c r="BK27">
        <v>7.1280397890580094</v>
      </c>
      <c r="BL27">
        <v>4.9894773136602666</v>
      </c>
      <c r="BM27">
        <v>35.638921453692902</v>
      </c>
      <c r="BN27">
        <v>18.684613511522276</v>
      </c>
      <c r="BO27">
        <v>21.627152130962461</v>
      </c>
      <c r="BP27">
        <v>14.719694629889208</v>
      </c>
      <c r="BQ27">
        <v>19.98883327790044</v>
      </c>
      <c r="BS27">
        <v>50.812697856579788</v>
      </c>
      <c r="BT27">
        <v>42.311608961303463</v>
      </c>
      <c r="BU27">
        <v>20.231060940118176</v>
      </c>
      <c r="BV27">
        <v>-19.959555106167844</v>
      </c>
      <c r="BW27">
        <v>20.388499190626685</v>
      </c>
      <c r="BX27">
        <v>19.915926395939088</v>
      </c>
      <c r="BY27">
        <v>75.554953979426102</v>
      </c>
      <c r="BZ27">
        <v>-107.49237927161882</v>
      </c>
      <c r="CA27">
        <v>-91.608391608391599</v>
      </c>
      <c r="CB27">
        <v>55.216766707128286</v>
      </c>
      <c r="CC27">
        <v>-3.4180624675447122</v>
      </c>
      <c r="CD27">
        <v>2.1222410865874362</v>
      </c>
      <c r="CE27">
        <v>77.412242017992597</v>
      </c>
      <c r="CF27">
        <v>1</v>
      </c>
      <c r="CG27">
        <v>-6.7910600779167494</v>
      </c>
      <c r="CH27">
        <v>-23.153262043013438</v>
      </c>
      <c r="CI27">
        <v>4.1191134040543309</v>
      </c>
      <c r="CJ27">
        <v>23.254831199237628</v>
      </c>
      <c r="CK27">
        <v>0</v>
      </c>
      <c r="CL27">
        <v>19.975326791800725</v>
      </c>
      <c r="CM27">
        <v>-5.5207053420759173</v>
      </c>
      <c r="CN27">
        <v>1.1617484160714859</v>
      </c>
      <c r="CO27">
        <v>-0.34968875494851254</v>
      </c>
      <c r="CP27">
        <v>0.94903849740967794</v>
      </c>
      <c r="CQ27">
        <v>1.6003412747588868</v>
      </c>
      <c r="CR27">
        <v>3.5997026548374014</v>
      </c>
      <c r="CS27">
        <v>9.689126727948695</v>
      </c>
      <c r="CT27">
        <v>2.9230972873764562</v>
      </c>
      <c r="CU27">
        <v>-86.584434217145883</v>
      </c>
      <c r="CV27">
        <v>13.12091280432764</v>
      </c>
      <c r="CW27">
        <v>3.7654714492679209</v>
      </c>
      <c r="CX27">
        <v>10.672555023438342</v>
      </c>
      <c r="CY27">
        <v>14.77075464390995</v>
      </c>
      <c r="CZ27">
        <v>52.256916926436645</v>
      </c>
      <c r="DA27">
        <v>55.216766707128286</v>
      </c>
      <c r="DB27">
        <v>51.625584890072695</v>
      </c>
      <c r="DC27">
        <v>40.027345515219636</v>
      </c>
      <c r="DD27">
        <v>50.812697856579788</v>
      </c>
      <c r="DE27">
        <v>35.878499469734756</v>
      </c>
      <c r="DF27">
        <v>23.081192597032889</v>
      </c>
      <c r="DG27">
        <v>15.344943854665836</v>
      </c>
      <c r="DH27">
        <v>16.603980902030862</v>
      </c>
      <c r="DI27">
        <v>21.958688171226555</v>
      </c>
      <c r="DJ27">
        <v>19.491899601703135</v>
      </c>
      <c r="DK27">
        <v>13.968041613674071</v>
      </c>
      <c r="DL27">
        <v>4.0083333333333329</v>
      </c>
      <c r="DM27">
        <v>34.081778341192326</v>
      </c>
      <c r="DN27">
        <v>13.936954495381748</v>
      </c>
      <c r="DO27">
        <v>-7.51685378682284</v>
      </c>
      <c r="DP27">
        <v>4.1439475836458133</v>
      </c>
      <c r="DQ27">
        <v>5.7960930491214997</v>
      </c>
      <c r="DR27">
        <v>20.928110589608021</v>
      </c>
      <c r="DS27">
        <v>18.111804848246528</v>
      </c>
      <c r="DT27">
        <v>19.35483870967742</v>
      </c>
      <c r="DU27">
        <v>37.5</v>
      </c>
      <c r="DV27">
        <v>37.117346938775512</v>
      </c>
      <c r="DW27">
        <v>40.673197518728195</v>
      </c>
      <c r="DX27">
        <v>6.2740076824584019</v>
      </c>
      <c r="DY27">
        <v>-1.5490533562822695</v>
      </c>
      <c r="DZ27">
        <v>2.1515824541921114</v>
      </c>
      <c r="EA27">
        <v>7.6833333333333327</v>
      </c>
      <c r="EB27">
        <v>9.3776515151519195</v>
      </c>
      <c r="EC27">
        <v>8.6996675286294849</v>
      </c>
      <c r="ED27">
        <v>-9.4284749143435675</v>
      </c>
      <c r="EE27">
        <v>3.9467483061934692</v>
      </c>
      <c r="EF27">
        <v>3.1991744066047412</v>
      </c>
      <c r="EG27">
        <v>-4.0974529346622397</v>
      </c>
      <c r="EH27">
        <v>3.3057851239669449</v>
      </c>
      <c r="EI27">
        <v>10.555555555555555</v>
      </c>
      <c r="EJ27">
        <v>7.0266272189348582</v>
      </c>
      <c r="EK27">
        <v>7.4648659901316625</v>
      </c>
      <c r="EL27">
        <v>-0.83333333333363346</v>
      </c>
      <c r="EM27">
        <v>4.7704233750738689</v>
      </c>
      <c r="EN27">
        <v>7.8823102070467055</v>
      </c>
      <c r="EO27">
        <v>2.079999999999484</v>
      </c>
      <c r="EP27">
        <v>-10.131512796538134</v>
      </c>
      <c r="EQ27">
        <v>1.0437180166263105</v>
      </c>
      <c r="ER27">
        <v>-6.7165276879315723</v>
      </c>
      <c r="ES27">
        <v>4.0938980810377519</v>
      </c>
      <c r="ET27">
        <v>0.49903710284235425</v>
      </c>
      <c r="EU27">
        <v>12.300699630320425</v>
      </c>
      <c r="EV27">
        <v>8.2453121540690422</v>
      </c>
      <c r="EW27">
        <v>10.332469678194595</v>
      </c>
      <c r="EX27">
        <v>25.949877380992376</v>
      </c>
      <c r="EY27">
        <v>17.361769696894154</v>
      </c>
      <c r="EZ27">
        <v>14.975813371808163</v>
      </c>
      <c r="FA27">
        <v>31.939144151020198</v>
      </c>
      <c r="FB27">
        <v>14.236448038841123</v>
      </c>
      <c r="FC27">
        <v>14.236448038841123</v>
      </c>
      <c r="FD27">
        <v>19.71690804898445</v>
      </c>
      <c r="FE27">
        <v>10.588460382102932</v>
      </c>
      <c r="FF27">
        <v>26.974080123796423</v>
      </c>
      <c r="FG27">
        <v>15.59562631881834</v>
      </c>
      <c r="FH27">
        <v>26.974080123796423</v>
      </c>
      <c r="FI27">
        <v>9.4178964273809882</v>
      </c>
      <c r="FJ27">
        <v>-97.674247261653321</v>
      </c>
      <c r="FK27">
        <v>-72.606005410762592</v>
      </c>
      <c r="FL27">
        <v>-105.12908339241191</v>
      </c>
      <c r="FM27">
        <v>-18.014541743733663</v>
      </c>
      <c r="FN27" t="b">
        <v>1</v>
      </c>
      <c r="FO27">
        <v>9.769484083424814</v>
      </c>
      <c r="FP27">
        <v>7.8748651564185508</v>
      </c>
      <c r="FQ27">
        <v>12.994350282485875</v>
      </c>
      <c r="FR27">
        <v>9.2276369670941083</v>
      </c>
      <c r="FS27">
        <v>9.197980931015131</v>
      </c>
      <c r="FT27">
        <v>25.631067961165055</v>
      </c>
      <c r="FU27">
        <v>7.8740157480314963</v>
      </c>
      <c r="FV27">
        <v>38.61079406489484</v>
      </c>
      <c r="FW27">
        <v>47.526041666666671</v>
      </c>
      <c r="FX27">
        <v>17.243017319822943</v>
      </c>
      <c r="FY27">
        <v>2.6198489948148822</v>
      </c>
      <c r="FZ27">
        <v>3.8027783688482231</v>
      </c>
      <c r="GA27">
        <v>5.1244933410538502</v>
      </c>
      <c r="GB27">
        <v>7.0001502178158326</v>
      </c>
      <c r="GC27">
        <v>10.131632792252081</v>
      </c>
      <c r="GD27">
        <v>-6.0705496308449547</v>
      </c>
      <c r="GE27">
        <v>13.628129855384246</v>
      </c>
      <c r="GF27">
        <v>17.538701266893632</v>
      </c>
      <c r="GH27">
        <v>21.060847619852314</v>
      </c>
      <c r="GI27">
        <v>14.719694629889208</v>
      </c>
      <c r="GJ27">
        <v>26.057831863347104</v>
      </c>
      <c r="GK27">
        <v>10.381955642456338</v>
      </c>
      <c r="GL27">
        <v>25.152838427947611</v>
      </c>
      <c r="GM27">
        <v>36.245804795820739</v>
      </c>
      <c r="GN27">
        <v>105.85050505050506</v>
      </c>
      <c r="GO27">
        <v>167.20997123681687</v>
      </c>
      <c r="GP27">
        <v>-8.7741406692969779</v>
      </c>
      <c r="GQ27">
        <v>-71.295243672119042</v>
      </c>
      <c r="GR27">
        <v>35.152268940034297</v>
      </c>
      <c r="GS27">
        <v>4.39121756487026</v>
      </c>
      <c r="GU27">
        <v>12.108236944963464</v>
      </c>
      <c r="GV27">
        <v>7.3561683451278972</v>
      </c>
      <c r="GW27">
        <v>15.433135887200253</v>
      </c>
      <c r="GX27">
        <v>14.135674088573502</v>
      </c>
      <c r="GY27">
        <v>8.7111534872728384</v>
      </c>
      <c r="GZ27">
        <v>12.100552061936781</v>
      </c>
      <c r="HA27">
        <v>7.9482450259051403</v>
      </c>
      <c r="HB27">
        <v>12.094064949607944</v>
      </c>
      <c r="HC27">
        <v>7.9168349968635932</v>
      </c>
      <c r="HD27">
        <v>33.872990536996923</v>
      </c>
      <c r="HE27">
        <v>4.802933456228585</v>
      </c>
      <c r="HF27">
        <v>77.412242017992597</v>
      </c>
      <c r="HG27">
        <v>43.419397479905335</v>
      </c>
      <c r="HH27">
        <v>2.2278481499145135</v>
      </c>
      <c r="HI27">
        <v>5.2131304775586802</v>
      </c>
      <c r="HJ27">
        <v>49.600111537827807</v>
      </c>
      <c r="HK27">
        <v>2.112485817710303</v>
      </c>
      <c r="HL27">
        <v>15.582766661376372</v>
      </c>
      <c r="HM27">
        <v>-3.4528645468553019</v>
      </c>
      <c r="HN27">
        <v>-13.828099094824617</v>
      </c>
      <c r="HO27">
        <v>-5.6147773345452912</v>
      </c>
      <c r="HP27">
        <v>-51.686132286510023</v>
      </c>
      <c r="HQ27">
        <v>-5.9995824272807283</v>
      </c>
      <c r="HR27">
        <v>1.009756430374565</v>
      </c>
      <c r="HS27">
        <v>45.335820895522374</v>
      </c>
      <c r="HT27">
        <v>45</v>
      </c>
      <c r="HU27">
        <v>-5.99271852408034</v>
      </c>
      <c r="HV27">
        <v>3.9136369513469953</v>
      </c>
      <c r="HW27">
        <v>-22.074509803921583</v>
      </c>
      <c r="HX27">
        <v>-0.30027671008908502</v>
      </c>
      <c r="HY27">
        <v>12.558793678287833</v>
      </c>
      <c r="HZ27">
        <v>-0.28797696184295857</v>
      </c>
      <c r="IA27">
        <v>2.7757858020652364</v>
      </c>
      <c r="IB27">
        <v>5.0587131495642872</v>
      </c>
      <c r="IC27">
        <v>-0.81290056396158483</v>
      </c>
      <c r="ID27">
        <v>41.641197195765159</v>
      </c>
      <c r="IE27">
        <v>52.092833043656064</v>
      </c>
      <c r="IF27">
        <v>9.7830540529624379</v>
      </c>
      <c r="IG27">
        <v>-7.1058762619725577</v>
      </c>
      <c r="IH27">
        <v>13.621880525542847</v>
      </c>
      <c r="II27">
        <v>7.8029744285468272</v>
      </c>
      <c r="IJ27">
        <v>10.457973906878353</v>
      </c>
    </row>
    <row r="28" spans="1:244">
      <c r="A28" t="s">
        <v>323</v>
      </c>
      <c r="B28">
        <v>-1.4494012852816904</v>
      </c>
      <c r="C28">
        <v>10.758066560801272</v>
      </c>
      <c r="D28">
        <v>-1.4028604202782669</v>
      </c>
      <c r="E28">
        <v>-0.40888710139805656</v>
      </c>
      <c r="F28">
        <v>12.091095898436242</v>
      </c>
      <c r="G28">
        <v>17.894080221863913</v>
      </c>
      <c r="H28">
        <v>9.7419006523539622</v>
      </c>
      <c r="I28">
        <v>8.5599689209236605</v>
      </c>
      <c r="J28">
        <v>5.6960729401380261</v>
      </c>
      <c r="K28" t="b">
        <v>1</v>
      </c>
      <c r="L28">
        <v>5.2822698386684843</v>
      </c>
      <c r="M28">
        <v>25.567654114174687</v>
      </c>
      <c r="N28">
        <v>9.9435245835050861</v>
      </c>
      <c r="O28">
        <v>17.446482306179021</v>
      </c>
      <c r="P28">
        <v>27.753646862653735</v>
      </c>
      <c r="Q28">
        <v>14.227759139022012</v>
      </c>
      <c r="R28">
        <v>14.165534119792882</v>
      </c>
      <c r="S28">
        <v>11.654313830345496</v>
      </c>
      <c r="T28">
        <v>13.729327056302859</v>
      </c>
      <c r="U28">
        <v>25.266137758561079</v>
      </c>
      <c r="V28">
        <v>38.527740304028114</v>
      </c>
      <c r="W28">
        <v>53.067967275015739</v>
      </c>
      <c r="X28">
        <v>39.038555392874571</v>
      </c>
      <c r="Y28">
        <v>78.513860596935615</v>
      </c>
      <c r="Z28">
        <v>-51.859541984732829</v>
      </c>
      <c r="AA28">
        <v>-421.18325394835796</v>
      </c>
      <c r="AB28">
        <v>8.5319315375303191</v>
      </c>
      <c r="AC28">
        <v>21.748675989904431</v>
      </c>
      <c r="AD28">
        <v>-19.617727368199958</v>
      </c>
      <c r="AE28">
        <v>20.631140220303664</v>
      </c>
      <c r="AF28">
        <v>0.45593560040239656</v>
      </c>
      <c r="AG28">
        <v>36.335167160389339</v>
      </c>
      <c r="AH28">
        <v>-9.0256514572300333</v>
      </c>
      <c r="AI28">
        <v>-7.1947901612826062</v>
      </c>
      <c r="AJ28">
        <v>12.851337089965531</v>
      </c>
      <c r="AK28">
        <v>10.050227861197252</v>
      </c>
      <c r="AL28">
        <v>-4.9073904767614343</v>
      </c>
      <c r="AM28">
        <v>-0.60858483204605507</v>
      </c>
      <c r="AN28">
        <v>7.1815014967283988</v>
      </c>
      <c r="AO28">
        <v>-4.5114741159555214</v>
      </c>
      <c r="AP28">
        <v>3.7055498961478075</v>
      </c>
      <c r="AQ28">
        <v>23.917314798067242</v>
      </c>
      <c r="AR28">
        <v>24.830422321103388</v>
      </c>
      <c r="AS28">
        <v>9.1597708129966247</v>
      </c>
      <c r="AT28">
        <v>5.8082266224227288</v>
      </c>
      <c r="AU28">
        <v>11.742986085782112</v>
      </c>
      <c r="AV28">
        <v>-34.515107060331786</v>
      </c>
      <c r="AW28">
        <v>-1.1104372706350727</v>
      </c>
      <c r="AX28">
        <v>437.87366827590591</v>
      </c>
      <c r="AY28">
        <v>13.157004921345486</v>
      </c>
      <c r="AZ28">
        <v>309.28549638426745</v>
      </c>
      <c r="BA28">
        <v>7.3124404071573359</v>
      </c>
      <c r="BB28">
        <v>14.40676123229712</v>
      </c>
      <c r="BC28">
        <v>22.82</v>
      </c>
      <c r="BD28">
        <v>13.39</v>
      </c>
      <c r="BE28">
        <v>-8.4700000000000006</v>
      </c>
      <c r="BF28">
        <v>77.5</v>
      </c>
      <c r="BG28">
        <v>7.3589205893409657</v>
      </c>
      <c r="BH28">
        <v>14.332593884563979</v>
      </c>
      <c r="BI28">
        <v>26.257545271629773</v>
      </c>
      <c r="BJ28">
        <v>16.002121062825321</v>
      </c>
      <c r="BK28">
        <v>16.303596605202774</v>
      </c>
      <c r="BL28">
        <v>9.5236662906797012</v>
      </c>
      <c r="BM28">
        <v>35.638921453692902</v>
      </c>
      <c r="BN28">
        <v>15.435215986656104</v>
      </c>
      <c r="BO28">
        <v>18.360057510170659</v>
      </c>
      <c r="BP28">
        <v>12.216075130319499</v>
      </c>
      <c r="BQ28">
        <v>15.268673085400531</v>
      </c>
      <c r="BS28">
        <v>39.077018824372828</v>
      </c>
      <c r="BT28">
        <v>36.335167160389339</v>
      </c>
      <c r="BU28">
        <v>17.893637651972849</v>
      </c>
      <c r="BV28">
        <v>-19.617727368199958</v>
      </c>
      <c r="BW28">
        <v>20.631140220303664</v>
      </c>
      <c r="BX28">
        <v>19.864958183073735</v>
      </c>
      <c r="BY28">
        <v>278.85496183206106</v>
      </c>
      <c r="BZ28">
        <v>-70.095614902736571</v>
      </c>
      <c r="CA28">
        <v>-421.18325394835796</v>
      </c>
      <c r="CB28">
        <v>21.92934782608695</v>
      </c>
      <c r="CC28">
        <v>-6.6658384263097048</v>
      </c>
      <c r="CD28">
        <v>2.4957698815566838</v>
      </c>
      <c r="CE28">
        <v>29.867552954015569</v>
      </c>
      <c r="CF28">
        <v>0</v>
      </c>
      <c r="CG28">
        <v>-1.1343584572725052</v>
      </c>
      <c r="CH28">
        <v>63.212172274536883</v>
      </c>
      <c r="CI28">
        <v>3.7518240046003482</v>
      </c>
      <c r="CJ28">
        <v>0.10646081685373604</v>
      </c>
      <c r="CK28">
        <v>0</v>
      </c>
      <c r="CL28">
        <v>-12.918434374380888</v>
      </c>
      <c r="CM28">
        <v>1.5902017617212307</v>
      </c>
      <c r="CN28">
        <v>5.5283908197876679</v>
      </c>
      <c r="CO28">
        <v>0.33601437460157219</v>
      </c>
      <c r="CP28">
        <v>1.6093456615269415</v>
      </c>
      <c r="CQ28">
        <v>0.59847019670492696</v>
      </c>
      <c r="CR28">
        <v>3.091899252922726</v>
      </c>
      <c r="CS28">
        <v>8.4525393874998489</v>
      </c>
      <c r="CT28">
        <v>2.6098658405868682</v>
      </c>
      <c r="CU28">
        <v>-91.695878521111197</v>
      </c>
      <c r="CV28">
        <v>10.769330544611444</v>
      </c>
      <c r="CW28">
        <v>3.4950495350658031</v>
      </c>
      <c r="CX28">
        <v>11.621912957207771</v>
      </c>
      <c r="CY28">
        <v>10.912099927249832</v>
      </c>
      <c r="CZ28">
        <v>9.6899678135219567</v>
      </c>
      <c r="DA28">
        <v>21.92934782608695</v>
      </c>
      <c r="DB28">
        <v>7.3221048128187114</v>
      </c>
      <c r="DC28">
        <v>29.415777121170006</v>
      </c>
      <c r="DD28">
        <v>39.077018824372828</v>
      </c>
      <c r="DE28">
        <v>25.77722397757109</v>
      </c>
      <c r="DF28">
        <v>15.756657220108911</v>
      </c>
      <c r="DG28">
        <v>12.210219970301271</v>
      </c>
      <c r="DH28">
        <v>16.002121062825321</v>
      </c>
      <c r="DI28">
        <v>24.698387896452772</v>
      </c>
      <c r="DJ28">
        <v>16.197542609415972</v>
      </c>
      <c r="DK28">
        <v>18.29766826108775</v>
      </c>
      <c r="DL28">
        <v>5.4069344540531805</v>
      </c>
      <c r="DM28">
        <v>35.736551378711468</v>
      </c>
      <c r="DN28">
        <v>12.426410150736878</v>
      </c>
      <c r="DO28">
        <v>-0.26303161219570548</v>
      </c>
      <c r="DP28">
        <v>6.6618795519210332</v>
      </c>
      <c r="DQ28">
        <v>8.3190027141545606</v>
      </c>
      <c r="DR28">
        <v>19.210917581813987</v>
      </c>
      <c r="DS28">
        <v>17.461235132735577</v>
      </c>
      <c r="DT28">
        <v>5.7142857142857144</v>
      </c>
      <c r="DU28">
        <v>36</v>
      </c>
      <c r="DV28">
        <v>25.437572928821467</v>
      </c>
      <c r="DW28">
        <v>24.636537646663449</v>
      </c>
      <c r="DX28">
        <v>7.1072319201995056</v>
      </c>
      <c r="DY28">
        <v>13.709317877842173</v>
      </c>
      <c r="DZ28">
        <v>12.979683972911968</v>
      </c>
      <c r="EA28">
        <v>12.604628261939933</v>
      </c>
      <c r="EB28">
        <v>-0.97150315956497191</v>
      </c>
      <c r="EC28">
        <v>21.188155232665089</v>
      </c>
      <c r="ED28">
        <v>-6.1712609953213331</v>
      </c>
      <c r="EE28">
        <v>-1.8225335494036907</v>
      </c>
      <c r="EF28">
        <v>1.2145748987854281</v>
      </c>
      <c r="EG28">
        <v>-4.2743538767395606</v>
      </c>
      <c r="EH28">
        <v>1.1122345803842206</v>
      </c>
      <c r="EI28">
        <v>9.6597145993413953</v>
      </c>
      <c r="EJ28">
        <v>4.3659043659043775</v>
      </c>
      <c r="EK28">
        <v>7.582012107036916</v>
      </c>
      <c r="EL28">
        <v>-2.9472241261138641</v>
      </c>
      <c r="EM28">
        <v>7.7188940092162444</v>
      </c>
      <c r="EN28">
        <v>4.9145299145296288</v>
      </c>
      <c r="EO28">
        <v>10.060975609756611</v>
      </c>
      <c r="EP28">
        <v>0.6837321771034357</v>
      </c>
      <c r="EQ28">
        <v>-4.0827802627730767</v>
      </c>
      <c r="ER28">
        <v>-9.6240133684134719</v>
      </c>
      <c r="ES28">
        <v>3.7462669727537818</v>
      </c>
      <c r="ET28">
        <v>1.1379610219252541</v>
      </c>
      <c r="EU28">
        <v>12.43721404498481</v>
      </c>
      <c r="EV28">
        <v>10.56886913429409</v>
      </c>
      <c r="EW28">
        <v>9.4230640965784609</v>
      </c>
      <c r="EX28">
        <v>13.256976002961075</v>
      </c>
      <c r="EY28">
        <v>10.9358460993967</v>
      </c>
      <c r="EZ28">
        <v>9.1548487749408753</v>
      </c>
      <c r="FA28">
        <v>21.397618165497132</v>
      </c>
      <c r="FB28">
        <v>19.444701155198395</v>
      </c>
      <c r="FC28">
        <v>19.444701155198395</v>
      </c>
      <c r="FD28">
        <v>9.6413206480320568</v>
      </c>
      <c r="FE28">
        <v>44.373614798885257</v>
      </c>
      <c r="FF28">
        <v>163.71029291786195</v>
      </c>
      <c r="FG28">
        <v>30.798391728891445</v>
      </c>
      <c r="FH28">
        <v>163.71029291786195</v>
      </c>
      <c r="FI28">
        <v>86.365543280660049</v>
      </c>
      <c r="FJ28">
        <v>-61.931367773607249</v>
      </c>
      <c r="FK28">
        <v>978.34821428571422</v>
      </c>
      <c r="FL28">
        <v>-103.59487836616306</v>
      </c>
      <c r="FM28">
        <v>-24.643560489519526</v>
      </c>
      <c r="FN28" t="b">
        <v>1</v>
      </c>
      <c r="FO28">
        <v>9.0512540894220255</v>
      </c>
      <c r="FP28">
        <v>7.991360691144715</v>
      </c>
      <c r="FQ28">
        <v>15.074798619102408</v>
      </c>
      <c r="FR28">
        <v>9.0093048713738977</v>
      </c>
      <c r="FS28">
        <v>8.3743842364532082</v>
      </c>
      <c r="FT28">
        <v>25.187969924812016</v>
      </c>
      <c r="FU28">
        <v>9.0185676392572898</v>
      </c>
      <c r="FV28">
        <v>23.098859315589362</v>
      </c>
      <c r="FW28">
        <v>26.473988439306368</v>
      </c>
      <c r="FX28">
        <v>13.105588421719846</v>
      </c>
      <c r="FY28">
        <v>4.4702479690357704</v>
      </c>
      <c r="FZ28">
        <v>5.7572556432781052</v>
      </c>
      <c r="GA28">
        <v>4.7712053571428568</v>
      </c>
      <c r="GB28">
        <v>9.8778268780868199</v>
      </c>
      <c r="GC28">
        <v>6.3552789356478039</v>
      </c>
      <c r="GD28">
        <v>-8.9052604368618322</v>
      </c>
      <c r="GE28">
        <v>-21.718374690233102</v>
      </c>
      <c r="GF28">
        <v>-20.205395446769312</v>
      </c>
      <c r="GH28">
        <v>17.272673699098355</v>
      </c>
      <c r="GI28">
        <v>12.216075130319499</v>
      </c>
      <c r="GJ28">
        <v>26.057831863347104</v>
      </c>
      <c r="GK28">
        <v>9.3402454849411587</v>
      </c>
      <c r="GL28">
        <v>20.737704918032797</v>
      </c>
      <c r="GM28">
        <v>27.900083848448809</v>
      </c>
      <c r="GN28">
        <v>61.524709995232804</v>
      </c>
      <c r="GO28">
        <v>1686.5591397849464</v>
      </c>
      <c r="GP28">
        <v>30.870673363883817</v>
      </c>
      <c r="GQ28">
        <v>-86.252799563772825</v>
      </c>
      <c r="GR28">
        <v>22.433666011126647</v>
      </c>
      <c r="GS28">
        <v>15.72926596758818</v>
      </c>
      <c r="GU28">
        <v>10.345933929942364</v>
      </c>
      <c r="GV28">
        <v>5.8455362689556649</v>
      </c>
      <c r="GW28">
        <v>16.63518933034883</v>
      </c>
      <c r="GX28">
        <v>15.863776831169025</v>
      </c>
      <c r="GY28">
        <v>12.37424670260485</v>
      </c>
      <c r="GZ28">
        <v>13.535010331565751</v>
      </c>
      <c r="HA28">
        <v>8.6955698970310298</v>
      </c>
      <c r="HB28">
        <v>7.7581594435521799</v>
      </c>
      <c r="HC28">
        <v>5.3257437056685477</v>
      </c>
      <c r="HD28">
        <v>14.893288248981964</v>
      </c>
      <c r="HE28">
        <v>3.6015945689927373</v>
      </c>
      <c r="HF28">
        <v>29.867552954015569</v>
      </c>
      <c r="HG28">
        <v>14.630996631938983</v>
      </c>
      <c r="HH28">
        <v>9.9649189059255203</v>
      </c>
      <c r="HI28">
        <v>-3.5933401557902291</v>
      </c>
      <c r="HJ28">
        <v>28.638592588847882</v>
      </c>
      <c r="HK28">
        <v>6.2380822664124214</v>
      </c>
      <c r="HL28">
        <v>11.080945916982209</v>
      </c>
      <c r="HM28">
        <v>0.33891610737279632</v>
      </c>
      <c r="HN28">
        <v>-0.20816917878394006</v>
      </c>
      <c r="HO28">
        <v>-16.697754524386557</v>
      </c>
      <c r="HP28">
        <v>-47.785713148974175</v>
      </c>
      <c r="HQ28">
        <v>-7.9135547433656157</v>
      </c>
      <c r="HR28">
        <v>-4.9555150973858684</v>
      </c>
      <c r="HS28">
        <v>30.076335877862594</v>
      </c>
      <c r="HT28">
        <v>42.857142857142854</v>
      </c>
      <c r="HU28">
        <v>9.4788628097392547</v>
      </c>
      <c r="HV28">
        <v>49.695267651918471</v>
      </c>
      <c r="HW28">
        <v>45.562284867761861</v>
      </c>
      <c r="HX28">
        <v>4.1638248020946422</v>
      </c>
      <c r="HY28">
        <v>-8.7847327930225561</v>
      </c>
      <c r="HZ28">
        <v>-4.6511627906974455</v>
      </c>
      <c r="IA28">
        <v>268.35902368582572</v>
      </c>
      <c r="IB28">
        <v>2.4434056779296593</v>
      </c>
      <c r="IC28">
        <v>6.990400952087156</v>
      </c>
      <c r="ID28">
        <v>22.938028544663297</v>
      </c>
      <c r="IE28">
        <v>3.7525369994518729</v>
      </c>
      <c r="IF28">
        <v>7.6621786399308531</v>
      </c>
      <c r="IG28">
        <v>-57.049608355091387</v>
      </c>
      <c r="IH28">
        <v>3.1413789489224442</v>
      </c>
      <c r="II28">
        <v>8.0758699794916744</v>
      </c>
      <c r="IJ28">
        <v>11.335699036281985</v>
      </c>
    </row>
    <row r="29" spans="1:244">
      <c r="A29" t="s">
        <v>324</v>
      </c>
      <c r="B29">
        <v>16.290653010775678</v>
      </c>
      <c r="C29">
        <v>3.3636010744065823</v>
      </c>
      <c r="D29">
        <v>1.8884117584671116</v>
      </c>
      <c r="E29">
        <v>1.5379545464262205</v>
      </c>
      <c r="F29">
        <v>11.663961163095852</v>
      </c>
      <c r="G29">
        <v>8.0995658256015872</v>
      </c>
      <c r="H29">
        <v>11.906048768952168</v>
      </c>
      <c r="I29">
        <v>11.133863664931598</v>
      </c>
      <c r="J29">
        <v>4.6180396723083961</v>
      </c>
      <c r="K29" t="b">
        <v>0</v>
      </c>
      <c r="L29">
        <v>5.6036756656951052</v>
      </c>
      <c r="M29">
        <v>12.791580603914626</v>
      </c>
      <c r="N29">
        <v>6.8668249237072594</v>
      </c>
      <c r="O29">
        <v>9.6122508670037181</v>
      </c>
      <c r="P29">
        <v>26.463160786551281</v>
      </c>
      <c r="Q29">
        <v>12.098952570490781</v>
      </c>
      <c r="R29">
        <v>10.483708654779781</v>
      </c>
      <c r="S29">
        <v>11.591894758047657</v>
      </c>
      <c r="T29">
        <v>15.288402276764673</v>
      </c>
      <c r="U29">
        <v>16.151414207753735</v>
      </c>
      <c r="V29">
        <v>34.296283667973697</v>
      </c>
      <c r="W29">
        <v>75.634224307964359</v>
      </c>
      <c r="X29">
        <v>28.083158660221585</v>
      </c>
      <c r="Y29">
        <v>259.96683250414594</v>
      </c>
      <c r="Z29">
        <v>103.09734513274336</v>
      </c>
      <c r="AA29">
        <v>-382.52092565238797</v>
      </c>
      <c r="AB29">
        <v>4.8876297751520017</v>
      </c>
      <c r="AC29">
        <v>19.747027411538628</v>
      </c>
      <c r="AD29">
        <v>-1.2100259291270528</v>
      </c>
      <c r="AE29">
        <v>23.94531824195208</v>
      </c>
      <c r="AF29">
        <v>0.86900383355427868</v>
      </c>
      <c r="AG29">
        <v>22.577956802555732</v>
      </c>
      <c r="AH29">
        <v>-3.8913315821378123</v>
      </c>
      <c r="AI29">
        <v>-3.4287177834785375E-2</v>
      </c>
      <c r="AJ29">
        <v>8.5903814262023168</v>
      </c>
      <c r="AK29">
        <v>6.4893744108415046</v>
      </c>
      <c r="AL29">
        <v>-5.0357442809520441</v>
      </c>
      <c r="AM29">
        <v>6.202018824711562</v>
      </c>
      <c r="AN29">
        <v>5.2991812605811699</v>
      </c>
      <c r="AO29">
        <v>0.68062757023693798</v>
      </c>
      <c r="AP29">
        <v>9.9975544654290101</v>
      </c>
      <c r="AQ29">
        <v>17.81751050396678</v>
      </c>
      <c r="AR29">
        <v>19.231333731644444</v>
      </c>
      <c r="AS29">
        <v>11.596822119578334</v>
      </c>
      <c r="AT29">
        <v>12.639487558575373</v>
      </c>
      <c r="AU29">
        <v>8.6054292780986383</v>
      </c>
      <c r="AV29">
        <v>-33.471132617982519</v>
      </c>
      <c r="AW29">
        <v>54.701839488179324</v>
      </c>
      <c r="AX29">
        <v>62.958608479854405</v>
      </c>
      <c r="AY29">
        <v>9.2997795084853205</v>
      </c>
      <c r="AZ29">
        <v>155.57610415593842</v>
      </c>
      <c r="BA29">
        <v>11.422273861285907</v>
      </c>
      <c r="BB29">
        <v>5.8631195522867632</v>
      </c>
      <c r="BC29">
        <v>17.25</v>
      </c>
      <c r="BD29">
        <v>3.63</v>
      </c>
      <c r="BE29">
        <v>19.16</v>
      </c>
      <c r="BF29">
        <v>78.400000000000006</v>
      </c>
      <c r="BG29">
        <v>11.325238454476166</v>
      </c>
      <c r="BH29">
        <v>5.8439019495853932</v>
      </c>
      <c r="BI29">
        <v>25.797373358348967</v>
      </c>
      <c r="BJ29">
        <v>13.540887032150103</v>
      </c>
      <c r="BK29">
        <v>4.9847498062269109</v>
      </c>
      <c r="BL29">
        <v>10.224042507327642</v>
      </c>
      <c r="BM29">
        <v>13.416536661466401</v>
      </c>
      <c r="BN29">
        <v>16.971118686660734</v>
      </c>
      <c r="BO29">
        <v>20.73750324073151</v>
      </c>
      <c r="BP29">
        <v>13.793419231797937</v>
      </c>
      <c r="BQ29">
        <v>14.399335272494662</v>
      </c>
      <c r="BS29">
        <v>43.056423068915265</v>
      </c>
      <c r="BT29">
        <v>22.571011875824709</v>
      </c>
      <c r="BU29">
        <v>12.978837396196088</v>
      </c>
      <c r="BV29">
        <v>-1.2100259291270528</v>
      </c>
      <c r="BW29">
        <v>23.94531824195208</v>
      </c>
      <c r="BX29">
        <v>25.406271457999541</v>
      </c>
      <c r="BY29">
        <v>-57.438794726930318</v>
      </c>
      <c r="BZ29">
        <v>-106992.30769230769</v>
      </c>
      <c r="CA29">
        <v>-382.52092565238797</v>
      </c>
      <c r="CB29">
        <v>4.1280155464800368</v>
      </c>
      <c r="CC29">
        <v>-0.86657795204184451</v>
      </c>
      <c r="CD29">
        <v>2.8667790893760539</v>
      </c>
      <c r="CE29">
        <v>52.740692780835218</v>
      </c>
      <c r="CF29">
        <v>0</v>
      </c>
      <c r="CG29">
        <v>2.8156811782543207</v>
      </c>
      <c r="CH29">
        <v>66.754871790047801</v>
      </c>
      <c r="CI29">
        <v>3.4123204769452546</v>
      </c>
      <c r="CJ29">
        <v>-7.9000748957047273</v>
      </c>
      <c r="CK29">
        <v>0</v>
      </c>
      <c r="CL29">
        <v>-16.289873637106609</v>
      </c>
      <c r="CM29">
        <v>-1.7486646754206352</v>
      </c>
      <c r="CN29">
        <v>7.2429347071729762</v>
      </c>
      <c r="CO29">
        <v>2.8174939071692084</v>
      </c>
      <c r="CP29">
        <v>2.651756656541632</v>
      </c>
      <c r="CQ29">
        <v>-0.48832120264827228</v>
      </c>
      <c r="CR29">
        <v>0.23751458530666825</v>
      </c>
      <c r="CS29">
        <v>7.8176952545001326</v>
      </c>
      <c r="CT29">
        <v>2.0504468142694439</v>
      </c>
      <c r="CU29">
        <v>-44.205774428553582</v>
      </c>
      <c r="CV29">
        <v>7.9772061281246653</v>
      </c>
      <c r="CW29">
        <v>3.3418317503520076</v>
      </c>
      <c r="CX29">
        <v>13.694540565159569</v>
      </c>
      <c r="CY29">
        <v>15.220428605206028</v>
      </c>
      <c r="CZ29">
        <v>3.9999423431734313</v>
      </c>
      <c r="DA29">
        <v>4.1280155464800368</v>
      </c>
      <c r="DB29">
        <v>3.9732214975562279</v>
      </c>
      <c r="DC29">
        <v>24.686862541602544</v>
      </c>
      <c r="DD29">
        <v>43.056423068915265</v>
      </c>
      <c r="DE29">
        <v>16.603679590469469</v>
      </c>
      <c r="DF29">
        <v>16.832948420564644</v>
      </c>
      <c r="DG29">
        <v>3.5966938307113492</v>
      </c>
      <c r="DH29">
        <v>13.540887032150103</v>
      </c>
      <c r="DI29">
        <v>19.649971571090418</v>
      </c>
      <c r="DJ29">
        <v>17.836199888780733</v>
      </c>
      <c r="DK29">
        <v>10.796838969299017</v>
      </c>
      <c r="DL29">
        <v>5.6585979251807608</v>
      </c>
      <c r="DM29">
        <v>37.053940097441213</v>
      </c>
      <c r="DN29">
        <v>12.264705495286433</v>
      </c>
      <c r="DO29">
        <v>-1.7495997984883875</v>
      </c>
      <c r="DP29">
        <v>6.045674140672447</v>
      </c>
      <c r="DQ29">
        <v>7.7360401025687215</v>
      </c>
      <c r="DR29">
        <v>16.064586681124123</v>
      </c>
      <c r="DS29">
        <v>14.684372408628679</v>
      </c>
      <c r="DT29">
        <v>-2.6315789473684208</v>
      </c>
      <c r="DU29">
        <v>25.925925925925924</v>
      </c>
      <c r="DV29">
        <v>17.87280701754387</v>
      </c>
      <c r="DW29">
        <v>24.714957349173726</v>
      </c>
      <c r="DX29">
        <v>1.5990159901598893</v>
      </c>
      <c r="DY29">
        <v>11.133200795228626</v>
      </c>
      <c r="DZ29">
        <v>8.9504895876430766</v>
      </c>
      <c r="EA29">
        <v>6.5245478036175584</v>
      </c>
      <c r="EB29">
        <v>-4.1469632464761634</v>
      </c>
      <c r="EC29">
        <v>15.534156976744191</v>
      </c>
      <c r="ED29">
        <v>-3.8092251648155884</v>
      </c>
      <c r="EE29">
        <v>-5.198483578172274</v>
      </c>
      <c r="EF29">
        <v>0.60362173038228795</v>
      </c>
      <c r="EG29">
        <v>-0.37914691943128503</v>
      </c>
      <c r="EH29">
        <v>0.30090270812437026</v>
      </c>
      <c r="EI29">
        <v>4.5314109165808505</v>
      </c>
      <c r="EJ29">
        <v>3.409836065573618</v>
      </c>
      <c r="EK29">
        <v>2.2643269748658499</v>
      </c>
      <c r="EL29">
        <v>-0.53404539385808536</v>
      </c>
      <c r="EM29">
        <v>1.0505252626317416</v>
      </c>
      <c r="EN29">
        <v>-4.1311888994010681</v>
      </c>
      <c r="EO29">
        <v>5.2768729641698924</v>
      </c>
      <c r="EP29">
        <v>10.252605285775404</v>
      </c>
      <c r="EQ29">
        <v>-1.649451170391373</v>
      </c>
      <c r="ER29">
        <v>-9.6372394972647086</v>
      </c>
      <c r="ES29">
        <v>-1.4104295428813209</v>
      </c>
      <c r="ET29">
        <v>1.7708446500808428</v>
      </c>
      <c r="EU29">
        <v>6.4258328363295707</v>
      </c>
      <c r="EV29">
        <v>10.175145423002437</v>
      </c>
      <c r="EW29">
        <v>4.7109717868339169</v>
      </c>
      <c r="EX29">
        <v>-3.3637895976027399</v>
      </c>
      <c r="EY29">
        <v>11.135648736073614</v>
      </c>
      <c r="EZ29">
        <v>6.3094636879731398</v>
      </c>
      <c r="FA29">
        <v>30.075546633467827</v>
      </c>
      <c r="FB29">
        <v>-0.60222765764624486</v>
      </c>
      <c r="FC29">
        <v>-0.60222765764624486</v>
      </c>
      <c r="FD29">
        <v>11.783708394587055</v>
      </c>
      <c r="FE29">
        <v>-14.162801234061833</v>
      </c>
      <c r="FF29">
        <v>-33.154263573553692</v>
      </c>
      <c r="FG29">
        <v>6.8435212841150044</v>
      </c>
      <c r="FH29">
        <v>-33.154263573553692</v>
      </c>
      <c r="FI29">
        <v>-33.4366557656761</v>
      </c>
      <c r="FJ29">
        <v>625.15712587056225</v>
      </c>
      <c r="FK29">
        <v>62.616051165669461</v>
      </c>
      <c r="FL29">
        <v>-1448.6461819288102</v>
      </c>
      <c r="FM29">
        <v>-10.496255635060958</v>
      </c>
      <c r="FN29" t="b">
        <v>1</v>
      </c>
      <c r="FO29">
        <v>7.5268817204301079</v>
      </c>
      <c r="FP29">
        <v>5.9322033898305024</v>
      </c>
      <c r="FQ29">
        <v>14.942528735632186</v>
      </c>
      <c r="FR29">
        <v>9.4965675057208188</v>
      </c>
      <c r="FS29">
        <v>7.1505376344086091</v>
      </c>
      <c r="FT29">
        <v>13.103448275862059</v>
      </c>
      <c r="FU29">
        <v>9.0185676392572898</v>
      </c>
      <c r="FV29">
        <v>22.132331696041597</v>
      </c>
      <c r="FW29">
        <v>12.857142857142856</v>
      </c>
      <c r="FX29">
        <v>8.3873404215986138</v>
      </c>
      <c r="FY29">
        <v>6.6279866231516174</v>
      </c>
      <c r="FZ29">
        <v>4.5890879256119241</v>
      </c>
      <c r="GA29">
        <v>7.183098591549296</v>
      </c>
      <c r="GB29">
        <v>9.9798583587811063</v>
      </c>
      <c r="GC29">
        <v>6.8086433756805818</v>
      </c>
      <c r="GD29">
        <v>-4.0690150970524801</v>
      </c>
      <c r="GE29">
        <v>-13.523685777951982</v>
      </c>
      <c r="GF29">
        <v>-12.259989767376865</v>
      </c>
      <c r="GH29">
        <v>18.469355208568032</v>
      </c>
      <c r="GI29">
        <v>13.793419231797937</v>
      </c>
      <c r="GJ29">
        <v>1.2331838565022422</v>
      </c>
      <c r="GK29">
        <v>4.7065018123608819</v>
      </c>
      <c r="GL29">
        <v>18.579234972677604</v>
      </c>
      <c r="GM29">
        <v>15.658490736180575</v>
      </c>
      <c r="GN29">
        <v>-7.8560474389121744</v>
      </c>
      <c r="GO29">
        <v>423.35955056179773</v>
      </c>
      <c r="GP29">
        <v>26.343048126885815</v>
      </c>
      <c r="GQ29">
        <v>-38.632646201713136</v>
      </c>
      <c r="GR29">
        <v>28.30982101613564</v>
      </c>
      <c r="GS29">
        <v>-1.8530351437699679</v>
      </c>
      <c r="GT29">
        <v>281.68654173764907</v>
      </c>
      <c r="GU29">
        <v>13.730198030101906</v>
      </c>
      <c r="GV29">
        <v>4.7724750277469603</v>
      </c>
      <c r="GW29">
        <v>14.575866188769417</v>
      </c>
      <c r="GX29">
        <v>14.558472553699289</v>
      </c>
      <c r="GY29">
        <v>8.9265536723163912</v>
      </c>
      <c r="GZ29">
        <v>11.649365628604375</v>
      </c>
      <c r="HA29">
        <v>9.2238470191225961</v>
      </c>
      <c r="HB29">
        <v>6.7015706806279791</v>
      </c>
      <c r="HC29">
        <v>3.8130017580298747</v>
      </c>
      <c r="HD29">
        <v>21.073959837248985</v>
      </c>
      <c r="HE29">
        <v>13.401184164699508</v>
      </c>
      <c r="HF29">
        <v>52.740692780835218</v>
      </c>
      <c r="HG29">
        <v>19.943874278383579</v>
      </c>
      <c r="HH29">
        <v>26.758855883849002</v>
      </c>
      <c r="HI29">
        <v>-7.7346697689418153</v>
      </c>
      <c r="HJ29">
        <v>-22.644425495629932</v>
      </c>
      <c r="HK29">
        <v>12.913029063984972</v>
      </c>
      <c r="HL29">
        <v>13.468028863327856</v>
      </c>
      <c r="HM29">
        <v>0.68989076970734775</v>
      </c>
      <c r="HN29">
        <v>-2.4420487395149109</v>
      </c>
      <c r="HO29">
        <v>-18.584464418557623</v>
      </c>
      <c r="HP29">
        <v>-55.692187684228522</v>
      </c>
      <c r="HQ29">
        <v>5.3447432830429955</v>
      </c>
      <c r="HR29">
        <v>-6.7737884695038169</v>
      </c>
      <c r="HS29">
        <v>31.213017751479281</v>
      </c>
      <c r="HT29">
        <v>30.434782608695656</v>
      </c>
      <c r="HU29">
        <v>23.046031834903779</v>
      </c>
      <c r="HV29">
        <v>84.076297986973842</v>
      </c>
      <c r="HW29">
        <v>-16.898148148148014</v>
      </c>
      <c r="HX29">
        <v>62.270008444752513</v>
      </c>
      <c r="HY29">
        <v>-12.851451984147261</v>
      </c>
      <c r="HZ29">
        <v>1.8395879323027144</v>
      </c>
      <c r="IA29">
        <v>521.12259240799028</v>
      </c>
      <c r="IB29">
        <v>8.7235942207204573</v>
      </c>
      <c r="IC29">
        <v>18.645064592337164</v>
      </c>
      <c r="ID29">
        <v>9.711572944468422</v>
      </c>
      <c r="IE29">
        <v>12.275135573147169</v>
      </c>
      <c r="IF29">
        <v>4.5162535779541573</v>
      </c>
      <c r="IG29">
        <v>-8.1818181818181817</v>
      </c>
      <c r="IH29">
        <v>13.30340059436794</v>
      </c>
      <c r="II29">
        <v>5.9202126825924486</v>
      </c>
      <c r="IJ29">
        <v>14.012390651452655</v>
      </c>
    </row>
    <row r="30" spans="1:244">
      <c r="A30" t="s">
        <v>325</v>
      </c>
      <c r="B30">
        <v>8.7551067857973237</v>
      </c>
      <c r="C30">
        <v>1.5320711376126588</v>
      </c>
      <c r="D30">
        <v>1.59690566895988</v>
      </c>
      <c r="E30">
        <v>9.208052486858028</v>
      </c>
      <c r="F30">
        <v>12.674113671632606</v>
      </c>
      <c r="G30">
        <v>6.8337268827832798</v>
      </c>
      <c r="H30">
        <v>10.196125820471542</v>
      </c>
      <c r="I30">
        <v>17.727273855461107</v>
      </c>
      <c r="J30">
        <v>4.9106763352245872</v>
      </c>
      <c r="K30" t="b">
        <v>0</v>
      </c>
      <c r="L30">
        <v>-1.7322280598835929</v>
      </c>
      <c r="M30">
        <v>12.343447701613892</v>
      </c>
      <c r="N30">
        <v>-1.3582347503382859</v>
      </c>
      <c r="O30">
        <v>7.1184796595070763</v>
      </c>
      <c r="P30">
        <v>7.4422891577538852</v>
      </c>
      <c r="Q30">
        <v>11.829563182527302</v>
      </c>
      <c r="R30">
        <v>7.6632684011440633</v>
      </c>
      <c r="S30">
        <v>23.072398838018085</v>
      </c>
      <c r="T30">
        <v>4.3115669403823293</v>
      </c>
      <c r="U30">
        <v>12.691781169193328</v>
      </c>
      <c r="V30">
        <v>14.312837832443092</v>
      </c>
      <c r="W30">
        <v>-2.3115824180720441</v>
      </c>
      <c r="X30">
        <v>-1.92523500692269</v>
      </c>
      <c r="Y30">
        <v>-2.9256965944272402</v>
      </c>
      <c r="Z30">
        <v>-31.270987239758224</v>
      </c>
      <c r="AA30">
        <v>-90.411613377434762</v>
      </c>
      <c r="AB30">
        <v>-1.0069028958777753</v>
      </c>
      <c r="AC30">
        <v>-3.0224047525102873</v>
      </c>
      <c r="AD30">
        <v>34.725819785064751</v>
      </c>
      <c r="AE30">
        <v>13.843967792137493</v>
      </c>
      <c r="AF30">
        <v>-7.7230789969334248</v>
      </c>
      <c r="AG30">
        <v>-8.0645557191948996</v>
      </c>
      <c r="AH30">
        <v>4.2833725143989687</v>
      </c>
      <c r="AI30">
        <v>0.65090583789537571</v>
      </c>
      <c r="AJ30">
        <v>4.7027327285559872</v>
      </c>
      <c r="AK30">
        <v>1.653932740197066</v>
      </c>
      <c r="AL30">
        <v>10.463972022269543</v>
      </c>
      <c r="AM30">
        <v>9.3929484714704881</v>
      </c>
      <c r="AN30">
        <v>7.0606940753337204</v>
      </c>
      <c r="AO30">
        <v>17.193717358445337</v>
      </c>
      <c r="AP30">
        <v>6.7689618891796481</v>
      </c>
      <c r="AQ30">
        <v>21.64810464025658</v>
      </c>
      <c r="AR30">
        <v>11.504666780998118</v>
      </c>
      <c r="AS30">
        <v>19.473943262653716</v>
      </c>
      <c r="AT30">
        <v>16.69634423515954</v>
      </c>
      <c r="AU30">
        <v>16.97750119156904</v>
      </c>
      <c r="AV30">
        <v>-28.623724888652252</v>
      </c>
      <c r="AW30">
        <v>32.732452246454137</v>
      </c>
      <c r="AX30">
        <v>-80.897930078707986</v>
      </c>
      <c r="AY30">
        <v>7.7842463829815438</v>
      </c>
      <c r="AZ30">
        <v>83.968700123230477</v>
      </c>
      <c r="BA30">
        <v>10.575801555299707</v>
      </c>
      <c r="BB30">
        <v>4.2907019340229091</v>
      </c>
      <c r="BC30">
        <v>11.96</v>
      </c>
      <c r="BD30">
        <v>14.55</v>
      </c>
      <c r="BE30">
        <v>-41.16</v>
      </c>
      <c r="BF30">
        <v>73.099999999999994</v>
      </c>
      <c r="BG30">
        <v>10.488938687266511</v>
      </c>
      <c r="BH30">
        <v>4.252344737336065</v>
      </c>
      <c r="BI30">
        <v>22.931034482758616</v>
      </c>
      <c r="BJ30">
        <v>15.823251984176464</v>
      </c>
      <c r="BK30">
        <v>-11.770192128334266</v>
      </c>
      <c r="BL30">
        <v>1.6215616789189697</v>
      </c>
      <c r="BM30">
        <v>13.416536661466401</v>
      </c>
      <c r="BN30">
        <v>18.126158060098284</v>
      </c>
      <c r="BO30">
        <v>20.609351432880846</v>
      </c>
      <c r="BP30">
        <v>12.866403607666291</v>
      </c>
      <c r="BQ30">
        <v>19.147727272727273</v>
      </c>
      <c r="BS30">
        <v>-0.51066637901495471</v>
      </c>
      <c r="BT30">
        <v>-8.0645557191948996</v>
      </c>
      <c r="BU30">
        <v>2.4032225029016181</v>
      </c>
      <c r="BV30">
        <v>34.725819785064751</v>
      </c>
      <c r="BW30">
        <v>13.843967792137493</v>
      </c>
      <c r="BX30">
        <v>12.600265976062158</v>
      </c>
      <c r="BY30">
        <v>-58.71866897147796</v>
      </c>
      <c r="BZ30">
        <v>-189.10296067167477</v>
      </c>
      <c r="CA30">
        <v>-90.411613377434762</v>
      </c>
      <c r="CB30">
        <v>-14.986773872505369</v>
      </c>
      <c r="CC30">
        <v>-47.376923694399501</v>
      </c>
      <c r="CD30">
        <v>2.4487233151946421</v>
      </c>
      <c r="CE30">
        <v>61.219864923292533</v>
      </c>
      <c r="CF30">
        <v>0</v>
      </c>
      <c r="CG30">
        <v>9.5661946504831974</v>
      </c>
      <c r="CH30">
        <v>77.857223224825688</v>
      </c>
      <c r="CI30">
        <v>2.9074176881675173</v>
      </c>
      <c r="CJ30">
        <v>-11.622105832105669</v>
      </c>
      <c r="CK30">
        <v>0</v>
      </c>
      <c r="CL30">
        <v>-19.608161090238568</v>
      </c>
      <c r="CM30">
        <v>-1.1505885983595305</v>
      </c>
      <c r="CN30">
        <v>3.7517097163441635</v>
      </c>
      <c r="CO30">
        <v>2.7553885465910701</v>
      </c>
      <c r="CP30">
        <v>2.3615085812746681</v>
      </c>
      <c r="CQ30">
        <v>-0.763515833340913</v>
      </c>
      <c r="CR30">
        <v>1.0449594513976364</v>
      </c>
      <c r="CS30">
        <v>7.6069079715000658</v>
      </c>
      <c r="CT30">
        <v>2.3779336668331741</v>
      </c>
      <c r="CU30">
        <v>106.62586306098956</v>
      </c>
      <c r="CV30">
        <v>3.4674159751067886</v>
      </c>
      <c r="CW30">
        <v>3.1088438583612712</v>
      </c>
      <c r="CX30">
        <v>9.7052065245287853</v>
      </c>
      <c r="CY30">
        <v>12.119366626065773</v>
      </c>
      <c r="CZ30">
        <v>-4.1303896029205509</v>
      </c>
      <c r="DA30">
        <v>-14.986773872505369</v>
      </c>
      <c r="DB30">
        <v>-1.4225919556842532</v>
      </c>
      <c r="DC30">
        <v>-6.1928861213937054</v>
      </c>
      <c r="DD30">
        <v>-0.51066637901495471</v>
      </c>
      <c r="DE30">
        <v>-8.8793867991892093</v>
      </c>
      <c r="DF30">
        <v>18.266261578307681</v>
      </c>
      <c r="DG30">
        <v>7.7951770211116767</v>
      </c>
      <c r="DH30">
        <v>15.823251984176464</v>
      </c>
      <c r="DI30">
        <v>22.425417455194484</v>
      </c>
      <c r="DJ30">
        <v>19.188971437270038</v>
      </c>
      <c r="DK30">
        <v>17.2718305897099</v>
      </c>
      <c r="DL30">
        <v>13.539114813000165</v>
      </c>
      <c r="DM30">
        <v>43.240683138148846</v>
      </c>
      <c r="DN30">
        <v>11.260815706293313</v>
      </c>
      <c r="DO30">
        <v>17.011243933443016</v>
      </c>
      <c r="DP30">
        <v>13.539215520040294</v>
      </c>
      <c r="DQ30">
        <v>15.365078927863138</v>
      </c>
      <c r="DR30">
        <v>16.535844030814388</v>
      </c>
      <c r="DS30">
        <v>17.278897256051849</v>
      </c>
      <c r="DT30">
        <v>1.6483516483516523</v>
      </c>
      <c r="DU30">
        <v>6.666666666666667</v>
      </c>
      <c r="DV30">
        <v>3.2000000000000028</v>
      </c>
      <c r="DW30">
        <v>6.5217391304347796</v>
      </c>
      <c r="DX30">
        <v>6.2953995157384934</v>
      </c>
      <c r="DY30">
        <v>21.189092534644605</v>
      </c>
      <c r="DZ30">
        <v>17.465753424657535</v>
      </c>
      <c r="EA30">
        <v>7.7914015210305694</v>
      </c>
      <c r="EB30">
        <v>-11.055195425103168</v>
      </c>
      <c r="EC30">
        <v>23.407353476519848</v>
      </c>
      <c r="ED30">
        <v>-1.797511152604983</v>
      </c>
      <c r="EE30">
        <v>-9.438788109702319</v>
      </c>
      <c r="EF30">
        <v>2.2000000000000028</v>
      </c>
      <c r="EG30">
        <v>-1.5999999999999945</v>
      </c>
      <c r="EH30">
        <v>2.5999999999999943</v>
      </c>
      <c r="EI30">
        <v>6.3444108761329279</v>
      </c>
      <c r="EJ30">
        <v>5.5599642312050293</v>
      </c>
      <c r="EK30">
        <v>4.0164184629771142</v>
      </c>
      <c r="EL30">
        <v>-4.3862513777201206</v>
      </c>
      <c r="EM30">
        <v>-16.718715880194278</v>
      </c>
      <c r="EN30">
        <v>-24.008663622473055</v>
      </c>
      <c r="EO30">
        <v>-10.851075862908845</v>
      </c>
      <c r="EP30">
        <v>6.4804469273742988</v>
      </c>
      <c r="EQ30">
        <v>-0.59582919563059433</v>
      </c>
      <c r="ER30">
        <v>-11.27308066083577</v>
      </c>
      <c r="ES30">
        <v>1.8943170488534455</v>
      </c>
      <c r="ET30">
        <v>-11.419423692636075</v>
      </c>
      <c r="EU30">
        <v>13.195876288659791</v>
      </c>
      <c r="EV30">
        <v>10.564853556485366</v>
      </c>
      <c r="EW30">
        <v>6.6666666666666607</v>
      </c>
      <c r="EX30">
        <v>2.7780217998013286</v>
      </c>
      <c r="EY30">
        <v>10.511923295028156</v>
      </c>
      <c r="EZ30">
        <v>6.7880734176001738</v>
      </c>
      <c r="FA30">
        <v>29.139673831354273</v>
      </c>
      <c r="FB30">
        <v>19.280904382180335</v>
      </c>
      <c r="FC30">
        <v>19.280904382180335</v>
      </c>
      <c r="FD30">
        <v>24.993750091910414</v>
      </c>
      <c r="FE30">
        <v>13.455659167862896</v>
      </c>
      <c r="FF30">
        <v>17.095903549273608</v>
      </c>
      <c r="FG30">
        <v>20.808177416462431</v>
      </c>
      <c r="FH30">
        <v>17.095903549273608</v>
      </c>
      <c r="FI30">
        <v>12.540643569906941</v>
      </c>
      <c r="FJ30">
        <v>-106.86386477843766</v>
      </c>
      <c r="FK30">
        <v>-61.753917972657554</v>
      </c>
      <c r="FL30">
        <v>-130.36908380373424</v>
      </c>
      <c r="FM30">
        <v>-7.512998869248273</v>
      </c>
      <c r="FN30" t="b">
        <v>1</v>
      </c>
      <c r="FO30">
        <v>5.0999999999999943</v>
      </c>
      <c r="FP30">
        <v>4</v>
      </c>
      <c r="FQ30">
        <v>6.2000000000000028</v>
      </c>
      <c r="FR30">
        <v>9.9109131403118109</v>
      </c>
      <c r="FS30">
        <v>10.144153764014948</v>
      </c>
      <c r="FT30">
        <v>12.643678160919533</v>
      </c>
      <c r="FU30">
        <v>7.3107049608355208</v>
      </c>
      <c r="FV30">
        <v>7.0797048461078242</v>
      </c>
      <c r="FW30">
        <v>-7.7512776831345898</v>
      </c>
      <c r="FX30">
        <v>2.5991693937167666</v>
      </c>
      <c r="FY30">
        <v>4.7718907814773601</v>
      </c>
      <c r="FZ30">
        <v>5.9592096876991709</v>
      </c>
      <c r="GA30">
        <v>2.0515518148342977</v>
      </c>
      <c r="GB30">
        <v>10.108584798128263</v>
      </c>
      <c r="GC30">
        <v>6.0792337573762669</v>
      </c>
      <c r="GD30">
        <v>19.305101279623567</v>
      </c>
      <c r="GE30">
        <v>-18.572635920137127</v>
      </c>
      <c r="GF30">
        <v>-16.712658423220645</v>
      </c>
      <c r="GH30">
        <v>20.10246305418719</v>
      </c>
      <c r="GI30">
        <v>12.866403607666291</v>
      </c>
      <c r="GJ30">
        <v>14.065833318641019</v>
      </c>
      <c r="GK30">
        <v>6.6630973614018281</v>
      </c>
      <c r="GL30">
        <v>17.342342342342363</v>
      </c>
      <c r="GM30">
        <v>-0.54746100084201887</v>
      </c>
      <c r="GN30">
        <v>3.5965422438405414</v>
      </c>
      <c r="GO30">
        <v>468.30875975715526</v>
      </c>
      <c r="GP30">
        <v>52.304643261608149</v>
      </c>
      <c r="GQ30">
        <v>-22.731949431252449</v>
      </c>
      <c r="GR30">
        <v>1.4323574256044675</v>
      </c>
      <c r="GS30">
        <v>-4.2159763313609471</v>
      </c>
      <c r="GT30">
        <v>-51.400640762342888</v>
      </c>
      <c r="GU30">
        <v>15.436241610738255</v>
      </c>
      <c r="GV30">
        <v>10.044642857142858</v>
      </c>
      <c r="GW30">
        <v>11.851015801354404</v>
      </c>
      <c r="GX30">
        <v>13.103448275862076</v>
      </c>
      <c r="GY30">
        <v>9.2613009922822407</v>
      </c>
      <c r="GZ30">
        <v>11.399548532731387</v>
      </c>
      <c r="HA30">
        <v>8.9207048458149885</v>
      </c>
      <c r="HB30">
        <v>8.3216712175546519</v>
      </c>
      <c r="HC30">
        <v>8.2809005718570514</v>
      </c>
      <c r="HD30">
        <v>-43.651365211021023</v>
      </c>
      <c r="HE30">
        <v>15.080250297748455</v>
      </c>
      <c r="HF30">
        <v>61.219864923292533</v>
      </c>
      <c r="HG30">
        <v>12.841587864780845</v>
      </c>
      <c r="HH30">
        <v>7.8490098532193269</v>
      </c>
      <c r="HI30">
        <v>-7.8434649365845779</v>
      </c>
      <c r="HJ30">
        <v>-6.39772495061644</v>
      </c>
      <c r="HK30">
        <v>18.784530386740332</v>
      </c>
      <c r="HL30">
        <v>9.4790547798066598</v>
      </c>
      <c r="HM30">
        <v>1.8602522434839157</v>
      </c>
      <c r="HN30">
        <v>21.978580627668951</v>
      </c>
      <c r="HO30">
        <v>-9.9831776785196435</v>
      </c>
      <c r="HP30">
        <v>-38.563680244980581</v>
      </c>
      <c r="HQ30">
        <v>45.541022592152181</v>
      </c>
      <c r="HR30">
        <v>-5.5122889331405656</v>
      </c>
      <c r="HS30">
        <v>18.454935622317585</v>
      </c>
      <c r="HT30">
        <v>7.6923076923076925</v>
      </c>
      <c r="HU30">
        <v>45.183201547237609</v>
      </c>
      <c r="HV30">
        <v>19.051510745615065</v>
      </c>
      <c r="HW30">
        <v>-29.458893134475716</v>
      </c>
      <c r="HX30">
        <v>35.565536953858718</v>
      </c>
      <c r="HY30">
        <v>5.8007981239972031</v>
      </c>
      <c r="HZ30">
        <v>8.9843749999999627</v>
      </c>
      <c r="IA30">
        <v>12.60327623944106</v>
      </c>
      <c r="IB30">
        <v>-1.0352240852302739</v>
      </c>
      <c r="IC30">
        <v>15.975478564635662</v>
      </c>
      <c r="ID30">
        <v>20.458238743437146</v>
      </c>
      <c r="IE30">
        <v>-0.24187437485475835</v>
      </c>
      <c r="IF30">
        <v>5.0204846726144687</v>
      </c>
      <c r="IG30">
        <v>-29.15766738660907</v>
      </c>
      <c r="IH30">
        <v>23.470941087632578</v>
      </c>
      <c r="II30">
        <v>5.4704586417809695</v>
      </c>
      <c r="IJ30">
        <v>9.4519261223092332</v>
      </c>
    </row>
    <row r="31" spans="1:244">
      <c r="A31" t="s">
        <v>326</v>
      </c>
      <c r="B31">
        <v>2.9955225565746968</v>
      </c>
      <c r="C31">
        <v>1.9726301313857795</v>
      </c>
      <c r="D31">
        <v>5.7010642412152155</v>
      </c>
      <c r="E31">
        <v>9.209807019931942</v>
      </c>
      <c r="F31">
        <v>15.942906376734841</v>
      </c>
      <c r="G31">
        <v>11.888610259629941</v>
      </c>
      <c r="H31">
        <v>14.45499622967041</v>
      </c>
      <c r="I31">
        <v>17.78002351088433</v>
      </c>
      <c r="J31">
        <v>7.6064798730251484</v>
      </c>
      <c r="K31" t="b">
        <v>0</v>
      </c>
      <c r="L31">
        <v>8.9363567967899673</v>
      </c>
      <c r="M31">
        <v>11.280022710745213</v>
      </c>
      <c r="N31">
        <v>3.9004242768132005</v>
      </c>
      <c r="O31">
        <v>28.641536003786754</v>
      </c>
      <c r="P31">
        <v>16.357085101135457</v>
      </c>
      <c r="Q31">
        <v>16.188720942384631</v>
      </c>
      <c r="R31">
        <v>18.161323767373581</v>
      </c>
      <c r="S31">
        <v>21.503195194115378</v>
      </c>
      <c r="T31">
        <v>10.25625226383287</v>
      </c>
      <c r="U31">
        <v>37.783532465367699</v>
      </c>
      <c r="V31">
        <v>26.236730957644582</v>
      </c>
      <c r="W31">
        <v>7.3736829098425076</v>
      </c>
      <c r="X31">
        <v>4.6097132826214189</v>
      </c>
      <c r="Y31">
        <v>11.127357490993862</v>
      </c>
      <c r="Z31">
        <v>5.3340153452685382</v>
      </c>
      <c r="AA31">
        <v>-157.21014492753622</v>
      </c>
      <c r="AB31">
        <v>-3.6232535623558757</v>
      </c>
      <c r="AC31">
        <v>-0.4128828651455127</v>
      </c>
      <c r="AD31">
        <v>41.013137948458819</v>
      </c>
      <c r="AE31">
        <v>2.895377128953776</v>
      </c>
      <c r="AF31">
        <v>-3.7509799000087494</v>
      </c>
      <c r="AG31">
        <v>16.835778175313052</v>
      </c>
      <c r="AH31">
        <v>-2.3682504563577242</v>
      </c>
      <c r="AI31">
        <v>12.263070966110361</v>
      </c>
      <c r="AJ31">
        <v>1.7731870903595182</v>
      </c>
      <c r="AK31">
        <v>-2.3934372398912265</v>
      </c>
      <c r="AL31">
        <v>10.697326868735466</v>
      </c>
      <c r="AM31">
        <v>10.275905635762376</v>
      </c>
      <c r="AN31">
        <v>5.6568891824078964</v>
      </c>
      <c r="AO31">
        <v>7.9982323232778398</v>
      </c>
      <c r="AP31">
        <v>20.00455966485433</v>
      </c>
      <c r="AQ31">
        <v>12.522943364228997</v>
      </c>
      <c r="AR31">
        <v>7.1422958248988975</v>
      </c>
      <c r="AS31">
        <v>19.611380989537551</v>
      </c>
      <c r="AT31">
        <v>17.722441393383033</v>
      </c>
      <c r="AU31">
        <v>15.523871794475969</v>
      </c>
      <c r="AV31">
        <v>-8.1537675514613905</v>
      </c>
      <c r="AW31">
        <v>-32.081716658693495</v>
      </c>
      <c r="AX31">
        <v>65.871496193318052</v>
      </c>
      <c r="AY31">
        <v>15.018017392027652</v>
      </c>
      <c r="AZ31">
        <v>-78.595397326879237</v>
      </c>
      <c r="BA31">
        <v>13.487261263185324</v>
      </c>
      <c r="BB31">
        <v>2.8343813853605986</v>
      </c>
      <c r="BC31">
        <v>13.03</v>
      </c>
      <c r="BD31">
        <v>13.01</v>
      </c>
      <c r="BE31">
        <v>62.06</v>
      </c>
      <c r="BF31">
        <v>73.3</v>
      </c>
      <c r="BG31">
        <v>13.366634195758257</v>
      </c>
      <c r="BH31">
        <v>2.9008033141075731</v>
      </c>
      <c r="BI31">
        <v>23.199329983249569</v>
      </c>
      <c r="BJ31">
        <v>13.633422443139981</v>
      </c>
      <c r="BK31">
        <v>-12.68459977136458</v>
      </c>
      <c r="BL31">
        <v>1.6261676019589684</v>
      </c>
      <c r="BM31">
        <v>8.7294727744165996</v>
      </c>
      <c r="BN31">
        <v>15.936685190550184</v>
      </c>
      <c r="BO31">
        <v>16.975111678366307</v>
      </c>
      <c r="BP31">
        <v>13.04707993925169</v>
      </c>
      <c r="BQ31">
        <v>14.427251475008349</v>
      </c>
      <c r="BS31">
        <v>12.363378910571269</v>
      </c>
      <c r="BT31">
        <v>16.836493738819318</v>
      </c>
      <c r="BU31">
        <v>13.685175676666915</v>
      </c>
      <c r="BV31">
        <v>41.013137948458819</v>
      </c>
      <c r="BW31">
        <v>2.895377128953776</v>
      </c>
      <c r="BX31">
        <v>2.819630927971422</v>
      </c>
      <c r="BY31">
        <v>25.816499614494987</v>
      </c>
      <c r="BZ31">
        <v>-644.81084939329048</v>
      </c>
      <c r="CA31">
        <v>-157.21014492753622</v>
      </c>
      <c r="CB31">
        <v>1.8130291289998619</v>
      </c>
      <c r="CC31">
        <v>-11.927977321631024</v>
      </c>
      <c r="CD31">
        <v>2.0365752285951788</v>
      </c>
      <c r="CE31">
        <v>3.5744469301516326</v>
      </c>
      <c r="CF31">
        <v>1</v>
      </c>
      <c r="CG31">
        <v>7.3342425975626142</v>
      </c>
      <c r="CH31">
        <v>42.406972147253548</v>
      </c>
      <c r="CI31">
        <v>2.710802201094042</v>
      </c>
      <c r="CJ31">
        <v>-6.5257126535214871</v>
      </c>
      <c r="CK31">
        <v>0</v>
      </c>
      <c r="CL31">
        <v>-20.998696445959258</v>
      </c>
      <c r="CM31">
        <v>-5.034622268110132</v>
      </c>
      <c r="CN31">
        <v>23.12528290960271</v>
      </c>
      <c r="CO31">
        <v>-6.1020424897326231E-2</v>
      </c>
      <c r="CP31">
        <v>2.5281245449827927</v>
      </c>
      <c r="CQ31">
        <v>-0.99272579475962286</v>
      </c>
      <c r="CR31">
        <v>3.0336785503182186</v>
      </c>
      <c r="CS31">
        <v>7.6069079715000489</v>
      </c>
      <c r="CT31">
        <v>2.3787585728293386</v>
      </c>
      <c r="CU31">
        <v>382.27100271002871</v>
      </c>
      <c r="CV31">
        <v>0.13777939796143898</v>
      </c>
      <c r="CW31">
        <v>3.0150534011533479</v>
      </c>
      <c r="CX31">
        <v>8.9434422928272834</v>
      </c>
      <c r="CY31">
        <v>13.378324732036523</v>
      </c>
      <c r="CZ31">
        <v>-8.632693165329389</v>
      </c>
      <c r="DA31">
        <v>1.8130291289998619</v>
      </c>
      <c r="DB31">
        <v>-10.912060022201452</v>
      </c>
      <c r="DC31">
        <v>-0.78553353888114041</v>
      </c>
      <c r="DD31">
        <v>12.363378910571269</v>
      </c>
      <c r="DE31">
        <v>-6.3996202594421359</v>
      </c>
      <c r="DF31">
        <v>15.368365005511714</v>
      </c>
      <c r="DG31">
        <v>6.9008637521582736</v>
      </c>
      <c r="DH31">
        <v>13.633422443139981</v>
      </c>
      <c r="DI31">
        <v>20.33992567929846</v>
      </c>
      <c r="DJ31">
        <v>16.496324748879537</v>
      </c>
      <c r="DK31">
        <v>3.1685413794745654</v>
      </c>
      <c r="DL31">
        <v>15.14301738642737</v>
      </c>
      <c r="DM31">
        <v>22.25806143546793</v>
      </c>
      <c r="DN31">
        <v>13.016588415414807</v>
      </c>
      <c r="DO31">
        <v>6.475564671483701</v>
      </c>
      <c r="DP31">
        <v>10.365033876417414</v>
      </c>
      <c r="DQ31">
        <v>10.532122943985916</v>
      </c>
      <c r="DR31">
        <v>14.610228007419984</v>
      </c>
      <c r="DS31">
        <v>13.582857915278373</v>
      </c>
      <c r="DT31">
        <v>0</v>
      </c>
      <c r="DU31">
        <v>-3.0303030303030303</v>
      </c>
      <c r="DV31">
        <v>-4.4651162790697718</v>
      </c>
      <c r="DW31">
        <v>-1.2048192771084507</v>
      </c>
      <c r="DX31">
        <v>-0.24096385542170298</v>
      </c>
      <c r="DY31">
        <v>20.716783216783227</v>
      </c>
      <c r="DZ31">
        <v>18.467183041174078</v>
      </c>
      <c r="EA31">
        <v>6.8565237579322185</v>
      </c>
      <c r="EB31">
        <v>-11.481634193284679</v>
      </c>
      <c r="EC31">
        <v>19.456244689889537</v>
      </c>
      <c r="ED31">
        <v>1.0552303315461575</v>
      </c>
      <c r="EE31">
        <v>-5.7094875208107396</v>
      </c>
      <c r="EF31">
        <v>9.9999999999994316E-2</v>
      </c>
      <c r="EG31">
        <v>-0.69284064665126366</v>
      </c>
      <c r="EH31">
        <v>2.5</v>
      </c>
      <c r="EI31">
        <v>2.8140703517587911</v>
      </c>
      <c r="EJ31">
        <v>2.0886322454088395</v>
      </c>
      <c r="EK31">
        <v>-3.5249445629287299</v>
      </c>
      <c r="EL31">
        <v>-4.1646070192780016</v>
      </c>
      <c r="EM31">
        <v>-14.322175583380456</v>
      </c>
      <c r="EN31">
        <v>-27.384973852693701</v>
      </c>
      <c r="EO31">
        <v>-2.2419250923593004</v>
      </c>
      <c r="EP31">
        <v>9.7883597883597968</v>
      </c>
      <c r="EQ31">
        <v>-0.98716683119447179</v>
      </c>
      <c r="ER31">
        <v>-14.03508771929824</v>
      </c>
      <c r="ES31">
        <v>7.8108941418294027</v>
      </c>
      <c r="ET31">
        <v>1.744186046511625</v>
      </c>
      <c r="EU31">
        <v>5.7692307692307727</v>
      </c>
      <c r="EV31">
        <v>6.2091503267973893</v>
      </c>
      <c r="EW31">
        <v>2.9175050301810779</v>
      </c>
      <c r="EX31">
        <v>-10.933811663977169</v>
      </c>
      <c r="EY31">
        <v>-3.8315842391528818</v>
      </c>
      <c r="EZ31">
        <v>-8.1152698399618597</v>
      </c>
      <c r="FA31">
        <v>13.338064018511378</v>
      </c>
      <c r="FB31">
        <v>13.188566219559839</v>
      </c>
      <c r="FC31">
        <v>13.188566219559839</v>
      </c>
      <c r="FD31">
        <v>9.2358721411093168</v>
      </c>
      <c r="FE31">
        <v>19.330960678183931</v>
      </c>
      <c r="FF31">
        <v>23.940181284223534</v>
      </c>
      <c r="FG31">
        <v>-2.5956964265958624</v>
      </c>
      <c r="FH31">
        <v>37.699069881598206</v>
      </c>
      <c r="FI31">
        <v>9.9365809078069169</v>
      </c>
      <c r="FJ31">
        <v>2147.5184794086585</v>
      </c>
      <c r="FK31">
        <v>-12.339884619145398</v>
      </c>
      <c r="FL31">
        <v>-1282.9631930423977</v>
      </c>
      <c r="FM31">
        <v>14.033145007584913</v>
      </c>
      <c r="FN31" t="b">
        <v>0</v>
      </c>
      <c r="FO31">
        <v>6.9000000000000057</v>
      </c>
      <c r="FP31">
        <v>5.4000000000000057</v>
      </c>
      <c r="FQ31">
        <v>5.5</v>
      </c>
      <c r="FR31">
        <v>10.021551724137929</v>
      </c>
      <c r="FS31">
        <v>9.7586029789419637</v>
      </c>
      <c r="FT31">
        <v>5.7187017001545639</v>
      </c>
      <c r="FU31">
        <v>2.6763990267639937</v>
      </c>
      <c r="FV31">
        <v>-2.6702740854017226</v>
      </c>
      <c r="FW31">
        <v>-3.2656663724624919</v>
      </c>
      <c r="FX31">
        <v>-7.0611108772520668</v>
      </c>
      <c r="FY31">
        <v>4.8399964542150515</v>
      </c>
      <c r="FZ31">
        <v>9.4090429893405165</v>
      </c>
      <c r="GA31">
        <v>6.114018176810796</v>
      </c>
      <c r="GB31">
        <v>10.452056717675138</v>
      </c>
      <c r="GC31">
        <v>8.4458894565722193</v>
      </c>
      <c r="GD31">
        <v>2.0453056768558993</v>
      </c>
      <c r="GE31">
        <v>-15.743715743715745</v>
      </c>
      <c r="GF31">
        <v>-18.126864128519419</v>
      </c>
      <c r="GH31">
        <v>16.102212051868804</v>
      </c>
      <c r="GI31">
        <v>13.04707993925169</v>
      </c>
      <c r="GJ31">
        <v>14.601009653706493</v>
      </c>
      <c r="GK31">
        <v>2.8501462454345603</v>
      </c>
      <c r="GL31">
        <v>18.841591067690157</v>
      </c>
      <c r="GM31">
        <v>-4.981385809745146</v>
      </c>
      <c r="GN31">
        <v>-42.242089974091236</v>
      </c>
      <c r="GO31">
        <v>2.1097954790096947</v>
      </c>
      <c r="GP31">
        <v>66.182527016738959</v>
      </c>
      <c r="GQ31">
        <v>-34.74773124801613</v>
      </c>
      <c r="GR31">
        <v>-8.4315389769935294</v>
      </c>
      <c r="GS31">
        <v>-6.8833652007648185</v>
      </c>
      <c r="GT31">
        <v>2.2439338630019323</v>
      </c>
      <c r="GU31">
        <v>19.596094096759874</v>
      </c>
      <c r="GV31">
        <v>11.182795698924737</v>
      </c>
      <c r="GW31">
        <v>11.026200873362455</v>
      </c>
      <c r="GX31">
        <v>12.569521690767516</v>
      </c>
      <c r="GY31">
        <v>9.456521739130439</v>
      </c>
      <c r="GZ31">
        <v>8.9439655172413772</v>
      </c>
      <c r="HA31">
        <v>8.1370449678800796</v>
      </c>
      <c r="HB31">
        <v>10.432085303074896</v>
      </c>
      <c r="HC31">
        <v>9.7240247041472685</v>
      </c>
      <c r="HD31">
        <v>-14.27974171970085</v>
      </c>
      <c r="HE31">
        <v>28.133603548485773</v>
      </c>
      <c r="HF31">
        <v>3.5744469301516326</v>
      </c>
      <c r="HG31">
        <v>4.878991496699765</v>
      </c>
      <c r="HH31">
        <v>16.156668162114315</v>
      </c>
      <c r="HI31">
        <v>5.2501478130994483</v>
      </c>
      <c r="HJ31">
        <v>-5.8383461831737726</v>
      </c>
      <c r="HK31">
        <v>21.693121693121693</v>
      </c>
      <c r="HL31">
        <v>11.249009770266701</v>
      </c>
      <c r="HM31">
        <v>2.7252811026477972</v>
      </c>
      <c r="HN31">
        <v>15.760691750408965</v>
      </c>
      <c r="HO31">
        <v>10.668872118267348</v>
      </c>
      <c r="HP31">
        <v>45.459646497708782</v>
      </c>
      <c r="HQ31">
        <v>15.318899941486247</v>
      </c>
      <c r="HR31">
        <v>-0.86832526548838618</v>
      </c>
      <c r="HS31">
        <v>1.412066752246474</v>
      </c>
      <c r="HT31">
        <v>-3.4482758620689653</v>
      </c>
      <c r="HU31">
        <v>34.550210547077732</v>
      </c>
      <c r="HV31">
        <v>6.8166427492810824</v>
      </c>
      <c r="HW31">
        <v>0.50893839032293375</v>
      </c>
      <c r="HX31">
        <v>-8.5545722713864301</v>
      </c>
      <c r="HY31">
        <v>-26.283792124429091</v>
      </c>
      <c r="HZ31">
        <v>8.8700994363167069</v>
      </c>
      <c r="IA31">
        <v>29.379058636458222</v>
      </c>
      <c r="IB31">
        <v>4.5983543631030859</v>
      </c>
      <c r="IC31">
        <v>14.280149145751009</v>
      </c>
      <c r="ID31">
        <v>13.488725527863865</v>
      </c>
      <c r="IE31">
        <v>-12.062412251976792</v>
      </c>
      <c r="IF31">
        <v>6.8253854734013757</v>
      </c>
      <c r="IG31">
        <v>-1.6302076076355083</v>
      </c>
      <c r="IH31">
        <v>30.752419570190991</v>
      </c>
      <c r="II31">
        <v>5.7090217432170443</v>
      </c>
      <c r="IJ31">
        <v>8.9433625001801875</v>
      </c>
    </row>
    <row r="32" spans="1:244">
      <c r="A32" t="s">
        <v>327</v>
      </c>
      <c r="B32">
        <v>9.8858756877663314</v>
      </c>
      <c r="C32">
        <v>1.0244731163046896</v>
      </c>
      <c r="D32">
        <v>3.407837942539258</v>
      </c>
      <c r="E32">
        <v>8.2301227009017044</v>
      </c>
      <c r="F32">
        <v>12.914191265770942</v>
      </c>
      <c r="G32">
        <v>10.71929636447034</v>
      </c>
      <c r="H32">
        <v>10.696285240345142</v>
      </c>
      <c r="I32">
        <v>15.381532136784843</v>
      </c>
      <c r="J32">
        <v>5.3894745689502184</v>
      </c>
      <c r="K32" t="b">
        <v>0</v>
      </c>
      <c r="L32">
        <v>8.8356017715547726</v>
      </c>
      <c r="M32">
        <v>-13.944440158820198</v>
      </c>
      <c r="N32">
        <v>5.2720857678466331</v>
      </c>
      <c r="O32">
        <v>-4.6874871532272833</v>
      </c>
      <c r="P32">
        <v>2.8554579526493926</v>
      </c>
      <c r="Q32">
        <v>13.716557987069116</v>
      </c>
      <c r="R32">
        <v>17.654100105000879</v>
      </c>
      <c r="S32">
        <v>-6.1417138150827206</v>
      </c>
      <c r="T32">
        <v>10.998810298405479</v>
      </c>
      <c r="U32">
        <v>1.4427403211151462</v>
      </c>
      <c r="V32">
        <v>10.964952446577076</v>
      </c>
      <c r="W32">
        <v>20.007606126015002</v>
      </c>
      <c r="X32">
        <v>-6.9093334269367173</v>
      </c>
      <c r="Y32">
        <v>58.053185155784881</v>
      </c>
      <c r="Z32">
        <v>300.31967525053915</v>
      </c>
      <c r="AA32">
        <v>-106.09896971589134</v>
      </c>
      <c r="AB32">
        <v>0.32347795901029613</v>
      </c>
      <c r="AC32">
        <v>4.8785029392794357</v>
      </c>
      <c r="AD32">
        <v>51.549516592631306</v>
      </c>
      <c r="AE32">
        <v>-3.2878825271470853</v>
      </c>
      <c r="AF32">
        <v>7.1422538404209339</v>
      </c>
      <c r="AG32">
        <v>3.3356096349639888</v>
      </c>
      <c r="AH32">
        <v>1.5281703791231373E-2</v>
      </c>
      <c r="AI32">
        <v>6.6242530706201785</v>
      </c>
      <c r="AJ32">
        <v>2.9620390816111</v>
      </c>
      <c r="AK32">
        <v>-0.84533928376000333</v>
      </c>
      <c r="AL32">
        <v>9.8084414796353023</v>
      </c>
      <c r="AM32">
        <v>11.059388163549254</v>
      </c>
      <c r="AN32">
        <v>1.9947918037621322</v>
      </c>
      <c r="AO32">
        <v>7.0371911160920479</v>
      </c>
      <c r="AP32">
        <v>12.858775191113395</v>
      </c>
      <c r="AQ32">
        <v>13.545525138644338</v>
      </c>
      <c r="AR32">
        <v>7.5520622044493235</v>
      </c>
      <c r="AS32">
        <v>17.342668509058701</v>
      </c>
      <c r="AT32">
        <v>16.738624389025897</v>
      </c>
      <c r="AU32">
        <v>10.674638565671048</v>
      </c>
      <c r="AV32">
        <v>-17.133178525548836</v>
      </c>
      <c r="AW32">
        <v>51.755872462260989</v>
      </c>
      <c r="AX32">
        <v>-74.560373088628694</v>
      </c>
      <c r="AY32">
        <v>11.517444820091704</v>
      </c>
      <c r="AZ32">
        <v>-30.186820812950447</v>
      </c>
      <c r="BA32">
        <v>15.898734634445066</v>
      </c>
      <c r="BB32">
        <v>-2.9740244076672586</v>
      </c>
      <c r="BC32">
        <v>8.24</v>
      </c>
      <c r="BD32">
        <v>11.79</v>
      </c>
      <c r="BE32">
        <v>20.54</v>
      </c>
      <c r="BF32">
        <v>74.599999999999994</v>
      </c>
      <c r="BG32">
        <v>15.805435116364167</v>
      </c>
      <c r="BH32">
        <v>-2.9079773713770662</v>
      </c>
      <c r="BI32">
        <v>25.099601593625497</v>
      </c>
      <c r="BJ32">
        <v>11.248878671028182</v>
      </c>
      <c r="BK32">
        <v>-31.779988352883848</v>
      </c>
      <c r="BL32">
        <v>2.2577992331599575</v>
      </c>
      <c r="BM32">
        <v>8.7294727744165996</v>
      </c>
      <c r="BN32">
        <v>14.269118592120222</v>
      </c>
      <c r="BO32">
        <v>15.181392308530341</v>
      </c>
      <c r="BP32">
        <v>13.779008438818567</v>
      </c>
      <c r="BQ32">
        <v>10.906092155447892</v>
      </c>
      <c r="BS32">
        <v>18.372658810068003</v>
      </c>
      <c r="BT32">
        <v>3.3356096349639888</v>
      </c>
      <c r="BU32">
        <v>0.60103758066557011</v>
      </c>
      <c r="BV32">
        <v>51.549516592631306</v>
      </c>
      <c r="BW32">
        <v>-3.2878825271470853</v>
      </c>
      <c r="BX32">
        <v>-3.4265779029573631</v>
      </c>
      <c r="BY32">
        <v>-57.572033044529526</v>
      </c>
      <c r="BZ32">
        <v>438.77618522601989</v>
      </c>
      <c r="CA32">
        <v>-106.09896971589134</v>
      </c>
      <c r="CB32">
        <v>32.702904175280324</v>
      </c>
      <c r="CC32">
        <v>37.680562403266279</v>
      </c>
      <c r="CD32">
        <v>1.6302104828724722</v>
      </c>
      <c r="CE32">
        <v>-7.8619174942704291</v>
      </c>
      <c r="CF32">
        <v>0</v>
      </c>
      <c r="CG32">
        <v>1.9972802991671412</v>
      </c>
      <c r="CH32">
        <v>-33.55018694436086</v>
      </c>
      <c r="CI32">
        <v>2.7619013542092343</v>
      </c>
      <c r="CJ32">
        <v>-0.89712681567225838</v>
      </c>
      <c r="CK32">
        <v>0</v>
      </c>
      <c r="CL32">
        <v>-1.8890741324759839</v>
      </c>
      <c r="CM32">
        <v>-9.326381900528661</v>
      </c>
      <c r="CN32">
        <v>7.2566044283801343</v>
      </c>
      <c r="CO32">
        <v>2.136227641790241E-2</v>
      </c>
      <c r="CP32">
        <v>1.4685667871768564</v>
      </c>
      <c r="CQ32">
        <v>-1.049720200336467</v>
      </c>
      <c r="CR32">
        <v>2.0942502822353699</v>
      </c>
      <c r="CS32">
        <v>8.0309746038998391</v>
      </c>
      <c r="CT32">
        <v>2.0466235689603951</v>
      </c>
      <c r="CU32">
        <v>673.65021697446753</v>
      </c>
      <c r="CV32">
        <v>0.94190213000152223</v>
      </c>
      <c r="CW32">
        <v>2.7185112925949473</v>
      </c>
      <c r="CX32">
        <v>8.8836128051256935</v>
      </c>
      <c r="CY32">
        <v>15.036440352896049</v>
      </c>
      <c r="CZ32">
        <v>0.75234198118106876</v>
      </c>
      <c r="DA32">
        <v>32.702904175280324</v>
      </c>
      <c r="DB32">
        <v>-6.2702061747705304</v>
      </c>
      <c r="DC32">
        <v>6.3423151573588594</v>
      </c>
      <c r="DD32">
        <v>18.372658810068003</v>
      </c>
      <c r="DE32">
        <v>1.3327011848067349</v>
      </c>
      <c r="DF32">
        <v>14.851332051083061</v>
      </c>
      <c r="DG32">
        <v>4.6341010067954569</v>
      </c>
      <c r="DH32">
        <v>11.248878671028182</v>
      </c>
      <c r="DI32">
        <v>15.922427403426944</v>
      </c>
      <c r="DJ32">
        <v>15.144802408456465</v>
      </c>
      <c r="DK32">
        <v>2.3896426470099859</v>
      </c>
      <c r="DL32">
        <v>13.824566784235548</v>
      </c>
      <c r="DM32">
        <v>22.271872271872272</v>
      </c>
      <c r="DN32">
        <v>11.757200929746778</v>
      </c>
      <c r="DO32">
        <v>3.2861669012278064E-2</v>
      </c>
      <c r="DP32">
        <v>6.7768867632810412</v>
      </c>
      <c r="DQ32">
        <v>6.9647495769382646</v>
      </c>
      <c r="DR32">
        <v>12.623455991072371</v>
      </c>
      <c r="DS32">
        <v>11.269185438882108</v>
      </c>
      <c r="DT32">
        <v>-2.7027027027027026</v>
      </c>
      <c r="DU32">
        <v>-5.8823529411764701</v>
      </c>
      <c r="DV32">
        <v>-4.5581395348837228</v>
      </c>
      <c r="DW32">
        <v>-4.6893317702227266</v>
      </c>
      <c r="DX32">
        <v>-4.0745052386495884</v>
      </c>
      <c r="DY32">
        <v>6.1360517545579345</v>
      </c>
      <c r="DZ32">
        <v>8.6038961038961048</v>
      </c>
      <c r="EA32">
        <v>2.404897245299527</v>
      </c>
      <c r="EB32">
        <v>-3.5154449855419081</v>
      </c>
      <c r="EC32">
        <v>1.2141447867658228</v>
      </c>
      <c r="ED32">
        <v>4.8628647489551691</v>
      </c>
      <c r="EE32">
        <v>-0.3496327961876175</v>
      </c>
      <c r="EF32">
        <v>3</v>
      </c>
      <c r="EG32">
        <v>-3.011422637590853</v>
      </c>
      <c r="EH32">
        <v>4.7000000000000028</v>
      </c>
      <c r="EI32">
        <v>4.4044044044043957</v>
      </c>
      <c r="EJ32">
        <v>4.1238254313787408</v>
      </c>
      <c r="EK32">
        <v>-9.1490093705549675</v>
      </c>
      <c r="EL32">
        <v>-2.6046859421737856</v>
      </c>
      <c r="EM32">
        <v>-16.834438248832058</v>
      </c>
      <c r="EN32">
        <v>-26.228103522861229</v>
      </c>
      <c r="EO32">
        <v>-8.868104796396139</v>
      </c>
      <c r="EP32">
        <v>1.7142857142857115</v>
      </c>
      <c r="EQ32">
        <v>0.40201005025126196</v>
      </c>
      <c r="ER32">
        <v>-14.93440968718466</v>
      </c>
      <c r="ES32">
        <v>10.385756676557865</v>
      </c>
      <c r="ET32">
        <v>-0.37914691943128503</v>
      </c>
      <c r="EU32">
        <v>5.268389662027845</v>
      </c>
      <c r="EV32">
        <v>5.711422845691386</v>
      </c>
      <c r="EW32">
        <v>4.4044044044043957</v>
      </c>
      <c r="EX32">
        <v>0.21605722793129742</v>
      </c>
      <c r="EY32">
        <v>5.9770437967170587</v>
      </c>
      <c r="EZ32">
        <v>3.8485132313234147</v>
      </c>
      <c r="FA32">
        <v>14.815140978727928</v>
      </c>
      <c r="FB32">
        <v>-5.5169073025014462E-2</v>
      </c>
      <c r="FC32">
        <v>-6.0746531749122465E-2</v>
      </c>
      <c r="FD32">
        <v>15.002197368539063</v>
      </c>
      <c r="FE32">
        <v>-18.878732378310602</v>
      </c>
      <c r="FF32">
        <v>-32.341669826949563</v>
      </c>
      <c r="FG32">
        <v>24.352713859125242</v>
      </c>
      <c r="FH32">
        <v>-17.799624757988866</v>
      </c>
      <c r="FI32">
        <v>6.8082339111077763</v>
      </c>
      <c r="FJ32">
        <v>156.13537720464637</v>
      </c>
      <c r="FK32">
        <v>-58.715701833068849</v>
      </c>
      <c r="FL32">
        <v>-2425.0345399281573</v>
      </c>
      <c r="FM32">
        <v>25.699194819513782</v>
      </c>
      <c r="FN32" t="b">
        <v>1</v>
      </c>
      <c r="FO32">
        <v>7.2999999999999972</v>
      </c>
      <c r="FP32">
        <v>5.7000000000000028</v>
      </c>
      <c r="FQ32">
        <v>7.0999999999999934</v>
      </c>
      <c r="FR32">
        <v>9.799789251844043</v>
      </c>
      <c r="FS32">
        <v>10.1010101010101</v>
      </c>
      <c r="FT32">
        <v>1.6516516516516648</v>
      </c>
      <c r="FU32">
        <v>14.355231143552308</v>
      </c>
      <c r="FV32">
        <v>2.0493020493020495</v>
      </c>
      <c r="FW32">
        <v>0.63985374771479753</v>
      </c>
      <c r="FX32">
        <v>-5.0314876606197654</v>
      </c>
      <c r="FY32">
        <v>3.3669896588225714</v>
      </c>
      <c r="FZ32">
        <v>4.5238282995557659</v>
      </c>
      <c r="GA32">
        <v>6.4447403462050596</v>
      </c>
      <c r="GB32">
        <v>4.1696238466997864</v>
      </c>
      <c r="GC32">
        <v>-0.50789219370771266</v>
      </c>
      <c r="GD32">
        <v>-3.4359629209231932</v>
      </c>
      <c r="GE32">
        <v>-1.3222028336971214</v>
      </c>
      <c r="GF32">
        <v>-3.9319927857942951</v>
      </c>
      <c r="GH32">
        <v>13.703268113617733</v>
      </c>
      <c r="GI32">
        <v>13.779008438818567</v>
      </c>
      <c r="GJ32">
        <v>15.130635019041714</v>
      </c>
      <c r="GK32">
        <v>4.4319592229967206</v>
      </c>
      <c r="GL32">
        <v>18.805159538357085</v>
      </c>
      <c r="GM32">
        <v>-5.5294448656342814</v>
      </c>
      <c r="GN32">
        <v>-23.238397402789055</v>
      </c>
      <c r="GO32">
        <v>-20.216671682214869</v>
      </c>
      <c r="GP32">
        <v>31.708776502529634</v>
      </c>
      <c r="GQ32">
        <v>925.85013330838672</v>
      </c>
      <c r="GR32">
        <v>-3.1296572280178867</v>
      </c>
      <c r="GS32">
        <v>3.3772652388797364</v>
      </c>
      <c r="GT32">
        <v>-37.839771101573675</v>
      </c>
      <c r="GU32">
        <v>18.317757009345794</v>
      </c>
      <c r="GV32">
        <v>10.77085533262936</v>
      </c>
      <c r="GW32">
        <v>11.122994652406422</v>
      </c>
      <c r="GX32">
        <v>12.137486573576812</v>
      </c>
      <c r="GY32">
        <v>9.0431125131440684</v>
      </c>
      <c r="GZ32">
        <v>9.1290661070304342</v>
      </c>
      <c r="HA32">
        <v>7.8534031413612562</v>
      </c>
      <c r="HB32">
        <v>9.4800609331276053</v>
      </c>
      <c r="HC32">
        <v>8.8906679025885769</v>
      </c>
      <c r="HD32">
        <v>40.502052990087087</v>
      </c>
      <c r="HE32">
        <v>28.755928910223442</v>
      </c>
      <c r="HF32">
        <v>-7.8619174942704291</v>
      </c>
      <c r="HG32">
        <v>8.9865574619026631</v>
      </c>
      <c r="HH32">
        <v>17.620062432529107</v>
      </c>
      <c r="HI32">
        <v>31.859198154183936</v>
      </c>
      <c r="HJ32">
        <v>-9.8483062170871616</v>
      </c>
      <c r="HK32">
        <v>27.179487179487179</v>
      </c>
      <c r="HL32">
        <v>13.377926421404682</v>
      </c>
      <c r="HM32">
        <v>3.8544138929088194</v>
      </c>
      <c r="HN32">
        <v>5.5080618980629774</v>
      </c>
      <c r="HO32">
        <v>8.9889916931181126</v>
      </c>
      <c r="HP32">
        <v>-2.6323639075316931</v>
      </c>
      <c r="HQ32">
        <v>4.209150326797392</v>
      </c>
      <c r="HR32">
        <v>-2.5957409897211257</v>
      </c>
      <c r="HS32">
        <v>-6.8075117370891931</v>
      </c>
      <c r="HT32">
        <v>-6.666666666666667</v>
      </c>
      <c r="HU32">
        <v>31.010010530641587</v>
      </c>
      <c r="HV32">
        <v>13.253626880254398</v>
      </c>
      <c r="HW32">
        <v>16.283524904214026</v>
      </c>
      <c r="HX32">
        <v>-0.52748473070516377</v>
      </c>
      <c r="HY32">
        <v>-16.911900510989351</v>
      </c>
      <c r="HZ32">
        <v>13.580445014976505</v>
      </c>
      <c r="IA32">
        <v>22.509298674096982</v>
      </c>
      <c r="IB32">
        <v>-1.612726045391595</v>
      </c>
      <c r="IC32">
        <v>7.6561543530831981</v>
      </c>
      <c r="ID32">
        <v>14.539981244356733</v>
      </c>
      <c r="IE32">
        <v>-5.527315303995211</v>
      </c>
      <c r="IF32">
        <v>7.2579500161431652</v>
      </c>
      <c r="IG32">
        <v>53.495440729483292</v>
      </c>
      <c r="IH32">
        <v>23.441566556167587</v>
      </c>
      <c r="II32">
        <v>4.8629949429231356</v>
      </c>
      <c r="IJ32">
        <v>8.8461657284568247</v>
      </c>
    </row>
    <row r="33" spans="1:244">
      <c r="A33" t="s">
        <v>328</v>
      </c>
      <c r="B33">
        <v>-11.621230715287517</v>
      </c>
      <c r="C33">
        <v>1.7472830961964609</v>
      </c>
      <c r="D33">
        <v>2.5430888889953196</v>
      </c>
      <c r="E33">
        <v>6.7565756454120924</v>
      </c>
      <c r="F33">
        <v>11.860519321537422</v>
      </c>
      <c r="G33">
        <v>13.713972580802553</v>
      </c>
      <c r="H33">
        <v>8.8209982723092164</v>
      </c>
      <c r="I33">
        <v>13.23885505130901</v>
      </c>
      <c r="J33">
        <v>4.3249599861299313</v>
      </c>
      <c r="K33" t="b">
        <v>1</v>
      </c>
      <c r="L33">
        <v>5.4990984662217537</v>
      </c>
      <c r="M33">
        <v>-5.9457703147672767</v>
      </c>
      <c r="N33">
        <v>8.1282790706001613</v>
      </c>
      <c r="O33">
        <v>-0.16371329511017316</v>
      </c>
      <c r="P33">
        <v>0.25040661954335547</v>
      </c>
      <c r="Q33">
        <v>12.842578933487578</v>
      </c>
      <c r="R33">
        <v>13.937916646976051</v>
      </c>
      <c r="S33">
        <v>2.5603468830257636</v>
      </c>
      <c r="T33">
        <v>13.724901886792443</v>
      </c>
      <c r="U33">
        <v>5.8989380669218177</v>
      </c>
      <c r="V33">
        <v>7.8095347945197968</v>
      </c>
      <c r="W33">
        <v>-11.639979088814446</v>
      </c>
      <c r="X33">
        <v>-7.9640638567897879</v>
      </c>
      <c r="Y33">
        <v>-16.714733253478293</v>
      </c>
      <c r="Z33">
        <v>23.800532558702489</v>
      </c>
      <c r="AA33">
        <v>-146.71836876960614</v>
      </c>
      <c r="AB33">
        <v>3.2301670239790861</v>
      </c>
      <c r="AC33">
        <v>1.3128719202169898</v>
      </c>
      <c r="AD33">
        <v>13.409886264216981</v>
      </c>
      <c r="AE33">
        <v>-6.4106973434535126</v>
      </c>
      <c r="AF33">
        <v>4.8017379757018706</v>
      </c>
      <c r="AG33">
        <v>-3.9116147308781954</v>
      </c>
      <c r="AH33">
        <v>7.3724947358976356E-3</v>
      </c>
      <c r="AI33">
        <v>3.0009530352493927</v>
      </c>
      <c r="AJ33">
        <v>1.2365324380623344</v>
      </c>
      <c r="AK33">
        <v>2.8634969911954791</v>
      </c>
      <c r="AL33">
        <v>8.2953410199246171</v>
      </c>
      <c r="AM33">
        <v>8.3436931606280815</v>
      </c>
      <c r="AN33">
        <v>2.5806756789192624</v>
      </c>
      <c r="AO33">
        <v>6.1526375095871728</v>
      </c>
      <c r="AP33">
        <v>7.6198994532624447</v>
      </c>
      <c r="AQ33">
        <v>14.08236931134941</v>
      </c>
      <c r="AR33">
        <v>10.853486921921975</v>
      </c>
      <c r="AS33">
        <v>15.083614051056607</v>
      </c>
      <c r="AT33">
        <v>13.015327455690768</v>
      </c>
      <c r="AU33">
        <v>11.039899157198754</v>
      </c>
      <c r="AV33">
        <v>8.3455365279030663E-2</v>
      </c>
      <c r="AW33">
        <v>-33.407078682842936</v>
      </c>
      <c r="AX33">
        <v>-37.940564309347877</v>
      </c>
      <c r="AY33">
        <v>12.717823853163567</v>
      </c>
      <c r="AZ33">
        <v>118.85801185778384</v>
      </c>
      <c r="BA33">
        <v>13.185194451824152</v>
      </c>
      <c r="BB33">
        <v>-0.56054557957273443</v>
      </c>
      <c r="BC33">
        <v>5.86</v>
      </c>
      <c r="BD33">
        <v>17.53</v>
      </c>
      <c r="BE33">
        <v>-6.3</v>
      </c>
      <c r="BF33">
        <v>78</v>
      </c>
      <c r="BG33">
        <v>13.14717848724978</v>
      </c>
      <c r="BH33">
        <v>-0.44742750586732816</v>
      </c>
      <c r="BI33">
        <v>19.910514541387041</v>
      </c>
      <c r="BJ33">
        <v>13.60881515094929</v>
      </c>
      <c r="BK33">
        <v>-32.67558368090512</v>
      </c>
      <c r="BL33">
        <v>4.0519624859865964</v>
      </c>
      <c r="BM33">
        <v>29.092159559834901</v>
      </c>
      <c r="BN33">
        <v>13.517237038565231</v>
      </c>
      <c r="BO33">
        <v>15.117494483372692</v>
      </c>
      <c r="BP33">
        <v>14.660177432025906</v>
      </c>
      <c r="BQ33">
        <v>12.604598420270587</v>
      </c>
      <c r="BS33">
        <v>-4.0280253965943889</v>
      </c>
      <c r="BT33">
        <v>-3.906170321264669</v>
      </c>
      <c r="BU33">
        <v>1.3965619442797779</v>
      </c>
      <c r="BV33">
        <v>13.409886264216981</v>
      </c>
      <c r="BW33">
        <v>-6.4106973434535126</v>
      </c>
      <c r="BX33">
        <v>-6.903936241406579</v>
      </c>
      <c r="BY33">
        <v>322.82448377581119</v>
      </c>
      <c r="BZ33">
        <v>-18.579447322970633</v>
      </c>
      <c r="CA33">
        <v>-146.71836876960614</v>
      </c>
      <c r="CB33">
        <v>17.397136441839439</v>
      </c>
      <c r="CC33">
        <v>11.055084986052629</v>
      </c>
      <c r="CD33">
        <v>1.2295081967213115</v>
      </c>
      <c r="CE33">
        <v>2.9901487020363935</v>
      </c>
      <c r="CF33">
        <v>1</v>
      </c>
      <c r="CG33">
        <v>2.9702970297029618</v>
      </c>
      <c r="CH33">
        <v>-43.131467393827634</v>
      </c>
      <c r="CI33">
        <v>2.6102692809771715</v>
      </c>
      <c r="CJ33">
        <v>-1.0749215435642989</v>
      </c>
      <c r="CK33">
        <v>0</v>
      </c>
      <c r="CL33">
        <v>-3.8555440425796594</v>
      </c>
      <c r="CM33">
        <v>-12.913941050205727</v>
      </c>
      <c r="CN33">
        <v>10.342838804605496</v>
      </c>
      <c r="CO33">
        <v>8.2288583797285354E-3</v>
      </c>
      <c r="CP33">
        <v>1.571947604348757</v>
      </c>
      <c r="CQ33">
        <v>-1.183759206322029</v>
      </c>
      <c r="CR33">
        <v>4.0827266914108575</v>
      </c>
      <c r="CS33">
        <v>7.9249579457999628</v>
      </c>
      <c r="CT33">
        <v>2.0608133220687148</v>
      </c>
      <c r="CU33">
        <v>22.321198373226459</v>
      </c>
      <c r="CV33">
        <v>-2.0816866274963557</v>
      </c>
      <c r="CW33">
        <v>2.8957607306510433</v>
      </c>
      <c r="CX33">
        <v>8.5009817311425291</v>
      </c>
      <c r="CY33">
        <v>16.185359301544661</v>
      </c>
      <c r="CZ33">
        <v>4.5690792416409369</v>
      </c>
      <c r="DA33">
        <v>17.397136441839439</v>
      </c>
      <c r="DB33">
        <v>1.8886835879961565</v>
      </c>
      <c r="DC33">
        <v>0.84996631547057144</v>
      </c>
      <c r="DD33">
        <v>-4.0280253965943889</v>
      </c>
      <c r="DE33">
        <v>3.4833071836688627</v>
      </c>
      <c r="DF33">
        <v>13.982604686079464</v>
      </c>
      <c r="DG33">
        <v>6.2079167659884744</v>
      </c>
      <c r="DH33">
        <v>13.60881515094929</v>
      </c>
      <c r="DI33">
        <v>14.124599628180279</v>
      </c>
      <c r="DJ33">
        <v>13.531315387700113</v>
      </c>
      <c r="DK33">
        <v>6.0163365246343394</v>
      </c>
      <c r="DL33">
        <v>14.102945551919072</v>
      </c>
      <c r="DM33">
        <v>6.5387380383785887</v>
      </c>
      <c r="DN33">
        <v>11.467660476520754</v>
      </c>
      <c r="DO33">
        <v>5.977461410651193</v>
      </c>
      <c r="DP33">
        <v>9.2167925064780931</v>
      </c>
      <c r="DQ33">
        <v>9.311224561837518</v>
      </c>
      <c r="DR33">
        <v>14.959989814848754</v>
      </c>
      <c r="DS33">
        <v>13.882718717498108</v>
      </c>
      <c r="DT33">
        <v>-2.7027027027027026</v>
      </c>
      <c r="DU33">
        <v>-11.76470588235294</v>
      </c>
      <c r="DV33">
        <v>-6.1395348837209323</v>
      </c>
      <c r="DW33">
        <v>-9.4808126410835207</v>
      </c>
      <c r="DX33">
        <v>-1.5738498789346127</v>
      </c>
      <c r="DY33">
        <v>7.6724309282448804</v>
      </c>
      <c r="DZ33">
        <v>6.620253164556968</v>
      </c>
      <c r="EA33">
        <v>8.4899939357186316</v>
      </c>
      <c r="EB33">
        <v>0.75930579483045724</v>
      </c>
      <c r="EC33">
        <v>-7.3281962572731523</v>
      </c>
      <c r="ED33">
        <v>16.186829844342398</v>
      </c>
      <c r="EE33">
        <v>-0.13192652719086312</v>
      </c>
      <c r="EF33">
        <v>7.9000000000000057</v>
      </c>
      <c r="EG33">
        <v>-3.8058991436726926</v>
      </c>
      <c r="EH33">
        <v>9.5</v>
      </c>
      <c r="EI33">
        <v>2.364532019704439</v>
      </c>
      <c r="EJ33">
        <v>1.2918194754058552</v>
      </c>
      <c r="EK33">
        <v>-10.173510078772189</v>
      </c>
      <c r="EL33">
        <v>-3.7110146071853376</v>
      </c>
      <c r="EM33">
        <v>-19.091668363830294</v>
      </c>
      <c r="EN33">
        <v>-26.112486269799735</v>
      </c>
      <c r="EO33">
        <v>-13.340974881959003</v>
      </c>
      <c r="EP33">
        <v>-1.6178736517719634</v>
      </c>
      <c r="EQ33">
        <v>-1.3184584178498957</v>
      </c>
      <c r="ER33">
        <v>-17.714884696016778</v>
      </c>
      <c r="ES33">
        <v>8.4812623274161663</v>
      </c>
      <c r="ET33">
        <v>-3.8974358974358947</v>
      </c>
      <c r="EU33">
        <v>7.6254826254826309</v>
      </c>
      <c r="EV33">
        <v>7.2630646589902463</v>
      </c>
      <c r="EW33">
        <v>2.1632251720747324</v>
      </c>
      <c r="EX33">
        <v>-3.5002595604775912</v>
      </c>
      <c r="EY33">
        <v>-0.57470930249458307</v>
      </c>
      <c r="EZ33">
        <v>-1.8588940213174823</v>
      </c>
      <c r="FA33">
        <v>3.5161366948148371</v>
      </c>
      <c r="FB33">
        <v>2.7558553347516201</v>
      </c>
      <c r="FC33">
        <v>2.7599190204017563</v>
      </c>
      <c r="FD33">
        <v>19.672164315750074</v>
      </c>
      <c r="FE33">
        <v>-18.794573019926407</v>
      </c>
      <c r="FF33">
        <v>-36.793659477882848</v>
      </c>
      <c r="FG33">
        <v>18.949861823924198</v>
      </c>
      <c r="FH33">
        <v>-36.781401332278548</v>
      </c>
      <c r="FI33">
        <v>-5.3530995001495283</v>
      </c>
      <c r="FJ33">
        <v>-2.8312641524166509</v>
      </c>
      <c r="FK33">
        <v>-41.804110631819334</v>
      </c>
      <c r="FL33">
        <v>14.493570945183851</v>
      </c>
      <c r="FM33">
        <v>8.2254283448822676</v>
      </c>
      <c r="FN33" t="b">
        <v>1</v>
      </c>
      <c r="FO33">
        <v>8.2999999999999972</v>
      </c>
      <c r="FP33">
        <v>5.9000000000000057</v>
      </c>
      <c r="FQ33">
        <v>9.5</v>
      </c>
      <c r="FR33">
        <v>10.449320794148379</v>
      </c>
      <c r="FS33">
        <v>11.741093828399386</v>
      </c>
      <c r="FT33">
        <v>4.1158536585365901</v>
      </c>
      <c r="FU33">
        <v>16.545012165450114</v>
      </c>
      <c r="FV33">
        <v>-3.5663591199432196</v>
      </c>
      <c r="FW33">
        <v>-5.0632911392405067</v>
      </c>
      <c r="FX33">
        <v>2.1531969016575911</v>
      </c>
      <c r="FY33">
        <v>3.7560459492140263</v>
      </c>
      <c r="FZ33">
        <v>4.6805951415945399</v>
      </c>
      <c r="GA33">
        <v>5.4927726675427069</v>
      </c>
      <c r="GB33">
        <v>2.6761977905121994</v>
      </c>
      <c r="GC33">
        <v>0.40886764901101819</v>
      </c>
      <c r="GD33">
        <v>4.2136290967226291</v>
      </c>
      <c r="GE33">
        <v>4.5364659260155884</v>
      </c>
      <c r="GF33">
        <v>4.557533831341642</v>
      </c>
      <c r="GH33">
        <v>14.24913479614294</v>
      </c>
      <c r="GI33">
        <v>14.660177432025906</v>
      </c>
      <c r="GJ33">
        <v>13.25406539604826</v>
      </c>
      <c r="GK33">
        <v>2.1501064062673829</v>
      </c>
      <c r="GL33">
        <v>17.709019091507574</v>
      </c>
      <c r="GM33">
        <v>2.6843212429173575</v>
      </c>
      <c r="GN33">
        <v>18.21560925814968</v>
      </c>
      <c r="GO33">
        <v>-40.013740097468812</v>
      </c>
      <c r="GP33">
        <v>40.491587922315716</v>
      </c>
      <c r="GQ33">
        <v>57.897107991785468</v>
      </c>
      <c r="GR33">
        <v>-9.1839774890341861</v>
      </c>
      <c r="GS33">
        <v>6.770833333333333</v>
      </c>
      <c r="GT33">
        <v>60.031243026110246</v>
      </c>
      <c r="GU33">
        <v>7.9165645249219763</v>
      </c>
      <c r="GV33">
        <v>12.711864406779661</v>
      </c>
      <c r="GW33">
        <v>10.32325338894681</v>
      </c>
      <c r="GX33">
        <v>11.249999999999998</v>
      </c>
      <c r="GY33">
        <v>10.062240663900402</v>
      </c>
      <c r="GZ33">
        <v>9.4008264462810001</v>
      </c>
      <c r="HA33">
        <v>7.4150360453141122</v>
      </c>
      <c r="HB33">
        <v>10.902830514591439</v>
      </c>
      <c r="HC33">
        <v>10.814390517629215</v>
      </c>
      <c r="HD33">
        <v>7.094461834491919</v>
      </c>
      <c r="HE33">
        <v>20.840158340158339</v>
      </c>
      <c r="HF33">
        <v>2.9901487020363935</v>
      </c>
      <c r="HG33">
        <v>4.5884193216305444</v>
      </c>
      <c r="HH33">
        <v>1.0904799155873179</v>
      </c>
      <c r="HI33">
        <v>23.658317052071066</v>
      </c>
      <c r="HJ33">
        <v>4.1035136066138476</v>
      </c>
      <c r="HK33">
        <v>21.8497675556643</v>
      </c>
      <c r="HL33">
        <v>15.02242773634754</v>
      </c>
      <c r="HM33">
        <v>2.6834387579068513</v>
      </c>
      <c r="HN33">
        <v>4.024090710272195</v>
      </c>
      <c r="HO33">
        <v>-3.9715335169880523</v>
      </c>
      <c r="HP33">
        <v>15.309593761735405</v>
      </c>
      <c r="HQ33">
        <v>8.552428085369618</v>
      </c>
      <c r="HR33">
        <v>-1.1925415027010253</v>
      </c>
      <c r="HS33">
        <v>-12.401352874859073</v>
      </c>
      <c r="HT33">
        <v>-13.333333333333334</v>
      </c>
      <c r="HU33">
        <v>2.1328623828280244E-2</v>
      </c>
      <c r="HV33">
        <v>4.8758698481139646</v>
      </c>
      <c r="HW33">
        <v>72.144846796657106</v>
      </c>
      <c r="HX33">
        <v>-27.11799579269459</v>
      </c>
      <c r="HY33">
        <v>-6.0498713087759208</v>
      </c>
      <c r="HZ33">
        <v>6.8857113882978309</v>
      </c>
      <c r="IA33">
        <v>8.148529739061642</v>
      </c>
      <c r="IB33">
        <v>8.5269762399439077</v>
      </c>
      <c r="IC33">
        <v>15.47130568327429</v>
      </c>
      <c r="ID33">
        <v>12.10676577869439</v>
      </c>
      <c r="IE33">
        <v>1.4127383325098246</v>
      </c>
      <c r="IF33">
        <v>8.2362458004021875</v>
      </c>
      <c r="IG33">
        <v>32.871287128712865</v>
      </c>
      <c r="IH33">
        <v>23.401578897011476</v>
      </c>
      <c r="II33">
        <v>3.8234548259171892</v>
      </c>
      <c r="IJ33">
        <v>8.3640312224310858</v>
      </c>
    </row>
    <row r="34" spans="1:244">
      <c r="A34" t="s">
        <v>329</v>
      </c>
      <c r="B34">
        <v>-7.3761029108600651</v>
      </c>
      <c r="C34">
        <v>3.8740790669050256</v>
      </c>
      <c r="D34">
        <v>4.7829927766910858</v>
      </c>
      <c r="E34">
        <v>8.1117628219059146</v>
      </c>
      <c r="F34">
        <v>12.6072611005486</v>
      </c>
      <c r="G34">
        <v>16.427427138720567</v>
      </c>
      <c r="H34">
        <v>8.5638057164853496</v>
      </c>
      <c r="I34">
        <v>13.018918451993516</v>
      </c>
      <c r="J34">
        <v>6.2622759283477683</v>
      </c>
      <c r="K34" t="b">
        <v>1</v>
      </c>
      <c r="L34">
        <v>8.5050336507352604</v>
      </c>
      <c r="M34">
        <v>18.666493726184346</v>
      </c>
      <c r="N34">
        <v>6.6894951865614853</v>
      </c>
      <c r="O34">
        <v>1.7040614737511264</v>
      </c>
      <c r="P34">
        <v>-4.5826703535166624</v>
      </c>
      <c r="Q34">
        <v>11.837159654868151</v>
      </c>
      <c r="R34">
        <v>14.875693441986805</v>
      </c>
      <c r="S34">
        <v>28.192997037080136</v>
      </c>
      <c r="T34">
        <v>10.807048264722875</v>
      </c>
      <c r="U34">
        <v>10.900915136190619</v>
      </c>
      <c r="V34">
        <v>7.3334474141146302</v>
      </c>
      <c r="W34">
        <v>15.129967570821954</v>
      </c>
      <c r="X34">
        <v>6.6666418997236008</v>
      </c>
      <c r="Y34">
        <v>28.585434421824154</v>
      </c>
      <c r="Z34">
        <v>25.434224990839127</v>
      </c>
      <c r="AA34">
        <v>-166.30893062476045</v>
      </c>
      <c r="AB34">
        <v>-0.28959156592057128</v>
      </c>
      <c r="AC34">
        <v>2.5573639264464667</v>
      </c>
      <c r="AD34">
        <v>-1.2067413891843248</v>
      </c>
      <c r="AE34">
        <v>-0.89271916790490768</v>
      </c>
      <c r="AF34">
        <v>8.3791027075416391</v>
      </c>
      <c r="AG34">
        <v>12.586605080831415</v>
      </c>
      <c r="AH34">
        <v>-3.7386601360239644</v>
      </c>
      <c r="AI34">
        <v>6.9030144805621401</v>
      </c>
      <c r="AJ34">
        <v>2.0300776073887885</v>
      </c>
      <c r="AK34">
        <v>4.6615240870130323</v>
      </c>
      <c r="AL34">
        <v>3.9266230216020803</v>
      </c>
      <c r="AM34">
        <v>11.841245082932751</v>
      </c>
      <c r="AN34">
        <v>7.7724427262907669</v>
      </c>
      <c r="AO34">
        <v>-6.7872093577115544</v>
      </c>
      <c r="AP34">
        <v>10.283987917666023</v>
      </c>
      <c r="AQ34">
        <v>15.858237113485551</v>
      </c>
      <c r="AR34">
        <v>9.1679146831657281</v>
      </c>
      <c r="AS34">
        <v>8.3993041565314659</v>
      </c>
      <c r="AT34">
        <v>15.812981723648267</v>
      </c>
      <c r="AU34">
        <v>15.039796119254738</v>
      </c>
      <c r="AV34">
        <v>51.973767592701094</v>
      </c>
      <c r="AW34">
        <v>-35.424075851295015</v>
      </c>
      <c r="AX34">
        <v>39.61264165689721</v>
      </c>
      <c r="AY34">
        <v>8.6986841847965337</v>
      </c>
      <c r="AZ34">
        <v>-38.958356255291548</v>
      </c>
      <c r="BA34">
        <v>10.829663466078701</v>
      </c>
      <c r="BB34">
        <v>-3.8372841749214284</v>
      </c>
      <c r="BC34">
        <v>6.07</v>
      </c>
      <c r="BD34">
        <v>15.71</v>
      </c>
      <c r="BE34">
        <v>69.88</v>
      </c>
      <c r="BF34">
        <v>71.599999999999994</v>
      </c>
      <c r="BG34">
        <v>10.714366538645736</v>
      </c>
      <c r="BH34">
        <v>-3.7637263835933998</v>
      </c>
      <c r="BI34">
        <v>13.814866760168314</v>
      </c>
      <c r="BJ34">
        <v>12.691001347562242</v>
      </c>
      <c r="BK34">
        <v>-15.527031108426456</v>
      </c>
      <c r="BL34">
        <v>5.0825721834533839</v>
      </c>
      <c r="BM34">
        <v>29.092159559834901</v>
      </c>
      <c r="BN34">
        <v>12.723635454318124</v>
      </c>
      <c r="BO34">
        <v>13.881246560952428</v>
      </c>
      <c r="BP34">
        <v>12.261206143089025</v>
      </c>
      <c r="BQ34">
        <v>12.637100619933239</v>
      </c>
      <c r="BR34">
        <v>5.0847457627118562</v>
      </c>
      <c r="BS34">
        <v>-0.20383537041147562</v>
      </c>
      <c r="BT34">
        <v>12.586605080831415</v>
      </c>
      <c r="BU34">
        <v>7.5691712780852001</v>
      </c>
      <c r="BV34">
        <v>-1.2067413891843248</v>
      </c>
      <c r="BW34">
        <v>-0.89271916790490768</v>
      </c>
      <c r="BX34">
        <v>0.77950171564970672</v>
      </c>
      <c r="BY34">
        <v>69.79324784087936</v>
      </c>
      <c r="BZ34">
        <v>-87.869470343185881</v>
      </c>
      <c r="CA34">
        <v>-166.30893062476045</v>
      </c>
      <c r="CB34">
        <v>7.2073876108103203</v>
      </c>
      <c r="CC34">
        <v>101.53427658983638</v>
      </c>
      <c r="CD34">
        <v>1.2461695607763024</v>
      </c>
      <c r="CE34">
        <v>-9.1367272390992742</v>
      </c>
      <c r="CF34">
        <v>1</v>
      </c>
      <c r="CG34">
        <v>1.9940097649037936</v>
      </c>
      <c r="CH34">
        <v>-41.019492360223239</v>
      </c>
      <c r="CI34">
        <v>2.4428889753041498</v>
      </c>
      <c r="CJ34">
        <v>1.8361558656339168</v>
      </c>
      <c r="CK34">
        <v>0</v>
      </c>
      <c r="CL34">
        <v>-8.5587933703869794</v>
      </c>
      <c r="CM34">
        <v>-13.382711375673406</v>
      </c>
      <c r="CN34">
        <v>15.756955114444077</v>
      </c>
      <c r="CO34">
        <v>1.8281981209129174</v>
      </c>
      <c r="CP34">
        <v>1.2616546389613097</v>
      </c>
      <c r="CQ34">
        <v>-0.38411205918691443</v>
      </c>
      <c r="CR34">
        <v>3.7714253689257426</v>
      </c>
      <c r="CS34">
        <v>7.6078424963999716</v>
      </c>
      <c r="CT34">
        <v>2.225155362737711</v>
      </c>
      <c r="CU34">
        <v>-40.810946000036608</v>
      </c>
      <c r="CV34">
        <v>-0.91288148758284848</v>
      </c>
      <c r="CW34">
        <v>3.148298800452932</v>
      </c>
      <c r="CX34">
        <v>7.405249957651538</v>
      </c>
      <c r="CY34">
        <v>12.963968857504979</v>
      </c>
      <c r="CZ34">
        <v>-1.4516109240982296</v>
      </c>
      <c r="DA34">
        <v>7.2073876108103203</v>
      </c>
      <c r="DB34">
        <v>-3.3141601863417836</v>
      </c>
      <c r="DC34">
        <v>4.0068273022601275</v>
      </c>
      <c r="DD34">
        <v>-0.20383537041147562</v>
      </c>
      <c r="DE34">
        <v>6.1806084201043658</v>
      </c>
      <c r="DF34">
        <v>13.675984904234111</v>
      </c>
      <c r="DG34">
        <v>7.0843768455128062</v>
      </c>
      <c r="DH34">
        <v>12.691001347562242</v>
      </c>
      <c r="DI34">
        <v>15.444006006628738</v>
      </c>
      <c r="DJ34">
        <v>13.431873403526259</v>
      </c>
      <c r="DK34">
        <v>1.9904778677225221</v>
      </c>
      <c r="DL34">
        <v>14.254890678941312</v>
      </c>
      <c r="DM34">
        <v>8.3731714616133743</v>
      </c>
      <c r="DN34">
        <v>9.0488503490646117</v>
      </c>
      <c r="DO34">
        <v>9.0325027599238723</v>
      </c>
      <c r="DP34">
        <v>9.0421751354149791</v>
      </c>
      <c r="DQ34">
        <v>9.0301928913406453</v>
      </c>
      <c r="DR34">
        <v>13.800017080602286</v>
      </c>
      <c r="DS34">
        <v>12.665237895259141</v>
      </c>
      <c r="DT34">
        <v>-2.7027027027027026</v>
      </c>
      <c r="DU34">
        <v>-9.375</v>
      </c>
      <c r="DV34">
        <v>-2.2286821705426396</v>
      </c>
      <c r="DW34">
        <v>-9.7238895558223355</v>
      </c>
      <c r="DX34">
        <v>-8.7699316628701549</v>
      </c>
      <c r="DY34">
        <v>3.1907045370711993</v>
      </c>
      <c r="DZ34">
        <v>0.24489795918366616</v>
      </c>
      <c r="EA34">
        <v>5.2267818574513969</v>
      </c>
      <c r="EB34">
        <v>1.9731208634672412</v>
      </c>
      <c r="EC34">
        <v>-16.371681415929217</v>
      </c>
      <c r="ED34">
        <v>23.392059393534829</v>
      </c>
      <c r="EE34">
        <v>-0.55503831275831927</v>
      </c>
      <c r="EF34">
        <v>1.0763209393346322</v>
      </c>
      <c r="EG34">
        <v>-7.6219512195121952</v>
      </c>
      <c r="EH34">
        <v>2.3391812865497132</v>
      </c>
      <c r="EI34">
        <v>3.2196969696969751</v>
      </c>
      <c r="EJ34">
        <v>-0.99403578528827041</v>
      </c>
      <c r="EK34">
        <v>-3.292181069958851</v>
      </c>
      <c r="EL34">
        <v>0.96061479346781953</v>
      </c>
      <c r="EM34">
        <v>3.5259549461312525</v>
      </c>
      <c r="EN34">
        <v>0.67307692307692579</v>
      </c>
      <c r="EO34">
        <v>5.9701492537313428</v>
      </c>
      <c r="EP34">
        <v>-2.0986358866736623</v>
      </c>
      <c r="EQ34">
        <v>-1.3986013986013901</v>
      </c>
      <c r="ER34">
        <v>-17.305585980284775</v>
      </c>
      <c r="ES34">
        <v>4.1095890410958926</v>
      </c>
      <c r="ET34">
        <v>-0.12048192771083653</v>
      </c>
      <c r="EU34">
        <v>2.8233151183970935</v>
      </c>
      <c r="EV34">
        <v>6.2440870387890204</v>
      </c>
      <c r="EW34">
        <v>3.2196969696969751</v>
      </c>
      <c r="EX34">
        <v>22.922666245874261</v>
      </c>
      <c r="EY34">
        <v>-0.81669415593732742</v>
      </c>
      <c r="EZ34">
        <v>-3.9758460997156684</v>
      </c>
      <c r="FA34">
        <v>14.295399755286011</v>
      </c>
      <c r="FB34">
        <v>22.673646102791562</v>
      </c>
      <c r="FC34">
        <v>22.672692902670878</v>
      </c>
      <c r="FD34">
        <v>4.1601468287116017</v>
      </c>
      <c r="FE34">
        <v>35.368017693901294</v>
      </c>
      <c r="FF34">
        <v>37.993804473380237</v>
      </c>
      <c r="FG34">
        <v>1.4035955797460002</v>
      </c>
      <c r="FH34">
        <v>4.0423343484196188</v>
      </c>
      <c r="FI34">
        <v>35.790784557907848</v>
      </c>
      <c r="FJ34">
        <v>205.82362728785358</v>
      </c>
      <c r="FK34">
        <v>-1651.1769834350478</v>
      </c>
      <c r="FL34">
        <v>-1012.4392336288246</v>
      </c>
      <c r="FM34">
        <v>11.278440939117553</v>
      </c>
      <c r="FN34" t="b">
        <v>0</v>
      </c>
      <c r="FO34">
        <v>3.8058991436726926</v>
      </c>
      <c r="FP34">
        <v>2.4999999999999947</v>
      </c>
      <c r="FQ34">
        <v>0.75329566854990315</v>
      </c>
      <c r="FR34">
        <v>9.2198581560283621</v>
      </c>
      <c r="FS34">
        <v>10.664081434803684</v>
      </c>
      <c r="FT34">
        <v>-5.1020408163265305</v>
      </c>
      <c r="FU34">
        <v>20.194647201946463</v>
      </c>
      <c r="FV34">
        <v>-12.242364042711699</v>
      </c>
      <c r="FW34">
        <v>-5.2631578947368443</v>
      </c>
      <c r="FX34">
        <v>3.4771728412622336</v>
      </c>
      <c r="FY34">
        <v>4.8935909480821858</v>
      </c>
      <c r="FZ34">
        <v>1.3533834586466165</v>
      </c>
      <c r="GA34">
        <v>12.912371134020621</v>
      </c>
      <c r="GB34">
        <v>0.75187969924812026</v>
      </c>
      <c r="GC34">
        <v>2.0929133902289832</v>
      </c>
      <c r="GD34">
        <v>-5.4686335149798229</v>
      </c>
      <c r="GE34">
        <v>8.1717624323764717</v>
      </c>
      <c r="GF34">
        <v>7.9198308691935821</v>
      </c>
      <c r="GH34">
        <v>13.453209082556766</v>
      </c>
      <c r="GI34">
        <v>12.261206143089025</v>
      </c>
      <c r="GJ34">
        <v>14.928049214028471</v>
      </c>
      <c r="GK34">
        <v>3.2615109483060207</v>
      </c>
      <c r="GL34">
        <v>16.826615483045412</v>
      </c>
      <c r="GM34">
        <v>-3.4156352746539254</v>
      </c>
      <c r="GN34">
        <v>-30.016458910139455</v>
      </c>
      <c r="GO34">
        <v>-15.421359460366876</v>
      </c>
      <c r="GP34">
        <v>48.587519742667162</v>
      </c>
      <c r="GQ34">
        <v>390.79540551252592</v>
      </c>
      <c r="GR34">
        <v>-14.799869124222933</v>
      </c>
      <c r="GS34">
        <v>16.988416988416986</v>
      </c>
      <c r="GT34">
        <v>9.4827586206896548</v>
      </c>
      <c r="GU34">
        <v>9.3568313953488378</v>
      </c>
      <c r="GV34">
        <v>11.25760649087222</v>
      </c>
      <c r="GW34">
        <v>9.485368314833508</v>
      </c>
      <c r="GX34">
        <v>10.365853658536574</v>
      </c>
      <c r="GY34">
        <v>7.467204843592337</v>
      </c>
      <c r="GZ34">
        <v>8.8145896656534983</v>
      </c>
      <c r="HA34">
        <v>6.2689585439838105</v>
      </c>
      <c r="HB34">
        <v>9.1162790697674403</v>
      </c>
      <c r="HC34">
        <v>8.209343316964901</v>
      </c>
      <c r="HD34">
        <v>76.861716778863652</v>
      </c>
      <c r="HE34">
        <v>16.836416203962283</v>
      </c>
      <c r="HF34">
        <v>-9.1367272390992742</v>
      </c>
      <c r="HG34">
        <v>7.203127028313447</v>
      </c>
      <c r="HH34">
        <v>5.3403959978988951</v>
      </c>
      <c r="HI34">
        <v>13.163353589188384</v>
      </c>
      <c r="HJ34">
        <v>-6.2883184456128154</v>
      </c>
      <c r="HK34">
        <v>6.9767441860465116</v>
      </c>
      <c r="HL34">
        <v>17.365710080941867</v>
      </c>
      <c r="HM34">
        <v>2.2340776467108738</v>
      </c>
      <c r="HN34">
        <v>9.1689589063937704E-2</v>
      </c>
      <c r="HO34">
        <v>-9.4148730506508507</v>
      </c>
      <c r="HP34">
        <v>34.215232114445023</v>
      </c>
      <c r="HQ34">
        <v>-2.8828197945844924</v>
      </c>
      <c r="HR34">
        <v>-1.044365693994356</v>
      </c>
      <c r="HS34">
        <v>-11.956521739130428</v>
      </c>
      <c r="HT34">
        <v>-10.714285714285714</v>
      </c>
      <c r="HU34">
        <v>32.245493504467497</v>
      </c>
      <c r="HV34">
        <v>9.6385773877582341</v>
      </c>
      <c r="HW34">
        <v>32.271477663230606</v>
      </c>
      <c r="HX34">
        <v>4.8192771084337354</v>
      </c>
      <c r="HY34">
        <v>3.8107088696193183</v>
      </c>
      <c r="HZ34">
        <v>5.3606237816764137</v>
      </c>
      <c r="IA34">
        <v>-3.0983542875925369</v>
      </c>
      <c r="IB34">
        <v>-3.6922533045867345</v>
      </c>
      <c r="IC34">
        <v>4.2930191184805828</v>
      </c>
      <c r="ID34">
        <v>7.504205789727977</v>
      </c>
      <c r="IE34">
        <v>-2.6518772990228734</v>
      </c>
      <c r="IF34">
        <v>3.6926469456309547</v>
      </c>
      <c r="IG34">
        <v>56.453252032520304</v>
      </c>
      <c r="IH34">
        <v>13.655261602744496</v>
      </c>
      <c r="II34">
        <v>2.0622328043512312</v>
      </c>
      <c r="IJ34">
        <v>7.1908245624868403</v>
      </c>
    </row>
    <row r="35" spans="1:244">
      <c r="A35" t="s">
        <v>330</v>
      </c>
      <c r="B35">
        <v>-3.0877215945811076</v>
      </c>
      <c r="C35">
        <v>5.4683173492466892</v>
      </c>
      <c r="D35">
        <v>3.7380842526538895</v>
      </c>
      <c r="E35">
        <v>9.5630330321017567</v>
      </c>
      <c r="F35">
        <v>14.060692601345634</v>
      </c>
      <c r="G35">
        <v>15.802180209524808</v>
      </c>
      <c r="H35">
        <v>9.2985113076648709</v>
      </c>
      <c r="I35">
        <v>16.465654248351612</v>
      </c>
      <c r="J35">
        <v>7.3377486880505387</v>
      </c>
      <c r="K35" t="b">
        <v>1</v>
      </c>
      <c r="L35">
        <v>6.0609473707781634</v>
      </c>
      <c r="M35">
        <v>-2.3304052052669335</v>
      </c>
      <c r="N35">
        <v>1.6207641303964486</v>
      </c>
      <c r="O35">
        <v>-1.0997481062433676</v>
      </c>
      <c r="P35">
        <v>-8.1647609554393235</v>
      </c>
      <c r="Q35">
        <v>13.969303685006881</v>
      </c>
      <c r="R35">
        <v>14.544221025056514</v>
      </c>
      <c r="S35">
        <v>6.5750726261177634</v>
      </c>
      <c r="T35">
        <v>5.7013245448199097</v>
      </c>
      <c r="U35">
        <v>7.6432902969170007</v>
      </c>
      <c r="V35">
        <v>2.9469176048473442</v>
      </c>
      <c r="W35">
        <v>-30.313371595481353</v>
      </c>
      <c r="X35">
        <v>4.9789869745345277</v>
      </c>
      <c r="Y35">
        <v>-75.432390686676456</v>
      </c>
      <c r="Z35">
        <v>-123.15275241832096</v>
      </c>
      <c r="AA35">
        <v>6457.8214059531347</v>
      </c>
      <c r="AB35">
        <v>10.435534060731257</v>
      </c>
      <c r="AC35">
        <v>-7.6514576472727427</v>
      </c>
      <c r="AD35">
        <v>13.281851898303266</v>
      </c>
      <c r="AE35">
        <v>0.2022376821694814</v>
      </c>
      <c r="AF35">
        <v>1.3305059642650336</v>
      </c>
      <c r="AG35">
        <v>12.518526684550277</v>
      </c>
      <c r="AH35">
        <v>7.653963879474672E-2</v>
      </c>
      <c r="AI35">
        <v>3.645893459485984</v>
      </c>
      <c r="AJ35">
        <v>5.8919669663637064</v>
      </c>
      <c r="AK35">
        <v>4.4701608464511278</v>
      </c>
      <c r="AL35">
        <v>6.6258439211293876</v>
      </c>
      <c r="AM35">
        <v>15.773235378899811</v>
      </c>
      <c r="AN35">
        <v>3.4911241423513295</v>
      </c>
      <c r="AO35">
        <v>5.419887523360293</v>
      </c>
      <c r="AP35">
        <v>7.1868769240343449</v>
      </c>
      <c r="AQ35">
        <v>24.004549584987608</v>
      </c>
      <c r="AR35">
        <v>10.763288298471142</v>
      </c>
      <c r="AS35">
        <v>13.148652539618851</v>
      </c>
      <c r="AT35">
        <v>22.038122138723534</v>
      </c>
      <c r="AU35">
        <v>12.083677707046613</v>
      </c>
      <c r="AV35">
        <v>11.628843010047111</v>
      </c>
      <c r="AW35">
        <v>14.822273144745409</v>
      </c>
      <c r="AX35">
        <v>1127.7614214260302</v>
      </c>
      <c r="AY35">
        <v>1.985070272720115</v>
      </c>
      <c r="AZ35">
        <v>151.50103267929691</v>
      </c>
      <c r="BA35">
        <v>10.012843023626795</v>
      </c>
      <c r="BB35">
        <v>-3.834056182468601</v>
      </c>
      <c r="BC35">
        <v>9</v>
      </c>
      <c r="BD35">
        <v>15.78</v>
      </c>
      <c r="BE35">
        <v>-25.99</v>
      </c>
      <c r="BF35">
        <v>72.8</v>
      </c>
      <c r="BG35">
        <v>8.864463367055583</v>
      </c>
      <c r="BH35">
        <v>-3.856358365635415</v>
      </c>
      <c r="BI35">
        <v>15.023793337865394</v>
      </c>
      <c r="BJ35">
        <v>13.004247887058709</v>
      </c>
      <c r="BK35">
        <v>-33.800032063271523</v>
      </c>
      <c r="BL35">
        <v>7.693510508547269</v>
      </c>
      <c r="BM35">
        <v>9.6979332273450005</v>
      </c>
      <c r="BN35">
        <v>17.450249886415264</v>
      </c>
      <c r="BO35">
        <v>17.378515101919355</v>
      </c>
      <c r="BP35">
        <v>14.380434782608695</v>
      </c>
      <c r="BQ35">
        <v>22.603268800466971</v>
      </c>
      <c r="BR35">
        <v>3.1674208144796379</v>
      </c>
      <c r="BS35">
        <v>1.3286141850116067</v>
      </c>
      <c r="BT35">
        <v>12.517837566374117</v>
      </c>
      <c r="BU35">
        <v>5.1513997948214989</v>
      </c>
      <c r="BV35">
        <v>13.281851898303266</v>
      </c>
      <c r="BW35">
        <v>0.2022376821694814</v>
      </c>
      <c r="BX35">
        <v>0.86907296739207585</v>
      </c>
      <c r="BY35">
        <v>-0.71943327777232835</v>
      </c>
      <c r="BZ35">
        <v>-186.48988575621007</v>
      </c>
      <c r="CA35">
        <v>6457.8214059531347</v>
      </c>
      <c r="CB35">
        <v>30.74266949480997</v>
      </c>
      <c r="CC35">
        <v>-56.954165940793487</v>
      </c>
      <c r="CD35">
        <v>1.2627291242362524</v>
      </c>
      <c r="CE35">
        <v>14.263943553806262</v>
      </c>
      <c r="CF35">
        <v>1</v>
      </c>
      <c r="CG35">
        <v>1.6396130513166497E-2</v>
      </c>
      <c r="CH35">
        <v>-38.470879588379702</v>
      </c>
      <c r="CI35">
        <v>2.6654745391753245</v>
      </c>
      <c r="CJ35">
        <v>-5.4609881165674636</v>
      </c>
      <c r="CK35">
        <v>0</v>
      </c>
      <c r="CL35">
        <v>-3.2913691627638326</v>
      </c>
      <c r="CM35">
        <v>-6.5215190129757046</v>
      </c>
      <c r="CN35">
        <v>12.595993340839904</v>
      </c>
      <c r="CO35">
        <v>3.1961079708911115</v>
      </c>
      <c r="CP35">
        <v>1.9174180694144873</v>
      </c>
      <c r="CQ35">
        <v>3.8332500844038421E-2</v>
      </c>
      <c r="CR35">
        <v>2.4173937669640568</v>
      </c>
      <c r="CS35">
        <v>7.9246467432000225</v>
      </c>
      <c r="CT35">
        <v>2.3882603740126145</v>
      </c>
      <c r="CU35">
        <v>-66.80497368015395</v>
      </c>
      <c r="CV35">
        <v>1.3681588474558781</v>
      </c>
      <c r="CW35">
        <v>3.4362184472648738</v>
      </c>
      <c r="CX35">
        <v>7.7807437002849218</v>
      </c>
      <c r="CY35">
        <v>14.666841736694677</v>
      </c>
      <c r="CZ35">
        <v>13.266132889206478</v>
      </c>
      <c r="DA35">
        <v>30.74266949480997</v>
      </c>
      <c r="DB35">
        <v>8.9073500620384518</v>
      </c>
      <c r="DC35">
        <v>-8.509697786044029</v>
      </c>
      <c r="DD35">
        <v>1.3286141850116067</v>
      </c>
      <c r="DE35">
        <v>-13.552105725271746</v>
      </c>
      <c r="DF35">
        <v>15.197254419622924</v>
      </c>
      <c r="DG35">
        <v>7.6632680893965075</v>
      </c>
      <c r="DH35">
        <v>13.004247887058709</v>
      </c>
      <c r="DI35">
        <v>12.616883951740283</v>
      </c>
      <c r="DJ35">
        <v>17.298275571545986</v>
      </c>
      <c r="DK35">
        <v>11.865343540402428</v>
      </c>
      <c r="DL35">
        <v>14.014334423491754</v>
      </c>
      <c r="DM35">
        <v>25.554234129378688</v>
      </c>
      <c r="DN35">
        <v>9.6556301476622881</v>
      </c>
      <c r="DO35">
        <v>8.9187013291176296</v>
      </c>
      <c r="DP35">
        <v>9.3674346875069769</v>
      </c>
      <c r="DQ35">
        <v>9.3127669060350549</v>
      </c>
      <c r="DR35">
        <v>14.05090942400812</v>
      </c>
      <c r="DS35">
        <v>12.969970379866108</v>
      </c>
      <c r="DT35">
        <v>-2.7027027027027026</v>
      </c>
      <c r="DU35">
        <v>-6.25</v>
      </c>
      <c r="DV35">
        <v>-1.3631937682570476</v>
      </c>
      <c r="DW35">
        <v>17.682926829268308</v>
      </c>
      <c r="DX35">
        <v>14.49275362318842</v>
      </c>
      <c r="DY35">
        <v>12.472845763939175</v>
      </c>
      <c r="DZ35">
        <v>10.461114934618019</v>
      </c>
      <c r="EA35">
        <v>19.206257242178431</v>
      </c>
      <c r="EB35">
        <v>5.9866996629318683</v>
      </c>
      <c r="EC35">
        <v>-10.654338549075387</v>
      </c>
      <c r="ED35">
        <v>25.885066983042844</v>
      </c>
      <c r="EE35">
        <v>-4.6290169950530471</v>
      </c>
      <c r="EF35">
        <v>4.7952047952048069</v>
      </c>
      <c r="EG35">
        <v>0</v>
      </c>
      <c r="EH35">
        <v>5.2682926829268348</v>
      </c>
      <c r="EI35">
        <v>8.3088954056695989</v>
      </c>
      <c r="EJ35">
        <v>4.4838373305526558</v>
      </c>
      <c r="EK35">
        <v>-5.5610724925521433</v>
      </c>
      <c r="EL35">
        <v>7.3500967117988338</v>
      </c>
      <c r="EM35">
        <v>5.4527750730282323</v>
      </c>
      <c r="EN35">
        <v>5.7915057915057915</v>
      </c>
      <c r="EO35">
        <v>5.1030421982335508</v>
      </c>
      <c r="EP35">
        <v>6.144578313253005</v>
      </c>
      <c r="EQ35">
        <v>-1.196410767696912</v>
      </c>
      <c r="ER35">
        <v>-15.306122448979592</v>
      </c>
      <c r="ES35">
        <v>5.5290753098188716</v>
      </c>
      <c r="ET35">
        <v>2.095238095238098</v>
      </c>
      <c r="EU35">
        <v>8.0382775119617271</v>
      </c>
      <c r="EV35">
        <v>5.7435897435897383</v>
      </c>
      <c r="EW35">
        <v>8.3088954056695989</v>
      </c>
      <c r="EX35">
        <v>18.210063712388351</v>
      </c>
      <c r="EY35">
        <v>8.1879872012369272</v>
      </c>
      <c r="EZ35">
        <v>6.3402118428913745</v>
      </c>
      <c r="FA35">
        <v>18.730553657613711</v>
      </c>
      <c r="FB35">
        <v>11.605571636635577</v>
      </c>
      <c r="FC35">
        <v>11.605571636635577</v>
      </c>
      <c r="FD35">
        <v>10.279596552414056</v>
      </c>
      <c r="FE35">
        <v>14.504219955470409</v>
      </c>
      <c r="FF35">
        <v>1.926333615580017</v>
      </c>
      <c r="FG35">
        <v>39.910555831617806</v>
      </c>
      <c r="FH35">
        <v>22.893515956162311</v>
      </c>
      <c r="FI35">
        <v>7.4363302012746564</v>
      </c>
      <c r="FJ35">
        <v>-155.07305957526782</v>
      </c>
      <c r="FK35">
        <v>-629.81595092024531</v>
      </c>
      <c r="FL35">
        <v>-99.196544616717645</v>
      </c>
      <c r="FM35">
        <v>3.2885921779015157</v>
      </c>
      <c r="FN35" t="b">
        <v>0</v>
      </c>
      <c r="FO35">
        <v>5.5191768007483546</v>
      </c>
      <c r="FP35">
        <v>2.6565464895635644</v>
      </c>
      <c r="FQ35">
        <v>9.0995260663507054</v>
      </c>
      <c r="FR35">
        <v>10.088148873653292</v>
      </c>
      <c r="FS35">
        <v>10.762751520823585</v>
      </c>
      <c r="FT35">
        <v>5.2631578947368336</v>
      </c>
      <c r="FU35">
        <v>21.800947867298568</v>
      </c>
      <c r="FV35">
        <v>-19.778825235678024</v>
      </c>
      <c r="FW35">
        <v>0.63868613138686392</v>
      </c>
      <c r="FX35">
        <v>13.075183223545469</v>
      </c>
      <c r="FY35">
        <v>7.4701953158028243</v>
      </c>
      <c r="FZ35">
        <v>-0.29710125531971843</v>
      </c>
      <c r="GA35">
        <v>6.9556189981832341</v>
      </c>
      <c r="GB35">
        <v>-2.4086431522084522</v>
      </c>
      <c r="GC35">
        <v>4.6898288533689678</v>
      </c>
      <c r="GD35">
        <v>-2.1471326097771102</v>
      </c>
      <c r="GE35">
        <v>-2.0415341902848487</v>
      </c>
      <c r="GF35">
        <v>-1.3527840953727071</v>
      </c>
      <c r="GH35">
        <v>19.142697588857498</v>
      </c>
      <c r="GI35">
        <v>14.380434782608695</v>
      </c>
      <c r="GJ35">
        <v>14.92781847970571</v>
      </c>
      <c r="GK35">
        <v>8.3572848300844829</v>
      </c>
      <c r="GL35">
        <v>14.386376981796827</v>
      </c>
      <c r="GM35">
        <v>-5.1237648080072784</v>
      </c>
      <c r="GN35">
        <v>58.479601719538508</v>
      </c>
      <c r="GO35">
        <v>186.65401644528779</v>
      </c>
      <c r="GP35">
        <v>-62.915230853383584</v>
      </c>
      <c r="GQ35">
        <v>35.834240762036565</v>
      </c>
      <c r="GR35">
        <v>-9.2820622902193364</v>
      </c>
      <c r="GS35">
        <v>12.320328542094455</v>
      </c>
      <c r="GT35">
        <v>-8.3377087052399457</v>
      </c>
      <c r="GU35">
        <v>12.575802560771942</v>
      </c>
      <c r="GV35">
        <v>12.669245647969046</v>
      </c>
      <c r="GW35">
        <v>9.341199606686331</v>
      </c>
      <c r="GX35">
        <v>9.5849802371541539</v>
      </c>
      <c r="GY35">
        <v>8.0436941410129048</v>
      </c>
      <c r="GZ35">
        <v>8.6053412462908039</v>
      </c>
      <c r="HA35">
        <v>6.8316831683168378</v>
      </c>
      <c r="HB35">
        <v>11.071428571428577</v>
      </c>
      <c r="HC35">
        <v>9.9198210921747396</v>
      </c>
      <c r="HD35">
        <v>-65.468126230603872</v>
      </c>
      <c r="HE35">
        <v>16.095435622733852</v>
      </c>
      <c r="HF35">
        <v>14.263943553806262</v>
      </c>
      <c r="HG35">
        <v>8.9652728561304045</v>
      </c>
      <c r="HH35">
        <v>0.68554954376490151</v>
      </c>
      <c r="HI35">
        <v>29.912933604996866</v>
      </c>
      <c r="HJ35">
        <v>-0.25733540881239136</v>
      </c>
      <c r="HK35">
        <v>2.2130434782608694</v>
      </c>
      <c r="HL35">
        <v>19.55589840968431</v>
      </c>
      <c r="HM35">
        <v>2.3445201784095118</v>
      </c>
      <c r="HN35">
        <v>-19.202971696208664</v>
      </c>
      <c r="HO35">
        <v>-12.470808033629146</v>
      </c>
      <c r="HP35">
        <v>-18.152886717243153</v>
      </c>
      <c r="HQ35">
        <v>22.894256139638728</v>
      </c>
      <c r="HR35">
        <v>5.9225667736660412</v>
      </c>
      <c r="HS35">
        <v>12.151898734177204</v>
      </c>
      <c r="HT35">
        <v>-7.1428571428571423</v>
      </c>
      <c r="HU35">
        <v>38.577869622393379</v>
      </c>
      <c r="HV35">
        <v>-5.8870014538810471</v>
      </c>
      <c r="HW35">
        <v>-164.74021177049985</v>
      </c>
      <c r="HX35">
        <v>30.096774193548388</v>
      </c>
      <c r="HY35">
        <v>16.259890316908784</v>
      </c>
      <c r="HZ35">
        <v>3.8773669972948572</v>
      </c>
      <c r="IA35">
        <v>-22.881296265309814</v>
      </c>
      <c r="IB35">
        <v>0.85356703359862462</v>
      </c>
      <c r="IC35">
        <v>-4.2883450230603151</v>
      </c>
      <c r="ID35">
        <v>5.1830630733651573</v>
      </c>
      <c r="IE35">
        <v>11.132175196893387</v>
      </c>
      <c r="IF35">
        <v>5.406898799697907</v>
      </c>
      <c r="IG35">
        <v>1.6430594900849891</v>
      </c>
      <c r="IH35">
        <v>9.7083313964364102</v>
      </c>
      <c r="II35">
        <v>2.5476720871461946</v>
      </c>
      <c r="IJ35">
        <v>7.6549904223304699</v>
      </c>
    </row>
    <row r="36" spans="1:244">
      <c r="A36" t="s">
        <v>331</v>
      </c>
      <c r="B36">
        <v>-6.8676453108284798</v>
      </c>
      <c r="C36">
        <v>6.5826798982770001</v>
      </c>
      <c r="D36">
        <v>4.0744879304482247</v>
      </c>
      <c r="E36">
        <v>7.6428874754222953</v>
      </c>
      <c r="F36">
        <v>14.819764110570741</v>
      </c>
      <c r="G36">
        <v>20.178813087457439</v>
      </c>
      <c r="H36">
        <v>10.180503891567108</v>
      </c>
      <c r="I36">
        <v>15.121431512574176</v>
      </c>
      <c r="J36">
        <v>6.5349826348006497</v>
      </c>
      <c r="K36" t="b">
        <v>1</v>
      </c>
      <c r="L36">
        <v>6.9577269622551423</v>
      </c>
      <c r="M36">
        <v>3.0321188638093957</v>
      </c>
      <c r="N36">
        <v>2.3708263404790966</v>
      </c>
      <c r="O36">
        <v>16.121907574061137</v>
      </c>
      <c r="P36">
        <v>-14.060665330129854</v>
      </c>
      <c r="Q36">
        <v>14.624684205481406</v>
      </c>
      <c r="R36">
        <v>16.21136866485654</v>
      </c>
      <c r="S36">
        <v>13.037670637729818</v>
      </c>
      <c r="T36">
        <v>7.3802991427542333</v>
      </c>
      <c r="U36">
        <v>28.435009196026463</v>
      </c>
      <c r="V36">
        <v>-1.8755740061591726</v>
      </c>
      <c r="W36">
        <v>-43.211191944869356</v>
      </c>
      <c r="X36">
        <v>9.0804883750744736</v>
      </c>
      <c r="Y36">
        <v>-86.744283866755396</v>
      </c>
      <c r="Z36">
        <v>-24.225850202172563</v>
      </c>
      <c r="AA36">
        <v>2344.6890197082157</v>
      </c>
      <c r="AB36">
        <v>5.3707592200370389</v>
      </c>
      <c r="AC36">
        <v>-13.621714598947165</v>
      </c>
      <c r="AD36">
        <v>-6.10710714162557</v>
      </c>
      <c r="AE36">
        <v>3.6956702030609008</v>
      </c>
      <c r="AF36">
        <v>4.4823519019180434E-2</v>
      </c>
      <c r="AG36">
        <v>8.8595579532961306</v>
      </c>
      <c r="AH36">
        <v>-0.67764232092224741</v>
      </c>
      <c r="AI36">
        <v>6.0171501944654269</v>
      </c>
      <c r="AJ36">
        <v>3.4026790300962699</v>
      </c>
      <c r="AK36">
        <v>2.2674534992019626</v>
      </c>
      <c r="AL36">
        <v>9.0796460564983406</v>
      </c>
      <c r="AM36">
        <v>8.4236645276646165</v>
      </c>
      <c r="AN36">
        <v>4.2274742124686817</v>
      </c>
      <c r="AO36">
        <v>5.8803021631099437</v>
      </c>
      <c r="AP36">
        <v>10.171803138017719</v>
      </c>
      <c r="AQ36">
        <v>19.204492657010693</v>
      </c>
      <c r="AR36">
        <v>9.3069351025881151</v>
      </c>
      <c r="AS36">
        <v>16.563550063630714</v>
      </c>
      <c r="AT36">
        <v>14.691494435018598</v>
      </c>
      <c r="AU36">
        <v>13.564828069890192</v>
      </c>
      <c r="AV36">
        <v>32.489866466510563</v>
      </c>
      <c r="AW36">
        <v>-36.875173633637836</v>
      </c>
      <c r="AX36">
        <v>20.02488617403354</v>
      </c>
      <c r="AY36">
        <v>0.59332852067312025</v>
      </c>
      <c r="AZ36">
        <v>188.73731162964887</v>
      </c>
      <c r="BA36">
        <v>8.4985124253855684</v>
      </c>
      <c r="BB36">
        <v>-5.414059189575565</v>
      </c>
      <c r="BC36">
        <v>5.44</v>
      </c>
      <c r="BD36">
        <v>14.09</v>
      </c>
      <c r="BE36">
        <v>-6.57</v>
      </c>
      <c r="BF36">
        <v>73.5</v>
      </c>
      <c r="BG36">
        <v>7.3926765578649416</v>
      </c>
      <c r="BH36">
        <v>-5.457277050892988</v>
      </c>
      <c r="BI36">
        <v>10.063694267515931</v>
      </c>
      <c r="BJ36">
        <v>14.804332071725199</v>
      </c>
      <c r="BK36">
        <v>-31.091792825908954</v>
      </c>
      <c r="BL36">
        <v>7.109857781955542</v>
      </c>
      <c r="BM36">
        <v>9.6979332273450005</v>
      </c>
      <c r="BN36">
        <v>14.109580151846163</v>
      </c>
      <c r="BO36">
        <v>13.388507921494444</v>
      </c>
      <c r="BP36">
        <v>15.158187507243017</v>
      </c>
      <c r="BQ36">
        <v>16.414164885212383</v>
      </c>
      <c r="BR36">
        <v>5.7692307692307665</v>
      </c>
      <c r="BS36">
        <v>0.95322635058344773</v>
      </c>
      <c r="BT36">
        <v>8.8595579532961306</v>
      </c>
      <c r="BU36">
        <v>5.7864285265077582</v>
      </c>
      <c r="BV36">
        <v>-6.10710714162557</v>
      </c>
      <c r="BW36">
        <v>3.6956702030609008</v>
      </c>
      <c r="BX36">
        <v>4.2474497404999054</v>
      </c>
      <c r="BY36">
        <v>188.08947143467734</v>
      </c>
      <c r="BZ36">
        <v>-75.545869400618002</v>
      </c>
      <c r="CA36">
        <v>2344.6890197082157</v>
      </c>
      <c r="CB36">
        <v>-11.028104495676907</v>
      </c>
      <c r="CC36">
        <v>-75.788149178212521</v>
      </c>
      <c r="CD36">
        <v>1.2791878172588831</v>
      </c>
      <c r="CE36">
        <v>19.292754464331981</v>
      </c>
      <c r="CF36">
        <v>1</v>
      </c>
      <c r="CG36">
        <v>0.45412882259807663</v>
      </c>
      <c r="CH36">
        <v>-24.021403530352416</v>
      </c>
      <c r="CI36">
        <v>2.4993417962155187</v>
      </c>
      <c r="CJ36">
        <v>-4.0251543905845848</v>
      </c>
      <c r="CK36">
        <v>0</v>
      </c>
      <c r="CL36">
        <v>-6.4234232085593117</v>
      </c>
      <c r="CM36">
        <v>-5.1266545081251094</v>
      </c>
      <c r="CN36">
        <v>26.499411636322574</v>
      </c>
      <c r="CO36">
        <v>3.1637739027409539</v>
      </c>
      <c r="CP36">
        <v>2.6141227443675681</v>
      </c>
      <c r="CQ36">
        <v>0.74998786269232254</v>
      </c>
      <c r="CR36">
        <v>2.5822287955780223</v>
      </c>
      <c r="CS36">
        <v>7.6069098048001678</v>
      </c>
      <c r="CT36">
        <v>3.2574316193290889</v>
      </c>
      <c r="CU36">
        <v>-30.650788090286767</v>
      </c>
      <c r="CV36">
        <v>1.4928359823498791</v>
      </c>
      <c r="CW36">
        <v>3.789932961879503</v>
      </c>
      <c r="CX36">
        <v>6.8451273068800305</v>
      </c>
      <c r="CY36">
        <v>16.688896298766256</v>
      </c>
      <c r="CZ36">
        <v>7.3091819708677281</v>
      </c>
      <c r="DA36">
        <v>-11.028104495676907</v>
      </c>
      <c r="DB36">
        <v>13.015474832447596</v>
      </c>
      <c r="DC36">
        <v>-15.098997690954327</v>
      </c>
      <c r="DD36">
        <v>0.95322635058344773</v>
      </c>
      <c r="DE36">
        <v>-22.907418744369767</v>
      </c>
      <c r="DF36">
        <v>14.460043825546087</v>
      </c>
      <c r="DG36">
        <v>10.67788565737817</v>
      </c>
      <c r="DH36">
        <v>14.804332071725199</v>
      </c>
      <c r="DI36">
        <v>14.006457103988476</v>
      </c>
      <c r="DJ36">
        <v>14.187815956415042</v>
      </c>
      <c r="DK36">
        <v>16.204119050270918</v>
      </c>
      <c r="DL36">
        <v>13.526439878747054</v>
      </c>
      <c r="DM36">
        <v>12.875807371694606</v>
      </c>
      <c r="DN36">
        <v>11.199231834873817</v>
      </c>
      <c r="DO36">
        <v>7.5654037330790276</v>
      </c>
      <c r="DP36">
        <v>9.7531323191793806</v>
      </c>
      <c r="DQ36">
        <v>9.7059702646154111</v>
      </c>
      <c r="DR36">
        <v>16.276397182542983</v>
      </c>
      <c r="DS36">
        <v>14.755491278115498</v>
      </c>
      <c r="DT36">
        <v>0.55555555555556346</v>
      </c>
      <c r="DU36">
        <v>-3.125</v>
      </c>
      <c r="DV36">
        <v>-0.77972709551656993</v>
      </c>
      <c r="DW36">
        <v>7.7490774907748943</v>
      </c>
      <c r="DX36">
        <v>12.985436893203886</v>
      </c>
      <c r="DY36">
        <v>14.573328407831548</v>
      </c>
      <c r="DZ36">
        <v>15.534092215706572</v>
      </c>
      <c r="EA36">
        <v>20.23911187019641</v>
      </c>
      <c r="EB36">
        <v>4.9451155352636622</v>
      </c>
      <c r="EC36">
        <v>-7.3474284000599859</v>
      </c>
      <c r="ED36">
        <v>23.659091625154055</v>
      </c>
      <c r="EE36">
        <v>2.5266999397359711</v>
      </c>
      <c r="EF36">
        <v>3.106796116504857</v>
      </c>
      <c r="EG36">
        <v>2.1413276231263381</v>
      </c>
      <c r="EH36">
        <v>3.056351480420251</v>
      </c>
      <c r="EI36">
        <v>4.9856184084372037</v>
      </c>
      <c r="EJ36">
        <v>1.277013752455793</v>
      </c>
      <c r="EK36">
        <v>-1.3541666666666639</v>
      </c>
      <c r="EL36">
        <v>4.318618042226487</v>
      </c>
      <c r="EM36">
        <v>4.9010367577756861</v>
      </c>
      <c r="EN36">
        <v>8.7164750957854356</v>
      </c>
      <c r="EO36">
        <v>1.8604651162790697</v>
      </c>
      <c r="EP36">
        <v>-0.28089887640449174</v>
      </c>
      <c r="EQ36">
        <v>0.80080080080079785</v>
      </c>
      <c r="ER36">
        <v>-11.625148279952548</v>
      </c>
      <c r="ES36">
        <v>-3.315412186379918</v>
      </c>
      <c r="ET36">
        <v>2.7592768791627078</v>
      </c>
      <c r="EU36">
        <v>7.0821529745042495</v>
      </c>
      <c r="EV36">
        <v>1.8957345971563981</v>
      </c>
      <c r="EW36">
        <v>4.9856184084372037</v>
      </c>
      <c r="EX36">
        <v>19.051760059423518</v>
      </c>
      <c r="EY36">
        <v>8.9863703973023767</v>
      </c>
      <c r="EZ36">
        <v>5.5165360112037876</v>
      </c>
      <c r="FA36">
        <v>26.089814119314873</v>
      </c>
      <c r="FB36">
        <v>19.399604179008023</v>
      </c>
      <c r="FC36">
        <v>19.40626769049998</v>
      </c>
      <c r="FD36">
        <v>11.343430247067632</v>
      </c>
      <c r="FE36">
        <v>35.529665435115348</v>
      </c>
      <c r="FF36">
        <v>53.849103916218013</v>
      </c>
      <c r="FG36">
        <v>24.921603525722517</v>
      </c>
      <c r="FH36">
        <v>43.602210706741907</v>
      </c>
      <c r="FI36">
        <v>44.596398379504954</v>
      </c>
      <c r="FJ36">
        <v>-55.257461334273664</v>
      </c>
      <c r="FK36">
        <v>-212.30640668523674</v>
      </c>
      <c r="FL36">
        <v>-21.754631995531422</v>
      </c>
      <c r="FM36">
        <v>8.9771762691675594</v>
      </c>
      <c r="FN36" t="b">
        <v>1</v>
      </c>
      <c r="FO36">
        <v>6.3373718546132318</v>
      </c>
      <c r="FP36">
        <v>3.1220435193945102</v>
      </c>
      <c r="FQ36">
        <v>9.4304388422035554</v>
      </c>
      <c r="FR36">
        <v>10.556621880998081</v>
      </c>
      <c r="FS36">
        <v>10.550458715596331</v>
      </c>
      <c r="FT36">
        <v>5.6129985228951211</v>
      </c>
      <c r="FU36">
        <v>12.978723404255321</v>
      </c>
      <c r="FV36">
        <v>-25.931315483119903</v>
      </c>
      <c r="FW36">
        <v>-0.81743869209808495</v>
      </c>
      <c r="FX36">
        <v>6.4430866823205442</v>
      </c>
      <c r="FY36">
        <v>1.9102761038244911</v>
      </c>
      <c r="FZ36">
        <v>0.75948093753143542</v>
      </c>
      <c r="GA36">
        <v>9.4821115836877663</v>
      </c>
      <c r="GB36">
        <v>-1.1298472719014363</v>
      </c>
      <c r="GC36">
        <v>1.5654510722341461</v>
      </c>
      <c r="GD36">
        <v>-4.3810456716052411</v>
      </c>
      <c r="GE36">
        <v>-6.8340538856769255</v>
      </c>
      <c r="GF36">
        <v>-2.0364033886038042</v>
      </c>
      <c r="GH36">
        <v>14.408851554663993</v>
      </c>
      <c r="GI36">
        <v>15.158187507243017</v>
      </c>
      <c r="GJ36">
        <v>14.399126113512931</v>
      </c>
      <c r="GK36">
        <v>5.019255534325767</v>
      </c>
      <c r="GL36">
        <v>31.199999999999996</v>
      </c>
      <c r="GM36">
        <v>-7.4931852125714977</v>
      </c>
      <c r="GN36">
        <v>38.679290623347903</v>
      </c>
      <c r="GO36">
        <v>708.98461074230534</v>
      </c>
      <c r="GP36">
        <v>-26.816514958256032</v>
      </c>
      <c r="GQ36">
        <v>-75.600285432240625</v>
      </c>
      <c r="GR36">
        <v>-19.996009753934821</v>
      </c>
      <c r="GS36">
        <v>2.3107569721115535</v>
      </c>
      <c r="GT36">
        <v>32.957422324510929</v>
      </c>
      <c r="GU36">
        <v>10.882920835527472</v>
      </c>
      <c r="GV36">
        <v>14.775977121067681</v>
      </c>
      <c r="GW36">
        <v>8.9509143407122203</v>
      </c>
      <c r="GX36">
        <v>9.0038314176245127</v>
      </c>
      <c r="GY36">
        <v>6.8466730954676898</v>
      </c>
      <c r="GZ36">
        <v>7.2115384615384608</v>
      </c>
      <c r="HA36">
        <v>6.4077669902912566</v>
      </c>
      <c r="HB36">
        <v>13.428827215756488</v>
      </c>
      <c r="HC36">
        <v>13.006812052812803</v>
      </c>
      <c r="HD36">
        <v>-82.06660059911259</v>
      </c>
      <c r="HE36">
        <v>45.930791650022933</v>
      </c>
      <c r="HF36">
        <v>19.292754464331981</v>
      </c>
      <c r="HG36">
        <v>9.12278251152396</v>
      </c>
      <c r="HH36">
        <v>1.7852584358904842</v>
      </c>
      <c r="HI36">
        <v>-10.294819642619458</v>
      </c>
      <c r="HJ36">
        <v>1.8036181342632955</v>
      </c>
      <c r="HK36">
        <v>-1.6129032258064515</v>
      </c>
      <c r="HL36">
        <v>16.791468118901747</v>
      </c>
      <c r="HM36">
        <v>1.9787245308890047</v>
      </c>
      <c r="HN36">
        <v>-9.4512820512820497</v>
      </c>
      <c r="HO36">
        <v>-8.0245383566736894</v>
      </c>
      <c r="HP36">
        <v>23.45102244007046</v>
      </c>
      <c r="HQ36">
        <v>49.786753637732041</v>
      </c>
      <c r="HR36">
        <v>1.0137216050344711</v>
      </c>
      <c r="HS36">
        <v>3.7783375314861436</v>
      </c>
      <c r="HT36">
        <v>-3.5714285714285712</v>
      </c>
      <c r="HU36">
        <v>19.299023794324118</v>
      </c>
      <c r="HV36">
        <v>-19.535297664106789</v>
      </c>
      <c r="HW36">
        <v>-68.928079509546976</v>
      </c>
      <c r="HX36">
        <v>2.3164945576332681</v>
      </c>
      <c r="HY36">
        <v>25.029638411381168</v>
      </c>
      <c r="HZ36">
        <v>4.470802919708035</v>
      </c>
      <c r="IA36">
        <v>-18.244399700306772</v>
      </c>
      <c r="IB36">
        <v>0.85177545922982645</v>
      </c>
      <c r="IC36">
        <v>-5.9660184407005792</v>
      </c>
      <c r="ID36">
        <v>1.9820151603463183</v>
      </c>
      <c r="IE36">
        <v>15.236828525222348</v>
      </c>
      <c r="IF36">
        <v>6.1659381979465548</v>
      </c>
      <c r="IG36">
        <v>48.514851485148512</v>
      </c>
      <c r="IH36">
        <v>13.480942632772596</v>
      </c>
      <c r="II36">
        <v>2.6477580631747606</v>
      </c>
      <c r="IJ36">
        <v>6.7890812541230945</v>
      </c>
    </row>
    <row r="37" spans="1:244">
      <c r="A37" t="s">
        <v>332</v>
      </c>
      <c r="B37">
        <v>-6.9087312410975281</v>
      </c>
      <c r="C37">
        <v>5.7974272750368145</v>
      </c>
      <c r="D37">
        <v>2.6522849872112131</v>
      </c>
      <c r="E37">
        <v>5.3492181294072427</v>
      </c>
      <c r="F37">
        <v>10.078821282716921</v>
      </c>
      <c r="G37">
        <v>9.5183262358861676</v>
      </c>
      <c r="H37">
        <v>8.6077077183317456</v>
      </c>
      <c r="I37">
        <v>11.247917917555538</v>
      </c>
      <c r="J37">
        <v>5.3429799636118371</v>
      </c>
      <c r="K37" t="b">
        <v>1</v>
      </c>
      <c r="L37">
        <v>8.2818569997359361</v>
      </c>
      <c r="M37">
        <v>-13.676483639299908</v>
      </c>
      <c r="N37">
        <v>-0.39936491240627925</v>
      </c>
      <c r="O37">
        <v>14.375284356095438</v>
      </c>
      <c r="P37">
        <v>-6.919666164111411</v>
      </c>
      <c r="Q37">
        <v>12.30591910909337</v>
      </c>
      <c r="R37">
        <v>15.542453454513605</v>
      </c>
      <c r="S37">
        <v>-7.1116471111097592</v>
      </c>
      <c r="T37">
        <v>3.5496238926867902</v>
      </c>
      <c r="U37">
        <v>22.84518848041802</v>
      </c>
      <c r="V37">
        <v>2.8074518279139102</v>
      </c>
      <c r="W37">
        <v>-32.797636917035724</v>
      </c>
      <c r="X37">
        <v>6.8986914585555903</v>
      </c>
      <c r="Y37">
        <v>-93.309510507304495</v>
      </c>
      <c r="Z37">
        <v>-55.687595322826645</v>
      </c>
      <c r="AA37">
        <v>165.09493788935725</v>
      </c>
      <c r="AB37">
        <v>1.9395520621398408</v>
      </c>
      <c r="AC37">
        <v>-10.260529066058599</v>
      </c>
      <c r="AD37">
        <v>24.011108753929527</v>
      </c>
      <c r="AE37">
        <v>3.1692527989152861</v>
      </c>
      <c r="AF37">
        <v>-1.5437507988415367</v>
      </c>
      <c r="AG37">
        <v>15.601193424373228</v>
      </c>
      <c r="AH37">
        <v>4.9620379548973794</v>
      </c>
      <c r="AI37">
        <v>3.5247434442666572</v>
      </c>
      <c r="AJ37">
        <v>5.3532144547299803</v>
      </c>
      <c r="AK37">
        <v>-0.40524264696427359</v>
      </c>
      <c r="AL37">
        <v>6.3470277941809066</v>
      </c>
      <c r="AM37">
        <v>7.7972766343244029</v>
      </c>
      <c r="AN37">
        <v>0.51272372737974881</v>
      </c>
      <c r="AO37">
        <v>9.6696457382247711</v>
      </c>
      <c r="AP37">
        <v>8.2937098580508621</v>
      </c>
      <c r="AQ37">
        <v>24.283600815525368</v>
      </c>
      <c r="AR37">
        <v>5.1566189260396849</v>
      </c>
      <c r="AS37">
        <v>12.338902813557795</v>
      </c>
      <c r="AT37">
        <v>12.723244077065686</v>
      </c>
      <c r="AU37">
        <v>7.7338367905511394</v>
      </c>
      <c r="AV37">
        <v>-11.197625375244364</v>
      </c>
      <c r="AW37">
        <v>25.438733999330328</v>
      </c>
      <c r="AX37">
        <v>-48.862627732216417</v>
      </c>
      <c r="AY37">
        <v>1.1193417273290844</v>
      </c>
      <c r="AZ37">
        <v>-48.246297591539999</v>
      </c>
      <c r="BA37">
        <v>8.7552472531250611</v>
      </c>
      <c r="BB37">
        <v>-4.9573232213497267</v>
      </c>
      <c r="BC37">
        <v>7.23</v>
      </c>
      <c r="BD37">
        <v>3.61</v>
      </c>
      <c r="BE37">
        <v>2.31</v>
      </c>
      <c r="BF37">
        <v>76.099999999999994</v>
      </c>
      <c r="BG37">
        <v>7.7154167948121213</v>
      </c>
      <c r="BH37">
        <v>-5.0982321414738108</v>
      </c>
      <c r="BI37">
        <v>12.251243781094519</v>
      </c>
      <c r="BJ37">
        <v>13.439705910222855</v>
      </c>
      <c r="BK37">
        <v>-21.072120314458243</v>
      </c>
      <c r="BL37">
        <v>7.5904843733218774</v>
      </c>
      <c r="BM37">
        <v>7.0857751731486296</v>
      </c>
      <c r="BN37">
        <v>13.553474618038441</v>
      </c>
      <c r="BO37">
        <v>12.837413684871313</v>
      </c>
      <c r="BP37">
        <v>12.488859180035652</v>
      </c>
      <c r="BQ37">
        <v>16.112509766472787</v>
      </c>
      <c r="BR37">
        <v>6.0717571297148059</v>
      </c>
      <c r="BS37">
        <v>0.75871203774131368</v>
      </c>
      <c r="BT37">
        <v>15.601193424373228</v>
      </c>
      <c r="BU37">
        <v>3.5070386306238981</v>
      </c>
      <c r="BV37">
        <v>24.011108753929527</v>
      </c>
      <c r="BW37">
        <v>3.1692527989152861</v>
      </c>
      <c r="BX37">
        <v>1.5128543608108638</v>
      </c>
      <c r="BY37">
        <v>-84.137089038109352</v>
      </c>
      <c r="BZ37">
        <v>-18.172738682363757</v>
      </c>
      <c r="CA37">
        <v>165.09493788935725</v>
      </c>
      <c r="CB37">
        <v>-6.1545244541593203</v>
      </c>
      <c r="CC37">
        <v>-57.529984314261014</v>
      </c>
      <c r="CD37">
        <v>1.2955465587044535</v>
      </c>
      <c r="CE37">
        <v>-1.589548982968533</v>
      </c>
      <c r="CF37">
        <v>1</v>
      </c>
      <c r="CG37">
        <v>-1.2397708674304302</v>
      </c>
      <c r="CH37">
        <v>-19.221565222758102</v>
      </c>
      <c r="CI37">
        <v>2.3728058680868256</v>
      </c>
      <c r="CJ37">
        <v>-3.4451828591556528</v>
      </c>
      <c r="CK37">
        <v>0</v>
      </c>
      <c r="CL37">
        <v>-13.152869794921529</v>
      </c>
      <c r="CM37">
        <v>-3.0575892321338136</v>
      </c>
      <c r="CN37">
        <v>12.889630923261169</v>
      </c>
      <c r="CO37">
        <v>2.5849502350519225</v>
      </c>
      <c r="CP37">
        <v>1.4257249173442976</v>
      </c>
      <c r="CQ37">
        <v>1.5573130903680965</v>
      </c>
      <c r="CR37">
        <v>2.9368108530178554</v>
      </c>
      <c r="CS37">
        <v>7.6069098048000079</v>
      </c>
      <c r="CT37">
        <v>2.4305368424514455</v>
      </c>
      <c r="CU37">
        <v>-42.538618279170031</v>
      </c>
      <c r="CV37">
        <v>2.8314178420759433</v>
      </c>
      <c r="CW37">
        <v>3.5451060712356006</v>
      </c>
      <c r="CX37">
        <v>6.6575198595544558</v>
      </c>
      <c r="CY37">
        <v>13.182402055234425</v>
      </c>
      <c r="CZ37">
        <v>-0.5822219865915399</v>
      </c>
      <c r="DA37">
        <v>-6.1545244541593203</v>
      </c>
      <c r="DB37">
        <v>0.75917044408032863</v>
      </c>
      <c r="DC37">
        <v>-12.095219874998618</v>
      </c>
      <c r="DD37">
        <v>0.75871203774131368</v>
      </c>
      <c r="DE37">
        <v>-18.530931351322494</v>
      </c>
      <c r="DF37">
        <v>14.167425449545808</v>
      </c>
      <c r="DG37">
        <v>14.381016129266493</v>
      </c>
      <c r="DH37">
        <v>13.439705910222855</v>
      </c>
      <c r="DI37">
        <v>12.397845560612343</v>
      </c>
      <c r="DJ37">
        <v>13.7164298315398</v>
      </c>
      <c r="DK37">
        <v>17.553381614618559</v>
      </c>
      <c r="DL37">
        <v>13.03129074315515</v>
      </c>
      <c r="DM37">
        <v>16.778478857978179</v>
      </c>
      <c r="DN37">
        <v>9.1807537020369647</v>
      </c>
      <c r="DO37">
        <v>7.5982365344067464</v>
      </c>
      <c r="DP37">
        <v>8.5498696724050145</v>
      </c>
      <c r="DQ37">
        <v>8.6496370731062076</v>
      </c>
      <c r="DR37">
        <v>14.868876065821429</v>
      </c>
      <c r="DS37">
        <v>13.444453537964101</v>
      </c>
      <c r="DT37">
        <v>2.7777777777777777</v>
      </c>
      <c r="DU37">
        <v>6.666666666666667</v>
      </c>
      <c r="DV37">
        <v>0.99108027750247418</v>
      </c>
      <c r="DW37">
        <v>10.847880299251884</v>
      </c>
      <c r="DX37">
        <v>9.9630996309962931</v>
      </c>
      <c r="DY37">
        <v>14.066826656821114</v>
      </c>
      <c r="DZ37">
        <v>21.346313664964963</v>
      </c>
      <c r="EA37">
        <v>18.264393515930678</v>
      </c>
      <c r="EB37">
        <v>3.6799190282889866</v>
      </c>
      <c r="EC37">
        <v>1.9344985576107185</v>
      </c>
      <c r="ED37">
        <v>11.902082485208133</v>
      </c>
      <c r="EE37">
        <v>6.4221935509704675</v>
      </c>
      <c r="EF37">
        <v>4.3558850787766339</v>
      </c>
      <c r="EG37">
        <v>4.8466864490603427</v>
      </c>
      <c r="EH37">
        <v>3.9269406392694037</v>
      </c>
      <c r="EI37">
        <v>7.6034648700673637</v>
      </c>
      <c r="EJ37">
        <v>4.6287367405978754</v>
      </c>
      <c r="EK37">
        <v>-4.0854224698235893</v>
      </c>
      <c r="EL37">
        <v>5.5350553505535052</v>
      </c>
      <c r="EM37">
        <v>4.4843049327354256</v>
      </c>
      <c r="EN37">
        <v>7.5996292863762633</v>
      </c>
      <c r="EO37">
        <v>2.1853146853146854</v>
      </c>
      <c r="EP37">
        <v>0.86139389193422755</v>
      </c>
      <c r="EQ37">
        <v>1.0277492291880781</v>
      </c>
      <c r="ER37">
        <v>-6.4968152866241971</v>
      </c>
      <c r="ES37">
        <v>-0.45454545454545453</v>
      </c>
      <c r="ET37">
        <v>0.74706510138740967</v>
      </c>
      <c r="EU37">
        <v>11.300448430493267</v>
      </c>
      <c r="EV37">
        <v>1.5689512799339438</v>
      </c>
      <c r="EW37">
        <v>7.6034648700673637</v>
      </c>
      <c r="EX37">
        <v>11.060982082657906</v>
      </c>
      <c r="EY37">
        <v>13.102140303350218</v>
      </c>
      <c r="EZ37">
        <v>8.3558329563126232</v>
      </c>
      <c r="FA37">
        <v>33.032918988772039</v>
      </c>
      <c r="FB37">
        <v>-5.6272182574514371</v>
      </c>
      <c r="FC37">
        <v>-5.6330968859806809</v>
      </c>
      <c r="FD37">
        <v>11.224918213864052</v>
      </c>
      <c r="FE37">
        <v>-39.673244829661449</v>
      </c>
      <c r="FF37">
        <v>-115.82271818086114</v>
      </c>
      <c r="FG37">
        <v>12.835371049775299</v>
      </c>
      <c r="FH37">
        <v>-115.83017552362026</v>
      </c>
      <c r="FI37">
        <v>-34.415906833980323</v>
      </c>
      <c r="FJ37">
        <v>-24.751695541769788</v>
      </c>
      <c r="FK37">
        <v>151.06605624591239</v>
      </c>
      <c r="FL37">
        <v>-64.475421140774316</v>
      </c>
      <c r="FM37">
        <v>18.849773595663994</v>
      </c>
      <c r="FN37" t="b">
        <v>0</v>
      </c>
      <c r="FO37">
        <v>5.0784856879039708</v>
      </c>
      <c r="FP37">
        <v>3.8715769593956506</v>
      </c>
      <c r="FQ37">
        <v>9.0410958904109648</v>
      </c>
      <c r="FR37">
        <v>7.6631977294228895</v>
      </c>
      <c r="FS37">
        <v>6.8702290076335935</v>
      </c>
      <c r="FT37">
        <v>6.2957540263543148</v>
      </c>
      <c r="FU37">
        <v>14.613778705636744</v>
      </c>
      <c r="FV37">
        <v>-20.637841153020545</v>
      </c>
      <c r="FW37">
        <v>-3.8222222222222197</v>
      </c>
      <c r="FX37">
        <v>1.9868813357185451</v>
      </c>
      <c r="FY37">
        <v>3.3724233374608494</v>
      </c>
      <c r="FZ37">
        <v>1.5462243648989582</v>
      </c>
      <c r="GA37">
        <v>5.9292476332835076</v>
      </c>
      <c r="GB37">
        <v>-1.5995397008055234</v>
      </c>
      <c r="GC37">
        <v>7.4734921600253887</v>
      </c>
      <c r="GD37">
        <v>0.86531731497550257</v>
      </c>
      <c r="GE37">
        <v>-5.6401791495994811</v>
      </c>
      <c r="GF37">
        <v>-6.1216642927382363</v>
      </c>
      <c r="GH37">
        <v>13.952869518937938</v>
      </c>
      <c r="GI37">
        <v>12.488859180035652</v>
      </c>
      <c r="GJ37">
        <v>-2.0503319438011425</v>
      </c>
      <c r="GK37">
        <v>7.6098689486114379</v>
      </c>
      <c r="GL37">
        <v>32.438478747203575</v>
      </c>
      <c r="GM37">
        <v>-7.5068993210191985</v>
      </c>
      <c r="GN37">
        <v>-11.399153393465543</v>
      </c>
      <c r="GO37">
        <v>16.62431552199277</v>
      </c>
      <c r="GP37">
        <v>-24.405680369978587</v>
      </c>
      <c r="GQ37">
        <v>-67.219089772798043</v>
      </c>
      <c r="GR37">
        <v>-17.810959328552023</v>
      </c>
      <c r="GS37">
        <v>1.2804878048780488</v>
      </c>
      <c r="GT37">
        <v>36.368707293264535</v>
      </c>
      <c r="GU37">
        <v>12.900491608747245</v>
      </c>
      <c r="GV37">
        <v>8.7406015037593967</v>
      </c>
      <c r="GW37">
        <v>8.5066162570888473</v>
      </c>
      <c r="GX37">
        <v>8.5205992509363373</v>
      </c>
      <c r="GY37">
        <v>5.9377945334590123</v>
      </c>
      <c r="GZ37">
        <v>6.1378659112370153</v>
      </c>
      <c r="HA37">
        <v>6.3279002876318398</v>
      </c>
      <c r="HB37">
        <v>5.8515283842794785</v>
      </c>
      <c r="HC37">
        <v>7.3092958168494038</v>
      </c>
      <c r="HD37">
        <v>-66.29487868914687</v>
      </c>
      <c r="HE37">
        <v>46.628166388975181</v>
      </c>
      <c r="HF37">
        <v>-1.589548982968533</v>
      </c>
      <c r="HG37">
        <v>6.7379104935509897</v>
      </c>
      <c r="HH37">
        <v>4.7629861760249188</v>
      </c>
      <c r="HI37">
        <v>-2.4249907679568623</v>
      </c>
      <c r="HJ37">
        <v>-12.73855317036853</v>
      </c>
      <c r="HK37">
        <v>0</v>
      </c>
      <c r="HL37">
        <v>17.932997591416687</v>
      </c>
      <c r="HM37">
        <v>3.0616045002841914</v>
      </c>
      <c r="HN37">
        <v>6.2392858298023777</v>
      </c>
      <c r="HO37">
        <v>3.9206311259861195</v>
      </c>
      <c r="HP37">
        <v>12.720428356593455</v>
      </c>
      <c r="HQ37">
        <v>30.175238637982631</v>
      </c>
      <c r="HR37">
        <v>1.3996445573740071</v>
      </c>
      <c r="HS37">
        <v>3.0888030888030915</v>
      </c>
      <c r="HT37">
        <v>7.6923076923076925</v>
      </c>
      <c r="HU37">
        <v>22.758900764271182</v>
      </c>
      <c r="HV37">
        <v>-11.445377908922293</v>
      </c>
      <c r="HW37">
        <v>-22.541275848828921</v>
      </c>
      <c r="HX37">
        <v>14.012070322749933</v>
      </c>
      <c r="HY37">
        <v>8.9904851680560967</v>
      </c>
      <c r="HZ37">
        <v>3.4007352941176494</v>
      </c>
      <c r="IA37">
        <v>6.640515305966546</v>
      </c>
      <c r="IB37">
        <v>-3.7259812462766209</v>
      </c>
      <c r="IC37">
        <v>-9.5272797370195228</v>
      </c>
      <c r="ID37">
        <v>28.041402423615203</v>
      </c>
      <c r="IE37">
        <v>3.7368408567106304</v>
      </c>
      <c r="IF37">
        <v>5.0200214248096637</v>
      </c>
      <c r="IG37">
        <v>23.397913561847993</v>
      </c>
      <c r="IH37">
        <v>7.9504200859637724</v>
      </c>
      <c r="II37">
        <v>3.4769868841106417</v>
      </c>
      <c r="IJ37">
        <v>6.7373644984150483</v>
      </c>
    </row>
    <row r="38" spans="1:244">
      <c r="A38" t="s">
        <v>333</v>
      </c>
      <c r="B38">
        <v>1.4453759345813653</v>
      </c>
      <c r="C38">
        <v>2.3143746957253573</v>
      </c>
      <c r="D38">
        <v>9.4071122508973577</v>
      </c>
      <c r="E38">
        <v>8.4110880653763722</v>
      </c>
      <c r="F38">
        <v>15.012896286465722</v>
      </c>
      <c r="G38">
        <v>13.061133389197851</v>
      </c>
      <c r="H38">
        <v>14.946638313415651</v>
      </c>
      <c r="I38">
        <v>15.682113618048813</v>
      </c>
      <c r="J38">
        <v>8.0239631622161838</v>
      </c>
      <c r="K38" t="b">
        <v>1</v>
      </c>
      <c r="L38">
        <v>7.2489820177507935</v>
      </c>
      <c r="M38">
        <v>2.3451415106418936</v>
      </c>
      <c r="N38">
        <v>2.9336295497094933</v>
      </c>
      <c r="O38">
        <v>13.111182797414417</v>
      </c>
      <c r="P38">
        <v>0.88862723080194339</v>
      </c>
      <c r="Q38">
        <v>13.604983475219376</v>
      </c>
      <c r="R38">
        <v>15.914202641581202</v>
      </c>
      <c r="S38">
        <v>9.2557169165908277</v>
      </c>
      <c r="T38">
        <v>9.5488000744960342</v>
      </c>
      <c r="U38">
        <v>14.71362444535003</v>
      </c>
      <c r="V38">
        <v>4.1974649200777394</v>
      </c>
      <c r="W38">
        <v>-30.487007713365472</v>
      </c>
      <c r="X38">
        <v>-3.7903880245610715</v>
      </c>
      <c r="Y38">
        <v>-65.693997253315089</v>
      </c>
      <c r="Z38">
        <v>-8.5073958302902799</v>
      </c>
      <c r="AA38">
        <v>-3330.8959537572255</v>
      </c>
      <c r="AB38">
        <v>8.3232846092761985</v>
      </c>
      <c r="AC38">
        <v>-4.0184169672552343</v>
      </c>
      <c r="AD38">
        <v>32.671524988613314</v>
      </c>
      <c r="AE38">
        <v>-1.2186053206035499</v>
      </c>
      <c r="AF38">
        <v>6.344300241568174</v>
      </c>
      <c r="AG38">
        <v>4.1084926634059586</v>
      </c>
      <c r="AH38">
        <v>16.734391112564456</v>
      </c>
      <c r="AI38">
        <v>10.204927524549186</v>
      </c>
      <c r="AJ38">
        <v>8.9671296960826083</v>
      </c>
      <c r="AK38">
        <v>5.4663368566787982</v>
      </c>
      <c r="AL38">
        <v>11.192152337225362</v>
      </c>
      <c r="AM38">
        <v>9.1302186752183996</v>
      </c>
      <c r="AN38">
        <v>3.0631215982578319</v>
      </c>
      <c r="AO38">
        <v>34.531296269768426</v>
      </c>
      <c r="AP38">
        <v>14.045971529944335</v>
      </c>
      <c r="AQ38">
        <v>10.668762209814115</v>
      </c>
      <c r="AR38">
        <v>11.600541003561611</v>
      </c>
      <c r="AS38">
        <v>18.886880741546758</v>
      </c>
      <c r="AT38">
        <v>16.254525182702125</v>
      </c>
      <c r="AU38">
        <v>10.16454961469994</v>
      </c>
      <c r="AV38">
        <v>-22.246898909275973</v>
      </c>
      <c r="AW38">
        <v>105.7989874821219</v>
      </c>
      <c r="AX38">
        <v>-20.847953727889863</v>
      </c>
      <c r="AY38">
        <v>0.91225063003132489</v>
      </c>
      <c r="AZ38">
        <v>16.445890309628592</v>
      </c>
      <c r="BA38">
        <v>8.9607093984008035</v>
      </c>
      <c r="BB38">
        <v>-5.641529151980496</v>
      </c>
      <c r="BC38">
        <v>8.99</v>
      </c>
      <c r="BD38">
        <v>6.28</v>
      </c>
      <c r="BE38">
        <v>34.1</v>
      </c>
      <c r="BF38">
        <v>70.2</v>
      </c>
      <c r="BG38">
        <v>7.9907991098844766</v>
      </c>
      <c r="BH38">
        <v>-5.7481386889833415</v>
      </c>
      <c r="BI38">
        <v>15.834873690696233</v>
      </c>
      <c r="BJ38">
        <v>11.823815629436567</v>
      </c>
      <c r="BK38">
        <v>-9.9449390396510413</v>
      </c>
      <c r="BL38">
        <v>13.881763660729987</v>
      </c>
      <c r="BM38">
        <v>7.0857751731486296</v>
      </c>
      <c r="BN38">
        <v>12.959303029080788</v>
      </c>
      <c r="BO38">
        <v>10.225775278924711</v>
      </c>
      <c r="BP38">
        <v>15.281948615281948</v>
      </c>
      <c r="BQ38">
        <v>13.480101608806097</v>
      </c>
      <c r="BR38">
        <v>5.6451612903225907</v>
      </c>
      <c r="BS38">
        <v>3.3360260133338788</v>
      </c>
      <c r="BT38">
        <v>4.1084926634059586</v>
      </c>
      <c r="BU38">
        <v>5.4535988546140928</v>
      </c>
      <c r="BV38">
        <v>32.671524988613314</v>
      </c>
      <c r="BW38">
        <v>-1.2186053206035499</v>
      </c>
      <c r="BX38">
        <v>-1.0399319048147759</v>
      </c>
      <c r="BY38">
        <v>17.027343629581672</v>
      </c>
      <c r="BZ38">
        <v>-5185.7726901062961</v>
      </c>
      <c r="CA38">
        <v>-3330.8959537572255</v>
      </c>
      <c r="CB38">
        <v>20.652025546527589</v>
      </c>
      <c r="CC38">
        <v>-51.832621968188889</v>
      </c>
      <c r="CD38">
        <v>1.2913640032284099</v>
      </c>
      <c r="CE38">
        <v>2.3204925957966518</v>
      </c>
      <c r="CF38">
        <v>0</v>
      </c>
      <c r="CG38">
        <v>-3.5600788446840226</v>
      </c>
      <c r="CH38">
        <v>-17.021571037730794</v>
      </c>
      <c r="CI38">
        <v>2.8005316729196177</v>
      </c>
      <c r="CJ38">
        <v>-1.0455446383355873</v>
      </c>
      <c r="CK38">
        <v>0</v>
      </c>
      <c r="CL38">
        <v>-3.6966123802382747</v>
      </c>
      <c r="CM38">
        <v>-6.2247146686495238</v>
      </c>
      <c r="CN38">
        <v>12.857487793099736</v>
      </c>
      <c r="CO38">
        <v>-0.1930294701658537</v>
      </c>
      <c r="CP38">
        <v>2.6720123773103754</v>
      </c>
      <c r="CQ38">
        <v>1.2400685954727086</v>
      </c>
      <c r="CR38">
        <v>-7.6727851238239289E-2</v>
      </c>
      <c r="CS38">
        <v>7.6069098048000496</v>
      </c>
      <c r="CT38">
        <v>1.6035039093399286</v>
      </c>
      <c r="CU38">
        <v>-32.851448593926278</v>
      </c>
      <c r="CV38">
        <v>5.0238183431391974</v>
      </c>
      <c r="CW38">
        <v>3.4974261113869871</v>
      </c>
      <c r="CX38">
        <v>6.62019243377439</v>
      </c>
      <c r="CY38">
        <v>17.50280493668857</v>
      </c>
      <c r="CZ38">
        <v>10.289784093833278</v>
      </c>
      <c r="DA38">
        <v>20.652025546527589</v>
      </c>
      <c r="DB38">
        <v>7.8183123521076352</v>
      </c>
      <c r="DC38">
        <v>-5.4508601632385041</v>
      </c>
      <c r="DD38">
        <v>3.3360260133338788</v>
      </c>
      <c r="DE38">
        <v>-9.7145146525826007</v>
      </c>
      <c r="DF38">
        <v>13.006470157279612</v>
      </c>
      <c r="DG38">
        <v>9.7382126099397901</v>
      </c>
      <c r="DH38">
        <v>11.823815629436567</v>
      </c>
      <c r="DI38">
        <v>5.468206004016702</v>
      </c>
      <c r="DJ38">
        <v>12.726561834903706</v>
      </c>
      <c r="DK38">
        <v>17.273694570956142</v>
      </c>
      <c r="DL38">
        <v>12.608586176507616</v>
      </c>
      <c r="DM38">
        <v>9.3747714679698273</v>
      </c>
      <c r="DN38">
        <v>11.615044152958433</v>
      </c>
      <c r="DO38">
        <v>5.0617012474423149</v>
      </c>
      <c r="DP38">
        <v>8.9393539747595661</v>
      </c>
      <c r="DQ38">
        <v>9.0681961155925741</v>
      </c>
      <c r="DR38">
        <v>12.663916928763372</v>
      </c>
      <c r="DS38">
        <v>11.863968106133365</v>
      </c>
      <c r="DT38">
        <v>0.55555555555556346</v>
      </c>
      <c r="DU38">
        <v>10.344827586206897</v>
      </c>
      <c r="DV38">
        <v>0.99108027750247418</v>
      </c>
      <c r="DW38">
        <v>15.159574468085117</v>
      </c>
      <c r="DX38">
        <v>14.10736579275906</v>
      </c>
      <c r="DY38">
        <v>6.8275245755138521</v>
      </c>
      <c r="DZ38">
        <v>17.089343880874843</v>
      </c>
      <c r="EA38">
        <v>12.123700054734538</v>
      </c>
      <c r="EB38">
        <v>4.957688105444567</v>
      </c>
      <c r="EC38">
        <v>3.2451499118165938</v>
      </c>
      <c r="ED38">
        <v>3.4697752550672067</v>
      </c>
      <c r="EE38">
        <v>13.136413528456393</v>
      </c>
      <c r="EF38">
        <v>5.711519845111332</v>
      </c>
      <c r="EG38">
        <v>2.310231023102304</v>
      </c>
      <c r="EH38">
        <v>4.9523809523809552</v>
      </c>
      <c r="EI38">
        <v>17.247706422018346</v>
      </c>
      <c r="EJ38">
        <v>5.923694779116472</v>
      </c>
      <c r="EK38">
        <v>-0.95744680851064434</v>
      </c>
      <c r="EL38">
        <v>11.132254995242629</v>
      </c>
      <c r="EM38">
        <v>3.9735099337748365</v>
      </c>
      <c r="EN38">
        <v>5.5396370582616967</v>
      </c>
      <c r="EO38">
        <v>2.6291079812206548</v>
      </c>
      <c r="EP38">
        <v>7.9314040728831792</v>
      </c>
      <c r="EQ38">
        <v>-0.10131712259372698</v>
      </c>
      <c r="ER38">
        <v>-4.1059602649006548</v>
      </c>
      <c r="ES38">
        <v>-0.28195488721805578</v>
      </c>
      <c r="ET38">
        <v>11.097708082026523</v>
      </c>
      <c r="EU38">
        <v>8.5916740478299278</v>
      </c>
      <c r="EV38">
        <v>10.952804986642919</v>
      </c>
      <c r="EW38">
        <v>17.247706422018346</v>
      </c>
      <c r="EX38">
        <v>0.59692551268199279</v>
      </c>
      <c r="EY38">
        <v>13.166882996530033</v>
      </c>
      <c r="EZ38">
        <v>9.6241519443237369</v>
      </c>
      <c r="FA38">
        <v>28.125358011176317</v>
      </c>
      <c r="FB38">
        <v>8.2081684016649703</v>
      </c>
      <c r="FC38">
        <v>8.2090092085041988</v>
      </c>
      <c r="FD38">
        <v>3.367106050851095</v>
      </c>
      <c r="FE38">
        <v>12.200504551951603</v>
      </c>
      <c r="FF38">
        <v>13.330644578290332</v>
      </c>
      <c r="FG38">
        <v>47.515492591207035</v>
      </c>
      <c r="FH38">
        <v>-4.3238352549464922</v>
      </c>
      <c r="FI38">
        <v>-8.673881144534116</v>
      </c>
      <c r="FJ38">
        <v>-3082.8346028291621</v>
      </c>
      <c r="FK38">
        <v>-230.77787769784175</v>
      </c>
      <c r="FL38">
        <v>97.796790773473745</v>
      </c>
      <c r="FM38">
        <v>31.027165145461815</v>
      </c>
      <c r="FN38" t="b">
        <v>0</v>
      </c>
      <c r="FO38">
        <v>5.1329055912007409</v>
      </c>
      <c r="FP38">
        <v>4.4090056285178267</v>
      </c>
      <c r="FQ38">
        <v>8.3177570093457991</v>
      </c>
      <c r="FR38">
        <v>7.5139146567718074</v>
      </c>
      <c r="FS38">
        <v>6.876916338151549</v>
      </c>
      <c r="FT38">
        <v>9.9846390168970824</v>
      </c>
      <c r="FU38">
        <v>13.967611336032387</v>
      </c>
      <c r="FV38">
        <v>-8.8497453310696041</v>
      </c>
      <c r="FW38">
        <v>6.9200779727095609</v>
      </c>
      <c r="FX38">
        <v>7.3047477482095076</v>
      </c>
      <c r="FY38">
        <v>4.2330308812648463</v>
      </c>
      <c r="FZ38">
        <v>4.3669634025717112</v>
      </c>
      <c r="GA38">
        <v>9.4727231225747541</v>
      </c>
      <c r="GB38">
        <v>0.30824140168721609</v>
      </c>
      <c r="GC38">
        <v>4.4313259477900706</v>
      </c>
      <c r="GD38">
        <v>4.7083844247823707</v>
      </c>
      <c r="GE38">
        <v>-0.38533505929411477</v>
      </c>
      <c r="GF38">
        <v>-1.6194764983990022</v>
      </c>
      <c r="GG38">
        <v>64.401672347037774</v>
      </c>
      <c r="GH38">
        <v>11.337343822304488</v>
      </c>
      <c r="GI38">
        <v>15.281948615281948</v>
      </c>
      <c r="GJ38">
        <v>11.742317261784683</v>
      </c>
      <c r="GK38">
        <v>11.275299909264815</v>
      </c>
      <c r="GL38">
        <v>31.489594742606791</v>
      </c>
      <c r="GM38">
        <v>1.8165345062569604</v>
      </c>
      <c r="GN38">
        <v>19.122714262274155</v>
      </c>
      <c r="GO38">
        <v>-56.525504772559145</v>
      </c>
      <c r="GP38">
        <v>-18.318001006050764</v>
      </c>
      <c r="GQ38">
        <v>-45.997117455149699</v>
      </c>
      <c r="GR38">
        <v>-2.8657138404683868</v>
      </c>
      <c r="GS38">
        <v>8.4488448844884481</v>
      </c>
      <c r="GT38">
        <v>28.037671761618032</v>
      </c>
      <c r="GU38">
        <v>18.790496760259177</v>
      </c>
      <c r="GV38">
        <v>8.4776663628076552</v>
      </c>
      <c r="GW38">
        <v>7.7419354838709733</v>
      </c>
      <c r="GX38">
        <v>8.2872928176795586</v>
      </c>
      <c r="GY38">
        <v>7.042253521126761</v>
      </c>
      <c r="GZ38">
        <v>4.9348230912476687</v>
      </c>
      <c r="HA38">
        <v>6.470028544243589</v>
      </c>
      <c r="HB38">
        <v>5.4560954816709337</v>
      </c>
      <c r="HC38">
        <v>6.4712545418723053</v>
      </c>
      <c r="HD38">
        <v>-56.095312256657849</v>
      </c>
      <c r="HE38">
        <v>49.390492527030638</v>
      </c>
      <c r="HF38">
        <v>2.3204925957966518</v>
      </c>
      <c r="HG38">
        <v>8.2610158089471923</v>
      </c>
      <c r="HH38">
        <v>-3.3520850595437079</v>
      </c>
      <c r="HI38">
        <v>12.843188888548223</v>
      </c>
      <c r="HJ38">
        <v>-0.50183943079567006</v>
      </c>
      <c r="HK38">
        <v>16.521739130434781</v>
      </c>
      <c r="HL38">
        <v>17.324973876698014</v>
      </c>
      <c r="HM38">
        <v>4.7196105702364317</v>
      </c>
      <c r="HN38">
        <v>6.3540972684876769</v>
      </c>
      <c r="HO38">
        <v>33.179198975599334</v>
      </c>
      <c r="HP38">
        <v>14.227714774288982</v>
      </c>
      <c r="HQ38">
        <v>25.994471818291075</v>
      </c>
      <c r="HR38">
        <v>4.4206672209823061</v>
      </c>
      <c r="HS38">
        <v>7.8189300411522664</v>
      </c>
      <c r="HT38">
        <v>12</v>
      </c>
      <c r="HU38">
        <v>2.1815359919321313</v>
      </c>
      <c r="HV38">
        <v>-8.4458940145491823</v>
      </c>
      <c r="HW38">
        <v>-4.2570632274988691</v>
      </c>
      <c r="HX38">
        <v>-8.1321839080459775</v>
      </c>
      <c r="HY38">
        <v>-16.548675881185144</v>
      </c>
      <c r="HZ38">
        <v>3.4227567067530091</v>
      </c>
      <c r="IA38">
        <v>4.3203026316448705</v>
      </c>
      <c r="IB38">
        <v>5.6950600270649501</v>
      </c>
      <c r="IC38">
        <v>3.1760597164229005</v>
      </c>
      <c r="ID38">
        <v>4.922344672423522</v>
      </c>
      <c r="IE38">
        <v>9.6018277305678765</v>
      </c>
      <c r="IF38">
        <v>5.0968851917794966</v>
      </c>
      <c r="IG38">
        <v>-38.226696979538808</v>
      </c>
      <c r="IH38">
        <v>6.1482377907419661</v>
      </c>
      <c r="II38">
        <v>4.1733656513753843</v>
      </c>
      <c r="IJ38">
        <v>6.8804990084754856</v>
      </c>
    </row>
    <row r="39" spans="1:244">
      <c r="A39" t="s">
        <v>334</v>
      </c>
      <c r="B39">
        <v>7.5288313977340069</v>
      </c>
      <c r="C39">
        <v>3.5002137608194794</v>
      </c>
      <c r="D39">
        <v>7.808616434724283</v>
      </c>
      <c r="E39">
        <v>9.9958052995933144</v>
      </c>
      <c r="F39">
        <v>14.282489232627436</v>
      </c>
      <c r="G39">
        <v>15.253543544091357</v>
      </c>
      <c r="H39">
        <v>11.117619074614955</v>
      </c>
      <c r="I39">
        <v>15.813149696229459</v>
      </c>
      <c r="J39">
        <v>8.7041088277203116</v>
      </c>
      <c r="K39" t="b">
        <v>1</v>
      </c>
      <c r="L39">
        <v>8.7439057057552443</v>
      </c>
      <c r="M39">
        <v>10.062815243095043</v>
      </c>
      <c r="N39">
        <v>4.6023427678237532</v>
      </c>
      <c r="O39">
        <v>-2.869415524688582</v>
      </c>
      <c r="P39">
        <v>-0.4208676532606076</v>
      </c>
      <c r="Q39">
        <v>13.691398919209846</v>
      </c>
      <c r="R39">
        <v>16.013790943322789</v>
      </c>
      <c r="S39">
        <v>16.050658014695443</v>
      </c>
      <c r="T39">
        <v>10.301659335433669</v>
      </c>
      <c r="U39">
        <v>-2.7166955491891001</v>
      </c>
      <c r="V39">
        <v>1.5886386229643206</v>
      </c>
      <c r="W39">
        <v>19.05546848258841</v>
      </c>
      <c r="X39">
        <v>2.0307687935805294</v>
      </c>
      <c r="Y39">
        <v>112.05999922381341</v>
      </c>
      <c r="Z39">
        <v>-468.54524099165229</v>
      </c>
      <c r="AA39">
        <v>-166.6048595820296</v>
      </c>
      <c r="AB39">
        <v>2.2822516851286281</v>
      </c>
      <c r="AC39">
        <v>9.6545166452064528</v>
      </c>
      <c r="AD39">
        <v>4.5408534463669925</v>
      </c>
      <c r="AE39">
        <v>1.8748408651965063</v>
      </c>
      <c r="AF39">
        <v>16.581063126761791</v>
      </c>
      <c r="AG39">
        <v>3.0312761950380556</v>
      </c>
      <c r="AH39">
        <v>4.0941732612227524</v>
      </c>
      <c r="AI39">
        <v>9.3320015386470256</v>
      </c>
      <c r="AJ39">
        <v>9.5928831788457121</v>
      </c>
      <c r="AK39">
        <v>5.375979299979659</v>
      </c>
      <c r="AL39">
        <v>7.6984258267014907</v>
      </c>
      <c r="AM39">
        <v>13.070802139804508</v>
      </c>
      <c r="AN39">
        <v>7.6257805122976112</v>
      </c>
      <c r="AO39">
        <v>9.1045069213604854</v>
      </c>
      <c r="AP39">
        <v>12.271433193812197</v>
      </c>
      <c r="AQ39">
        <v>10.104819592635666</v>
      </c>
      <c r="AR39">
        <v>9.7956736419777943</v>
      </c>
      <c r="AS39">
        <v>13.272783495814283</v>
      </c>
      <c r="AT39">
        <v>18.688589210488225</v>
      </c>
      <c r="AU39">
        <v>14.280494898504061</v>
      </c>
      <c r="AV39">
        <v>139.89406168738455</v>
      </c>
      <c r="AW39">
        <v>1.7068317128500301</v>
      </c>
      <c r="AX39">
        <v>-27.48414741018173</v>
      </c>
      <c r="AY39">
        <v>1.252369103957977</v>
      </c>
      <c r="AZ39">
        <v>36.814445845608901</v>
      </c>
      <c r="BA39">
        <v>10.206920354319033</v>
      </c>
      <c r="BB39">
        <v>-6.1731811419707103</v>
      </c>
      <c r="BC39">
        <v>3.61</v>
      </c>
      <c r="BD39">
        <v>6.34</v>
      </c>
      <c r="BE39">
        <v>14.05</v>
      </c>
      <c r="BF39">
        <v>73.599999999999994</v>
      </c>
      <c r="BG39">
        <v>10.278012466677046</v>
      </c>
      <c r="BH39">
        <v>-6.2769577116174524</v>
      </c>
      <c r="BI39">
        <v>14.066193853427903</v>
      </c>
      <c r="BJ39">
        <v>12.437562839059215</v>
      </c>
      <c r="BK39">
        <v>8.661608007749436</v>
      </c>
      <c r="BL39">
        <v>14.342340523505765</v>
      </c>
      <c r="BM39">
        <v>4.4202898550724603</v>
      </c>
      <c r="BN39">
        <v>8.5807789314063783</v>
      </c>
      <c r="BO39">
        <v>5.9321765341912354</v>
      </c>
      <c r="BP39">
        <v>13.523400320539173</v>
      </c>
      <c r="BQ39">
        <v>4.9562821020457237</v>
      </c>
      <c r="BR39">
        <v>3.2456140350877218</v>
      </c>
      <c r="BS39">
        <v>1.9349698556666941</v>
      </c>
      <c r="BT39">
        <v>3.0312761950380556</v>
      </c>
      <c r="BU39">
        <v>3.8055850427376581</v>
      </c>
      <c r="BV39">
        <v>4.5408534463669925</v>
      </c>
      <c r="BW39">
        <v>1.8748408651965063</v>
      </c>
      <c r="BX39">
        <v>1.6562077498023056</v>
      </c>
      <c r="BY39">
        <v>-7.7254490463551653</v>
      </c>
      <c r="BZ39">
        <v>-247.87627241880759</v>
      </c>
      <c r="CA39">
        <v>-166.6048595820296</v>
      </c>
      <c r="CB39">
        <v>-9.1929737566901775</v>
      </c>
      <c r="CC39">
        <v>108.23037533253765</v>
      </c>
      <c r="CD39">
        <v>1.2872083668543846</v>
      </c>
      <c r="CE39">
        <v>-2.9940245528916183</v>
      </c>
      <c r="CF39">
        <v>0</v>
      </c>
      <c r="CG39">
        <v>2.602459016393488</v>
      </c>
      <c r="CH39">
        <v>-10.438201553305491</v>
      </c>
      <c r="CI39">
        <v>2.6155513443440466</v>
      </c>
      <c r="CJ39">
        <v>-3.3360171053887937</v>
      </c>
      <c r="CK39">
        <v>0</v>
      </c>
      <c r="CL39">
        <v>-0.82504455306926516</v>
      </c>
      <c r="CM39">
        <v>-6.1649195874166969</v>
      </c>
      <c r="CN39">
        <v>12.645550101224954</v>
      </c>
      <c r="CO39">
        <v>-1.0454653459611958</v>
      </c>
      <c r="CP39">
        <v>3.1177281678693793</v>
      </c>
      <c r="CQ39">
        <v>1.352209069567343</v>
      </c>
      <c r="CR39">
        <v>-0.54748588708774848</v>
      </c>
      <c r="CS39">
        <v>7.1857477312000757</v>
      </c>
      <c r="CT39">
        <v>1.7839239231394872</v>
      </c>
      <c r="CU39">
        <v>-28.610949678340091</v>
      </c>
      <c r="CV39">
        <v>4.1882048207761651</v>
      </c>
      <c r="CW39">
        <v>3.4371648914339916</v>
      </c>
      <c r="CX39">
        <v>5.4613686549892817</v>
      </c>
      <c r="CY39">
        <v>15.378097246162842</v>
      </c>
      <c r="CZ39">
        <v>1.2194213244115186</v>
      </c>
      <c r="DA39">
        <v>-9.1929737566901775</v>
      </c>
      <c r="DB39">
        <v>4.3367194623074656</v>
      </c>
      <c r="DC39">
        <v>10.229225446805019</v>
      </c>
      <c r="DD39">
        <v>1.9349698556666941</v>
      </c>
      <c r="DE39">
        <v>15.21212837586409</v>
      </c>
      <c r="DF39">
        <v>9.7017420096665372</v>
      </c>
      <c r="DG39">
        <v>9.5938057802711896</v>
      </c>
      <c r="DH39">
        <v>12.437562839059215</v>
      </c>
      <c r="DI39">
        <v>3.8604935795574344</v>
      </c>
      <c r="DJ39">
        <v>9.4342545673015987</v>
      </c>
      <c r="DK39">
        <v>11.474770839165286</v>
      </c>
      <c r="DL39">
        <v>12.401586817210863</v>
      </c>
      <c r="DM39">
        <v>-10.826436083177622</v>
      </c>
      <c r="DN39">
        <v>10.409552656463928</v>
      </c>
      <c r="DO39">
        <v>11.062386354320518</v>
      </c>
      <c r="DP39">
        <v>10.66381297539712</v>
      </c>
      <c r="DQ39">
        <v>10.762625389449255</v>
      </c>
      <c r="DR39">
        <v>12.927102816698765</v>
      </c>
      <c r="DS39">
        <v>12.455258739286986</v>
      </c>
      <c r="DT39">
        <v>0.55555555555556346</v>
      </c>
      <c r="DU39">
        <v>6.666666666666667</v>
      </c>
      <c r="DV39">
        <v>0.69101678183611548</v>
      </c>
      <c r="DW39">
        <v>-11.295336787564764</v>
      </c>
      <c r="DX39">
        <v>-6.2236286919831203</v>
      </c>
      <c r="DY39">
        <v>-2.4786737485916612</v>
      </c>
      <c r="DZ39">
        <v>5.0986500519210765</v>
      </c>
      <c r="EA39">
        <v>-2.3936816524908857</v>
      </c>
      <c r="EB39">
        <v>8.715231772165416E-2</v>
      </c>
      <c r="EC39">
        <v>-7.212227352332433</v>
      </c>
      <c r="ED39">
        <v>5.1014842458987966</v>
      </c>
      <c r="EE39">
        <v>15.919281878152416</v>
      </c>
      <c r="EF39">
        <v>4.4804575786463188</v>
      </c>
      <c r="EG39">
        <v>-2.7906976744186114</v>
      </c>
      <c r="EH39">
        <v>3.9851714550509705</v>
      </c>
      <c r="EI39">
        <v>18.140794223826724</v>
      </c>
      <c r="EJ39">
        <v>2.5948103792415114</v>
      </c>
      <c r="EK39">
        <v>2.1030494216614093</v>
      </c>
      <c r="EL39">
        <v>6.0360360360360392</v>
      </c>
      <c r="EM39">
        <v>5.5401662049861491</v>
      </c>
      <c r="EN39">
        <v>7.8467153284671616</v>
      </c>
      <c r="EO39">
        <v>3.6414565826330589</v>
      </c>
      <c r="EP39">
        <v>8.7400681044267916</v>
      </c>
      <c r="EQ39">
        <v>-2.3208879919273433</v>
      </c>
      <c r="ER39">
        <v>-8.0321285140562253</v>
      </c>
      <c r="ES39">
        <v>-3.7940379403794062</v>
      </c>
      <c r="ET39">
        <v>-6.2500000000000027</v>
      </c>
      <c r="EU39">
        <v>6.1116031886625253</v>
      </c>
      <c r="EV39">
        <v>9.8933074684772091</v>
      </c>
      <c r="EW39">
        <v>18.140794223826724</v>
      </c>
      <c r="EX39">
        <v>1.3097560357712867</v>
      </c>
      <c r="EY39">
        <v>19.032959006043509</v>
      </c>
      <c r="EZ39">
        <v>13.405614058196718</v>
      </c>
      <c r="FA39">
        <v>35.040638290555179</v>
      </c>
      <c r="FB39">
        <v>5.0674638783002717</v>
      </c>
      <c r="FC39">
        <v>5.0674638783002717</v>
      </c>
      <c r="FD39">
        <v>9.4213570681522274</v>
      </c>
      <c r="FE39">
        <v>1.4488428249721899</v>
      </c>
      <c r="FF39">
        <v>-5.5592402773590592</v>
      </c>
      <c r="FG39">
        <v>-3.62267367523796</v>
      </c>
      <c r="FH39">
        <v>-22.325272898216234</v>
      </c>
      <c r="FI39">
        <v>15.561912354334218</v>
      </c>
      <c r="FJ39">
        <v>-382.05472732313859</v>
      </c>
      <c r="FK39">
        <v>-296.39563771106151</v>
      </c>
      <c r="FL39">
        <v>6266.339869281046</v>
      </c>
      <c r="FM39">
        <v>37.413963117209327</v>
      </c>
      <c r="FN39" t="b">
        <v>1</v>
      </c>
      <c r="FO39">
        <v>3.5460992907801421</v>
      </c>
      <c r="FP39">
        <v>3.6044362292051679</v>
      </c>
      <c r="FQ39">
        <v>0.95569070373588938</v>
      </c>
      <c r="FR39">
        <v>6.672597864768683</v>
      </c>
      <c r="FS39">
        <v>6.7596113223489658</v>
      </c>
      <c r="FT39">
        <v>-1.1111111111111072</v>
      </c>
      <c r="FU39">
        <v>13.618677042801558</v>
      </c>
      <c r="FV39">
        <v>-3.4350282485875643</v>
      </c>
      <c r="FW39">
        <v>-7.7062556663644601</v>
      </c>
      <c r="FX39">
        <v>12.918892666342888</v>
      </c>
      <c r="FY39">
        <v>4.1501121120333586</v>
      </c>
      <c r="FZ39">
        <v>4.6093959731543617</v>
      </c>
      <c r="GA39">
        <v>11.113807328318369</v>
      </c>
      <c r="GB39">
        <v>2.6374055743683251</v>
      </c>
      <c r="GC39">
        <v>4.616379063469072</v>
      </c>
      <c r="GD39">
        <v>6.2082839072228673</v>
      </c>
      <c r="GE39">
        <v>9.7809587212624898</v>
      </c>
      <c r="GF39">
        <v>14.11930406510486</v>
      </c>
      <c r="GG39">
        <v>33.354164317812113</v>
      </c>
      <c r="GH39">
        <v>5.5930864072268038</v>
      </c>
      <c r="GI39">
        <v>13.523400320539173</v>
      </c>
      <c r="GJ39">
        <v>10.722739254397762</v>
      </c>
      <c r="GK39">
        <v>9.4557493041553915</v>
      </c>
      <c r="GL39">
        <v>25.564681724845983</v>
      </c>
      <c r="GM39">
        <v>10.138384881212176</v>
      </c>
      <c r="GN39">
        <v>-26.464029162646085</v>
      </c>
      <c r="GO39">
        <v>-50.185103461802491</v>
      </c>
      <c r="GP39">
        <v>225.58635485702388</v>
      </c>
      <c r="GQ39">
        <v>208.85920038838796</v>
      </c>
      <c r="GR39">
        <v>1.5289056197902624</v>
      </c>
      <c r="GS39">
        <v>14.259597806215721</v>
      </c>
      <c r="GT39">
        <v>1.1226944667201284</v>
      </c>
      <c r="GU39">
        <v>18.812338153628573</v>
      </c>
      <c r="GV39">
        <v>7.8969957081545079</v>
      </c>
      <c r="GW39">
        <v>7.7338129496402823</v>
      </c>
      <c r="GX39">
        <v>7.8449053201081949</v>
      </c>
      <c r="GY39">
        <v>6.1580882352941204</v>
      </c>
      <c r="GZ39">
        <v>3.9162112932604707</v>
      </c>
      <c r="HA39">
        <v>5.2826691380908137</v>
      </c>
      <c r="HB39">
        <v>4.7427652733119015</v>
      </c>
      <c r="HC39">
        <v>6.3157052531930464</v>
      </c>
      <c r="HD39">
        <v>101.07760311772552</v>
      </c>
      <c r="HE39">
        <v>39.737295324268054</v>
      </c>
      <c r="HF39">
        <v>-2.9940245528916183</v>
      </c>
      <c r="HG39">
        <v>8.6920325203252133</v>
      </c>
      <c r="HH39">
        <v>10.446239440864799</v>
      </c>
      <c r="HI39">
        <v>-1.6108546695765553</v>
      </c>
      <c r="HJ39">
        <v>-3.7725636653947023</v>
      </c>
      <c r="HK39">
        <v>17.401846101493046</v>
      </c>
      <c r="HL39">
        <v>14.892324430352858</v>
      </c>
      <c r="HM39">
        <v>9.264263062456374</v>
      </c>
      <c r="HN39">
        <v>30.078456848733204</v>
      </c>
      <c r="HO39">
        <v>41.776947705442907</v>
      </c>
      <c r="HP39">
        <v>41.282746160794943</v>
      </c>
      <c r="HQ39">
        <v>16.985962014863752</v>
      </c>
      <c r="HR39">
        <v>3.3507015173932002</v>
      </c>
      <c r="HS39">
        <v>-13.092550790067712</v>
      </c>
      <c r="HT39">
        <v>7.6923076923076925</v>
      </c>
      <c r="HU39">
        <v>-13.091738916994805</v>
      </c>
      <c r="HV39">
        <v>3.906117641683454</v>
      </c>
      <c r="HW39">
        <v>-255.68445475638052</v>
      </c>
      <c r="HX39">
        <v>-14.827671708405655</v>
      </c>
      <c r="HY39">
        <v>-9.0598105937848814</v>
      </c>
      <c r="HZ39">
        <v>5.3819444444444464</v>
      </c>
      <c r="IA39">
        <v>38.056989469731576</v>
      </c>
      <c r="IB39">
        <v>-4.2953639045078225</v>
      </c>
      <c r="IC39">
        <v>-0.24891301233649407</v>
      </c>
      <c r="ID39">
        <v>5.1503889542152814</v>
      </c>
      <c r="IE39">
        <v>6.1035862524369628</v>
      </c>
      <c r="IF39">
        <v>3.4712829084657026</v>
      </c>
      <c r="IG39">
        <v>-2.4526198439241949</v>
      </c>
      <c r="IH39">
        <v>11.801458775617558</v>
      </c>
      <c r="II39">
        <v>3.6675597283657679</v>
      </c>
      <c r="IJ39">
        <v>5.6990893600528683</v>
      </c>
    </row>
    <row r="40" spans="1:244">
      <c r="A40" t="s">
        <v>335</v>
      </c>
      <c r="B40">
        <v>2.5200297374995615</v>
      </c>
      <c r="C40">
        <v>-3.0529089894319781</v>
      </c>
      <c r="D40">
        <v>4.14127749965599</v>
      </c>
      <c r="E40">
        <v>11.969458114732257</v>
      </c>
      <c r="F40">
        <v>8.6550581887110667</v>
      </c>
      <c r="G40">
        <v>2.8069482232837117</v>
      </c>
      <c r="H40">
        <v>4.2604564394473936</v>
      </c>
      <c r="I40">
        <v>14.564732733227775</v>
      </c>
      <c r="J40">
        <v>5.9227364909844145</v>
      </c>
      <c r="K40" t="b">
        <v>1</v>
      </c>
      <c r="L40">
        <v>2.1291801665392383</v>
      </c>
      <c r="M40">
        <v>28.955670354235924</v>
      </c>
      <c r="N40">
        <v>0.76920574608792713</v>
      </c>
      <c r="O40">
        <v>3.5022748043255141</v>
      </c>
      <c r="P40">
        <v>7.6051221750709344</v>
      </c>
      <c r="Q40">
        <v>9.032546853960417</v>
      </c>
      <c r="R40">
        <v>5.7963331278124315</v>
      </c>
      <c r="S40">
        <v>32.284089105964711</v>
      </c>
      <c r="T40">
        <v>3.8669513422417734</v>
      </c>
      <c r="U40">
        <v>0.77333925650512991</v>
      </c>
      <c r="V40">
        <v>6.7220406359787113</v>
      </c>
      <c r="W40">
        <v>16.538067084942078</v>
      </c>
      <c r="X40">
        <v>6.9038466856558189</v>
      </c>
      <c r="Y40">
        <v>82.54753842146394</v>
      </c>
      <c r="Z40">
        <v>-4.4374837948829553</v>
      </c>
      <c r="AA40">
        <v>-30.995979646962741</v>
      </c>
      <c r="AB40">
        <v>2.0547223095987834</v>
      </c>
      <c r="AC40">
        <v>7.0673614975334962</v>
      </c>
      <c r="AD40">
        <v>0.94204495372409414</v>
      </c>
      <c r="AE40">
        <v>1.1473816320504098</v>
      </c>
      <c r="AF40">
        <v>9.0853045379221093</v>
      </c>
      <c r="AG40">
        <v>10.275386313465791</v>
      </c>
      <c r="AH40">
        <v>6.58719862823484</v>
      </c>
      <c r="AI40">
        <v>3.3530656182561458</v>
      </c>
      <c r="AJ40">
        <v>7.2193404322872983</v>
      </c>
      <c r="AK40">
        <v>4.0755293201460239</v>
      </c>
      <c r="AL40">
        <v>5.4265303686024158</v>
      </c>
      <c r="AM40">
        <v>12.116092026524123</v>
      </c>
      <c r="AN40">
        <v>22.3336934688224</v>
      </c>
      <c r="AO40">
        <v>-2.5065425021316727</v>
      </c>
      <c r="AP40">
        <v>4.5652669709924849</v>
      </c>
      <c r="AQ40">
        <v>8.9044069413431703</v>
      </c>
      <c r="AR40">
        <v>4.5903896034838159</v>
      </c>
      <c r="AS40">
        <v>7.0245569789245215</v>
      </c>
      <c r="AT40">
        <v>13.393399901151056</v>
      </c>
      <c r="AU40">
        <v>28.065090463852478</v>
      </c>
      <c r="AV40">
        <v>159.75445854641649</v>
      </c>
      <c r="AW40">
        <v>71.573859126405125</v>
      </c>
      <c r="AX40">
        <v>144.56934168983554</v>
      </c>
      <c r="AY40">
        <v>3.7080328034468804</v>
      </c>
      <c r="AZ40">
        <v>-49.596377958524272</v>
      </c>
      <c r="BA40">
        <v>11.129708461071036</v>
      </c>
      <c r="BB40">
        <v>-2.7614989788781399</v>
      </c>
      <c r="BC40">
        <v>0.94</v>
      </c>
      <c r="BD40">
        <v>6.56</v>
      </c>
      <c r="BE40">
        <v>-31.99</v>
      </c>
      <c r="BF40">
        <v>71.7</v>
      </c>
      <c r="BG40">
        <v>11.208354172757288</v>
      </c>
      <c r="BH40">
        <v>-2.8449410426985948</v>
      </c>
      <c r="BI40">
        <v>16.898148148148138</v>
      </c>
      <c r="BJ40">
        <v>10.710732482474233</v>
      </c>
      <c r="BK40">
        <v>41.176619305253574</v>
      </c>
      <c r="BL40">
        <v>7.68202436943925</v>
      </c>
      <c r="BM40">
        <v>4.4202898550724603</v>
      </c>
      <c r="BN40">
        <v>9.6969898017211964</v>
      </c>
      <c r="BO40">
        <v>7.1347597597597598</v>
      </c>
      <c r="BP40">
        <v>12.91808392875113</v>
      </c>
      <c r="BQ40">
        <v>7.6972455089820357</v>
      </c>
      <c r="BR40">
        <v>-0.17316017316017562</v>
      </c>
      <c r="BS40">
        <v>-19.151144850011733</v>
      </c>
      <c r="BT40">
        <v>10.275386313465791</v>
      </c>
      <c r="BU40">
        <v>6.0798639803580077</v>
      </c>
      <c r="BV40">
        <v>0.94204495372409414</v>
      </c>
      <c r="BW40">
        <v>1.1473816320504098</v>
      </c>
      <c r="BX40">
        <v>1.5406135749483343</v>
      </c>
      <c r="BY40">
        <v>13.96567924434993</v>
      </c>
      <c r="BZ40">
        <v>162.77405857740587</v>
      </c>
      <c r="CA40">
        <v>-30.995979646962741</v>
      </c>
      <c r="CB40">
        <v>-2.93750081362198</v>
      </c>
      <c r="CC40">
        <v>269.05008005484558</v>
      </c>
      <c r="CD40">
        <v>1.2830793905372895</v>
      </c>
      <c r="CE40">
        <v>-10.113638338169626</v>
      </c>
      <c r="CF40">
        <v>0</v>
      </c>
      <c r="CG40">
        <v>10.356268922898213</v>
      </c>
      <c r="CH40">
        <v>-2.1114903151855069</v>
      </c>
      <c r="CI40">
        <v>2.2567174390591234</v>
      </c>
      <c r="CJ40">
        <v>-9.2411434242015957</v>
      </c>
      <c r="CK40">
        <v>0</v>
      </c>
      <c r="CL40">
        <v>-8.0236075573013395</v>
      </c>
      <c r="CM40">
        <v>-4.3980552210178869</v>
      </c>
      <c r="CN40">
        <v>7.5190659638310731</v>
      </c>
      <c r="CO40">
        <v>-0.44709240456626959</v>
      </c>
      <c r="CP40">
        <v>2.8768548832125576</v>
      </c>
      <c r="CQ40">
        <v>1.5145930229014055</v>
      </c>
      <c r="CR40">
        <v>-0.17510863306471869</v>
      </c>
      <c r="CS40">
        <v>7.2912455143999448</v>
      </c>
      <c r="CT40">
        <v>1.5810526869392316</v>
      </c>
      <c r="CU40">
        <v>-69.415983806254175</v>
      </c>
      <c r="CV40">
        <v>3.9783004391917953</v>
      </c>
      <c r="CW40">
        <v>3.4197079015910381</v>
      </c>
      <c r="CX40">
        <v>4.3920098306173552</v>
      </c>
      <c r="CY40">
        <v>11.887412487498214</v>
      </c>
      <c r="CZ40">
        <v>0.47684429746477508</v>
      </c>
      <c r="DA40">
        <v>-2.93750081362198</v>
      </c>
      <c r="DB40">
        <v>1.3132968918427592</v>
      </c>
      <c r="DC40">
        <v>8.2074934013579099</v>
      </c>
      <c r="DD40">
        <v>-19.151144850011733</v>
      </c>
      <c r="DE40">
        <v>25.634793268526725</v>
      </c>
      <c r="DF40">
        <v>10.315248459063305</v>
      </c>
      <c r="DG40">
        <v>9.4374501142723997</v>
      </c>
      <c r="DH40">
        <v>10.710732482474233</v>
      </c>
      <c r="DI40">
        <v>3.8655286831871685</v>
      </c>
      <c r="DJ40">
        <v>10.125308040445686</v>
      </c>
      <c r="DK40">
        <v>9.7355138789121014</v>
      </c>
      <c r="DL40">
        <v>12.045333175102355</v>
      </c>
      <c r="DM40">
        <v>-3.2679546767394685</v>
      </c>
      <c r="DN40">
        <v>9.2939231945579674</v>
      </c>
      <c r="DO40">
        <v>11.094144238178814</v>
      </c>
      <c r="DP40">
        <v>9.9960496279312423</v>
      </c>
      <c r="DQ40">
        <v>10.064980334444996</v>
      </c>
      <c r="DR40">
        <v>10.907306989735124</v>
      </c>
      <c r="DS40">
        <v>10.726750331335897</v>
      </c>
      <c r="DT40">
        <v>-0.55248618784531167</v>
      </c>
      <c r="DU40">
        <v>3.225806451612903</v>
      </c>
      <c r="DV40">
        <v>0.19646365422396439</v>
      </c>
      <c r="DW40">
        <v>-5.1369863013698547</v>
      </c>
      <c r="DX40">
        <v>-8.5929108485499537</v>
      </c>
      <c r="DY40">
        <v>-4.8363694986298784E-2</v>
      </c>
      <c r="DZ40">
        <v>-2.4382961783439514</v>
      </c>
      <c r="EA40">
        <v>-8.3806818181818166</v>
      </c>
      <c r="EB40">
        <v>-8.3363498900294513</v>
      </c>
      <c r="EC40">
        <v>-12.591034147920372</v>
      </c>
      <c r="ED40">
        <v>14.349409503551222</v>
      </c>
      <c r="EE40">
        <v>9.9637052644118107</v>
      </c>
      <c r="EF40">
        <v>3.860640301318262</v>
      </c>
      <c r="EG40">
        <v>-1.8867924528302005</v>
      </c>
      <c r="EH40">
        <v>3.6144578313252933</v>
      </c>
      <c r="EI40">
        <v>14.794520547945208</v>
      </c>
      <c r="EJ40">
        <v>5.2376333656644087</v>
      </c>
      <c r="EK40">
        <v>-4.8574445617740318</v>
      </c>
      <c r="EL40">
        <v>5.0597976080956757</v>
      </c>
      <c r="EM40">
        <v>1.7969451931716083</v>
      </c>
      <c r="EN40">
        <v>0.61674008810572944</v>
      </c>
      <c r="EO40">
        <v>2.7397260273972601</v>
      </c>
      <c r="EP40">
        <v>10.985915492957748</v>
      </c>
      <c r="EQ40">
        <v>-0.19860973187686479</v>
      </c>
      <c r="ER40">
        <v>-3.3557046979865772</v>
      </c>
      <c r="ES40">
        <v>4.7265987025023115</v>
      </c>
      <c r="ET40">
        <v>-0.55555555555555025</v>
      </c>
      <c r="EU40">
        <v>7.7601410934744237</v>
      </c>
      <c r="EV40">
        <v>4.1860465116279073</v>
      </c>
      <c r="EW40">
        <v>14.794520547945208</v>
      </c>
      <c r="EX40">
        <v>-17.876726573635864</v>
      </c>
      <c r="EY40">
        <v>1.2054350806271641</v>
      </c>
      <c r="EZ40">
        <v>-5.7700154918002271</v>
      </c>
      <c r="FA40">
        <v>20.091014828977492</v>
      </c>
      <c r="FB40">
        <v>5.523466416343191</v>
      </c>
      <c r="FC40">
        <v>5.523466416343191</v>
      </c>
      <c r="FD40">
        <v>6.8397201073062073</v>
      </c>
      <c r="FE40">
        <v>4.9374779669452336</v>
      </c>
      <c r="FF40">
        <v>-10.303733389580257</v>
      </c>
      <c r="FG40">
        <v>1.2585230163845449</v>
      </c>
      <c r="FH40">
        <v>-14.689803855258706</v>
      </c>
      <c r="FI40">
        <v>-32.40805221306298</v>
      </c>
      <c r="FJ40">
        <v>93.955647015039744</v>
      </c>
      <c r="FK40">
        <v>-423.00709360583369</v>
      </c>
      <c r="FL40">
        <v>-64.333667486861685</v>
      </c>
      <c r="FM40">
        <v>29.893890985079352</v>
      </c>
      <c r="FN40" t="b">
        <v>1</v>
      </c>
      <c r="FO40">
        <v>-0.17528483786151502</v>
      </c>
      <c r="FP40">
        <v>2.1100917431192636</v>
      </c>
      <c r="FQ40">
        <v>-8.8737201365187754</v>
      </c>
      <c r="FR40">
        <v>4.0798611111111134</v>
      </c>
      <c r="FS40">
        <v>4.9792531120331951</v>
      </c>
      <c r="FT40">
        <v>-9.3706293706293735</v>
      </c>
      <c r="FU40">
        <v>4.5197740112994325</v>
      </c>
      <c r="FV40">
        <v>-5.6660117878192464</v>
      </c>
      <c r="FW40">
        <v>-30.036630036630036</v>
      </c>
      <c r="FX40">
        <v>13.145615818165018</v>
      </c>
      <c r="FY40">
        <v>6.7248975805828239</v>
      </c>
      <c r="FZ40">
        <v>3.5441521489542258</v>
      </c>
      <c r="GA40">
        <v>8.7294332723948802</v>
      </c>
      <c r="GB40">
        <v>1.1255311818077409</v>
      </c>
      <c r="GC40">
        <v>5.3274181122652324</v>
      </c>
      <c r="GD40">
        <v>0.73503047687343137</v>
      </c>
      <c r="GE40">
        <v>14.533960485310402</v>
      </c>
      <c r="GF40">
        <v>12.377780752917527</v>
      </c>
      <c r="GG40">
        <v>28.512234938658569</v>
      </c>
      <c r="GH40">
        <v>7.3277718418673459</v>
      </c>
      <c r="GI40">
        <v>12.91808392875113</v>
      </c>
      <c r="GJ40">
        <v>9.1976437678196792</v>
      </c>
      <c r="GK40">
        <v>9.4187828348482761</v>
      </c>
      <c r="GL40">
        <v>7.92682926829269</v>
      </c>
      <c r="GM40">
        <v>14.395780071431744</v>
      </c>
      <c r="GN40">
        <v>-22.765551897418117</v>
      </c>
      <c r="GO40">
        <v>-83.29385764507316</v>
      </c>
      <c r="GP40">
        <v>82.659138059941668</v>
      </c>
      <c r="GQ40">
        <v>32.304354488475617</v>
      </c>
      <c r="GR40">
        <v>17.887048418112581</v>
      </c>
      <c r="GS40">
        <v>-6.6199376947040491</v>
      </c>
      <c r="GT40">
        <v>32.87173273325255</v>
      </c>
      <c r="GU40">
        <v>18.302517017571631</v>
      </c>
      <c r="GV40">
        <v>3.571428571428569</v>
      </c>
      <c r="GW40">
        <v>7.86219081272084</v>
      </c>
      <c r="GX40">
        <v>6.766256590509669</v>
      </c>
      <c r="GY40">
        <v>5.4151624548736459</v>
      </c>
      <c r="GZ40">
        <v>3.4080717488789212</v>
      </c>
      <c r="HA40">
        <v>3.8321167883211706</v>
      </c>
      <c r="HB40">
        <v>-0.86819258089976992</v>
      </c>
      <c r="HC40">
        <v>1.3935279608776923</v>
      </c>
      <c r="HD40">
        <v>248.13965901598166</v>
      </c>
      <c r="HE40">
        <v>11.588722513407475</v>
      </c>
      <c r="HF40">
        <v>-10.113638338169626</v>
      </c>
      <c r="HG40">
        <v>1.0342929557993275</v>
      </c>
      <c r="HH40">
        <v>15.558834847888885</v>
      </c>
      <c r="HI40">
        <v>38.733310355399126</v>
      </c>
      <c r="HJ40">
        <v>10.558261521168969</v>
      </c>
      <c r="HK40">
        <v>24.032786885245901</v>
      </c>
      <c r="HL40">
        <v>16.683116378472899</v>
      </c>
      <c r="HM40">
        <v>9.1914286573184718</v>
      </c>
      <c r="HN40">
        <v>5.9013422438692897</v>
      </c>
      <c r="HO40">
        <v>-14.383884659435425</v>
      </c>
      <c r="HP40">
        <v>36.094050499410635</v>
      </c>
      <c r="HQ40">
        <v>-0.98819194372330255</v>
      </c>
      <c r="HR40">
        <v>6.7963590146712018</v>
      </c>
      <c r="HS40">
        <v>-7.6456310679611628</v>
      </c>
      <c r="HT40">
        <v>3.7037037037037033</v>
      </c>
      <c r="HU40">
        <v>-6.2004556182994985</v>
      </c>
      <c r="HV40">
        <v>26.485689941817281</v>
      </c>
      <c r="HW40">
        <v>263.65384615384613</v>
      </c>
      <c r="HX40">
        <v>-36.039279869067101</v>
      </c>
      <c r="HY40">
        <v>-21.550906720398249</v>
      </c>
      <c r="HZ40">
        <v>0.43668122270742354</v>
      </c>
      <c r="IA40">
        <v>-6.8134614182670177</v>
      </c>
      <c r="IB40">
        <v>4.8902929698648787</v>
      </c>
      <c r="IC40">
        <v>10.39093755681248</v>
      </c>
      <c r="ID40">
        <v>9.0955079066394227</v>
      </c>
      <c r="IE40">
        <v>-0.30484777285000697</v>
      </c>
      <c r="IF40">
        <v>-0.21833676431602711</v>
      </c>
      <c r="IG40">
        <v>-34.666666666666671</v>
      </c>
      <c r="IH40">
        <v>8.5958740498054773</v>
      </c>
      <c r="II40">
        <v>2.5144635498367642</v>
      </c>
      <c r="IJ40">
        <v>4.5431078572320214</v>
      </c>
    </row>
    <row r="41" spans="1:244">
      <c r="A41" t="s">
        <v>336</v>
      </c>
      <c r="B41">
        <v>4.4999038134276459</v>
      </c>
      <c r="C41">
        <v>-1.2557207289267351</v>
      </c>
      <c r="D41">
        <v>6.6438377959675918</v>
      </c>
      <c r="E41">
        <v>8.996581308853731</v>
      </c>
      <c r="F41">
        <v>6.7177105048204249</v>
      </c>
      <c r="G41">
        <v>8.3709793479725363</v>
      </c>
      <c r="H41">
        <v>2.6245360965357274</v>
      </c>
      <c r="I41">
        <v>8.7122815665543953</v>
      </c>
      <c r="J41">
        <v>7.1120798620473487</v>
      </c>
      <c r="K41" t="b">
        <v>1</v>
      </c>
      <c r="L41">
        <v>7.8284553483363011</v>
      </c>
      <c r="M41">
        <v>-7.2000976780749699</v>
      </c>
      <c r="N41">
        <v>2.159494680477148</v>
      </c>
      <c r="O41">
        <v>-4.7445211226142048</v>
      </c>
      <c r="P41">
        <v>-4.1823340760847731</v>
      </c>
      <c r="Q41">
        <v>8.2915091699915546</v>
      </c>
      <c r="R41">
        <v>11.10670887922624</v>
      </c>
      <c r="S41">
        <v>-4.6474867035563836</v>
      </c>
      <c r="T41">
        <v>3.3940771854831122</v>
      </c>
      <c r="U41">
        <v>-9.0233007590451617</v>
      </c>
      <c r="V41">
        <v>-6.6423545479531265</v>
      </c>
      <c r="W41">
        <v>2.9098734837615803</v>
      </c>
      <c r="X41">
        <v>5.0148514011236118</v>
      </c>
      <c r="Y41">
        <v>-48.350558081852</v>
      </c>
      <c r="Z41">
        <v>230.97552096548225</v>
      </c>
      <c r="AA41">
        <v>324.25137903861309</v>
      </c>
      <c r="AB41">
        <v>-9.0917432235580389</v>
      </c>
      <c r="AC41">
        <v>-10.870520370220529</v>
      </c>
      <c r="AD41">
        <v>-12.51769023809895</v>
      </c>
      <c r="AE41">
        <v>0.99182588082120837</v>
      </c>
      <c r="AF41">
        <v>7.4912827568478528</v>
      </c>
      <c r="AG41">
        <v>2.605901405217931</v>
      </c>
      <c r="AH41">
        <v>10.221943539511964</v>
      </c>
      <c r="AI41">
        <v>8.5545657123480066</v>
      </c>
      <c r="AJ41">
        <v>3.2191889219380125</v>
      </c>
      <c r="AK41">
        <v>2.4160105979630195</v>
      </c>
      <c r="AL41">
        <v>13.191928255813654</v>
      </c>
      <c r="AM41">
        <v>9.7948878372257973</v>
      </c>
      <c r="AN41">
        <v>1.46310774494286</v>
      </c>
      <c r="AO41">
        <v>-17.837451792927851</v>
      </c>
      <c r="AP41">
        <v>7.7892421167476495</v>
      </c>
      <c r="AQ41">
        <v>4.5110733146466391</v>
      </c>
      <c r="AR41">
        <v>-0.30095838877270198</v>
      </c>
      <c r="AS41">
        <v>11.384252504103424</v>
      </c>
      <c r="AT41">
        <v>7.3532989175885302</v>
      </c>
      <c r="AU41">
        <v>6.7209046175445071</v>
      </c>
      <c r="AV41">
        <v>117.08413336380126</v>
      </c>
      <c r="AW41">
        <v>-24.394197483845133</v>
      </c>
      <c r="AX41">
        <v>100.77854183927093</v>
      </c>
      <c r="AY41">
        <v>6.3397280459094514</v>
      </c>
      <c r="AZ41">
        <v>-32.107556777989714</v>
      </c>
      <c r="BA41">
        <v>14.375877413219317</v>
      </c>
      <c r="BB41">
        <v>-0.97813525969746518</v>
      </c>
      <c r="BC41">
        <v>-6.68</v>
      </c>
      <c r="BD41">
        <v>13.56</v>
      </c>
      <c r="BE41">
        <v>-16.02</v>
      </c>
      <c r="BF41">
        <v>74</v>
      </c>
      <c r="BG41">
        <v>14.400324348972116</v>
      </c>
      <c r="BH41">
        <v>-0.91562095640934982</v>
      </c>
      <c r="BI41">
        <v>17.506925207756229</v>
      </c>
      <c r="BJ41">
        <v>10.851530031460319</v>
      </c>
      <c r="BK41">
        <v>29.516420064958499</v>
      </c>
      <c r="BL41">
        <v>3.4987896483741356</v>
      </c>
      <c r="BM41">
        <v>3.9800995024875698</v>
      </c>
      <c r="BN41">
        <v>8.5603298611111107</v>
      </c>
      <c r="BO41">
        <v>5.6080667593880387</v>
      </c>
      <c r="BP41">
        <v>15.514311181539069</v>
      </c>
      <c r="BQ41">
        <v>5.6521121495327096</v>
      </c>
      <c r="BR41">
        <v>-1.3876843018213307</v>
      </c>
      <c r="BS41">
        <v>-48.814414685595899</v>
      </c>
      <c r="BT41">
        <v>2.605901405217931</v>
      </c>
      <c r="BU41">
        <v>5.1938663127276756</v>
      </c>
      <c r="BV41">
        <v>-12.51769023809895</v>
      </c>
      <c r="BW41">
        <v>0.99182588082120837</v>
      </c>
      <c r="BX41">
        <v>4.0273727444201866</v>
      </c>
      <c r="BY41">
        <v>919.32930181418351</v>
      </c>
      <c r="BZ41">
        <v>34.496278934122536</v>
      </c>
      <c r="CA41">
        <v>324.25137903861309</v>
      </c>
      <c r="CB41">
        <v>-45.586765922249789</v>
      </c>
      <c r="CC41">
        <v>70.281246853162145</v>
      </c>
      <c r="CD41">
        <v>1.2789768185451638</v>
      </c>
      <c r="CE41">
        <v>-23.965704726056046</v>
      </c>
      <c r="CF41">
        <v>1</v>
      </c>
      <c r="CG41">
        <v>19.724903674856009</v>
      </c>
      <c r="CH41">
        <v>10.433243726091119</v>
      </c>
      <c r="CI41">
        <v>1.9185345681007968</v>
      </c>
      <c r="CJ41">
        <v>-17.377690100814618</v>
      </c>
      <c r="CK41">
        <v>0</v>
      </c>
      <c r="CL41">
        <v>-15.246784279922476</v>
      </c>
      <c r="CM41">
        <v>-0.88264424877100167</v>
      </c>
      <c r="CN41">
        <v>8.0112239528584208</v>
      </c>
      <c r="CO41">
        <v>0.26526618973741112</v>
      </c>
      <c r="CP41">
        <v>4.1477467630196454</v>
      </c>
      <c r="CQ41">
        <v>1.7606536676551303</v>
      </c>
      <c r="CR41">
        <v>-1.8005293793272574</v>
      </c>
      <c r="CS41">
        <v>7.39663966519986</v>
      </c>
      <c r="CT41">
        <v>2.4125076089190345</v>
      </c>
      <c r="CU41">
        <v>-58.402857298653075</v>
      </c>
      <c r="CV41">
        <v>-0.98631927851990908</v>
      </c>
      <c r="CW41">
        <v>3.6910956589017196</v>
      </c>
      <c r="CX41">
        <v>3.9955702463154066</v>
      </c>
      <c r="CY41">
        <v>15.827067669172932</v>
      </c>
      <c r="CZ41">
        <v>-14.67145481958376</v>
      </c>
      <c r="DA41">
        <v>-45.586765922249789</v>
      </c>
      <c r="DB41">
        <v>-7.7391144360398121</v>
      </c>
      <c r="DC41">
        <v>-13.284883825502636</v>
      </c>
      <c r="DD41">
        <v>-48.814414685595899</v>
      </c>
      <c r="DE41">
        <v>8.7159884377070469</v>
      </c>
      <c r="DF41">
        <v>9.2670664168462658</v>
      </c>
      <c r="DG41">
        <v>11.295449639934855</v>
      </c>
      <c r="DH41">
        <v>10.851530031460319</v>
      </c>
      <c r="DI41">
        <v>-1.230791462361283</v>
      </c>
      <c r="DJ41">
        <v>9.3778160072089776</v>
      </c>
      <c r="DK41">
        <v>16.980760394771586</v>
      </c>
      <c r="DL41">
        <v>12.053751658111771</v>
      </c>
      <c r="DM41">
        <v>-7.1595194943541687</v>
      </c>
      <c r="DN41">
        <v>11.266724941584611</v>
      </c>
      <c r="DO41">
        <v>11.337280374669971</v>
      </c>
      <c r="DP41">
        <v>11.294605881650405</v>
      </c>
      <c r="DQ41">
        <v>11.273319735454844</v>
      </c>
      <c r="DR41">
        <v>10.729154486737331</v>
      </c>
      <c r="DS41">
        <v>10.837934227114959</v>
      </c>
      <c r="DT41">
        <v>-5.4054054054054053</v>
      </c>
      <c r="DU41">
        <v>-6.25</v>
      </c>
      <c r="DV41">
        <v>0</v>
      </c>
      <c r="DW41">
        <v>-7.5365579302587165</v>
      </c>
      <c r="DX41">
        <v>-11.409395973154359</v>
      </c>
      <c r="DY41">
        <v>0.74445703188218293</v>
      </c>
      <c r="DZ41">
        <v>-7.7291850112513369</v>
      </c>
      <c r="EA41">
        <v>-16.99161053999763</v>
      </c>
      <c r="EB41">
        <v>-17.605005867734018</v>
      </c>
      <c r="EC41">
        <v>-13.034792741801237</v>
      </c>
      <c r="ED41">
        <v>15.844554630650853</v>
      </c>
      <c r="EE41">
        <v>14.41079426640521</v>
      </c>
      <c r="EF41">
        <v>2.3978685612788659</v>
      </c>
      <c r="EG41">
        <v>-2.9245283018867871</v>
      </c>
      <c r="EH41">
        <v>2.7240773286467559</v>
      </c>
      <c r="EI41">
        <v>9.2128801431126988</v>
      </c>
      <c r="EJ41">
        <v>1.3824884792626728</v>
      </c>
      <c r="EK41">
        <v>9.6805421103590056E-2</v>
      </c>
      <c r="EL41">
        <v>2.7972027972027873</v>
      </c>
      <c r="EM41">
        <v>4.6351931330472151</v>
      </c>
      <c r="EN41">
        <v>1.9810508182601303</v>
      </c>
      <c r="EO41">
        <v>6.8434559452523525</v>
      </c>
      <c r="EP41">
        <v>5.2018633540372576</v>
      </c>
      <c r="EQ41">
        <v>-0.71210579857579126</v>
      </c>
      <c r="ER41">
        <v>-5.8583106267030125</v>
      </c>
      <c r="ES41">
        <v>0.18264840182648662</v>
      </c>
      <c r="ET41">
        <v>3.2838983050847399</v>
      </c>
      <c r="EU41">
        <v>-1.369863013698621</v>
      </c>
      <c r="EV41">
        <v>-0.56910569105691289</v>
      </c>
      <c r="EW41">
        <v>9.2128801431126988</v>
      </c>
      <c r="EX41">
        <v>-24.497058234682477</v>
      </c>
      <c r="EY41">
        <v>-0.24107229868356328</v>
      </c>
      <c r="EZ41">
        <v>-6.3855355874801987</v>
      </c>
      <c r="FA41">
        <v>18.156517563892542</v>
      </c>
      <c r="FB41">
        <v>7.9940655518935646</v>
      </c>
      <c r="FC41">
        <v>7.9967243527690091</v>
      </c>
      <c r="FD41">
        <v>13.800240673886883</v>
      </c>
      <c r="FE41">
        <v>-28.80251195435795</v>
      </c>
      <c r="FF41">
        <v>59.414504324683968</v>
      </c>
      <c r="FG41">
        <v>1.1399952301454805</v>
      </c>
      <c r="FH41">
        <v>-731.17464539007096</v>
      </c>
      <c r="FI41">
        <v>92.164217626208739</v>
      </c>
      <c r="FJ41">
        <v>35.173319664253214</v>
      </c>
      <c r="FK41">
        <v>18.809697474905352</v>
      </c>
      <c r="FL41">
        <v>61.298910179972822</v>
      </c>
      <c r="FM41">
        <v>24.886772115229565</v>
      </c>
      <c r="FN41" t="b">
        <v>1</v>
      </c>
      <c r="FO41">
        <v>-3.2513181019332191</v>
      </c>
      <c r="FP41">
        <v>0.1818181818181844</v>
      </c>
      <c r="FQ41">
        <v>-23.199329983249584</v>
      </c>
      <c r="FR41">
        <v>5.272407732864675</v>
      </c>
      <c r="FS41">
        <v>6.5966386554621792</v>
      </c>
      <c r="FT41">
        <v>-18.457300275482083</v>
      </c>
      <c r="FU41">
        <v>-11.657559198542803</v>
      </c>
      <c r="FV41">
        <v>-5.7805255023183895</v>
      </c>
      <c r="FW41">
        <v>-50.184842883548988</v>
      </c>
      <c r="FX41">
        <v>16.900229196875433</v>
      </c>
      <c r="FY41">
        <v>1.8179255918827508</v>
      </c>
      <c r="FZ41">
        <v>5.4388467972055494</v>
      </c>
      <c r="GA41">
        <v>16.251175917215427</v>
      </c>
      <c r="GB41">
        <v>2.3096713834639222</v>
      </c>
      <c r="GC41">
        <v>2.2349392551186642</v>
      </c>
      <c r="GD41">
        <v>1.889267534541514</v>
      </c>
      <c r="GE41">
        <v>10.515013301659224</v>
      </c>
      <c r="GF41">
        <v>11.592961694176269</v>
      </c>
      <c r="GG41">
        <v>18.621762343908557</v>
      </c>
      <c r="GH41">
        <v>5.6233523611831862</v>
      </c>
      <c r="GI41">
        <v>15.514311181539069</v>
      </c>
      <c r="GJ41">
        <v>-4.166535313094375</v>
      </c>
      <c r="GK41">
        <v>3.6651039337122637</v>
      </c>
      <c r="GL41">
        <v>5.1942567567567499</v>
      </c>
      <c r="GM41">
        <v>4.3658505396731062</v>
      </c>
      <c r="GN41">
        <v>-20.354244793321897</v>
      </c>
      <c r="GO41">
        <v>22.761308537408713</v>
      </c>
      <c r="GP41">
        <v>95.751474714757933</v>
      </c>
      <c r="GQ41">
        <v>298.58593624010592</v>
      </c>
      <c r="GR41">
        <v>10.57950847391851</v>
      </c>
      <c r="GS41">
        <v>-3.3112582781456954</v>
      </c>
      <c r="GT41">
        <v>7.2502300848757546</v>
      </c>
      <c r="GU41">
        <v>14.996996996996998</v>
      </c>
      <c r="GV41">
        <v>6.4822817631806391</v>
      </c>
      <c r="GW41">
        <v>8.8850174216027913</v>
      </c>
      <c r="GX41">
        <v>6.2985332182916283</v>
      </c>
      <c r="GY41">
        <v>4.9822064056939448</v>
      </c>
      <c r="GZ41">
        <v>4.5373665480426988</v>
      </c>
      <c r="HA41">
        <v>3.0658250676284862</v>
      </c>
      <c r="HB41">
        <v>-0.57755775577557988</v>
      </c>
      <c r="HC41">
        <v>2.9992348785872558</v>
      </c>
      <c r="HD41">
        <v>60.438095953149627</v>
      </c>
      <c r="HE41">
        <v>10.898935914102749</v>
      </c>
      <c r="HF41">
        <v>-23.965704726056046</v>
      </c>
      <c r="HG41">
        <v>-3.9784431137724527</v>
      </c>
      <c r="HH41">
        <v>2.7510265495087816</v>
      </c>
      <c r="HI41">
        <v>9.2302769427191453</v>
      </c>
      <c r="HJ41">
        <v>-5.1466545323550008</v>
      </c>
      <c r="HK41">
        <v>22.337349397590362</v>
      </c>
      <c r="HL41">
        <v>16.697920534719643</v>
      </c>
      <c r="HM41">
        <v>8.0420140898260382</v>
      </c>
      <c r="HN41">
        <v>11.091152651768867</v>
      </c>
      <c r="HO41">
        <v>-0.45241929299899269</v>
      </c>
      <c r="HP41">
        <v>30.522013273396276</v>
      </c>
      <c r="HQ41">
        <v>20.488125205209592</v>
      </c>
      <c r="HR41">
        <v>4.4133795084044261</v>
      </c>
      <c r="HS41">
        <v>-7.2409488139825227</v>
      </c>
      <c r="HT41">
        <v>-7.1428571428571423</v>
      </c>
      <c r="HU41">
        <v>-22.999576243526096</v>
      </c>
      <c r="HV41">
        <v>15.691219199979075</v>
      </c>
      <c r="HW41">
        <v>46.969042476601537</v>
      </c>
      <c r="HX41">
        <v>18.529344073647881</v>
      </c>
      <c r="HY41">
        <v>-14.294980945430961</v>
      </c>
      <c r="HZ41">
        <v>6.0444444444444416</v>
      </c>
      <c r="IA41">
        <v>-14.546181711510119</v>
      </c>
      <c r="IB41">
        <v>0.43251843397175443</v>
      </c>
      <c r="IC41">
        <v>10.120259175856857</v>
      </c>
      <c r="ID41">
        <v>-8.9648958128967156</v>
      </c>
      <c r="IE41">
        <v>-8.2203275043493083</v>
      </c>
      <c r="IF41">
        <v>-3.4178590471856243</v>
      </c>
      <c r="IG41">
        <v>4.5893719806763249</v>
      </c>
      <c r="IH41">
        <v>11.860061926106994</v>
      </c>
      <c r="II41">
        <v>0.45625335480404877</v>
      </c>
      <c r="IJ41">
        <v>3.9127910050123589</v>
      </c>
    </row>
    <row r="42" spans="1:244">
      <c r="A42" t="s">
        <v>337</v>
      </c>
      <c r="B42">
        <v>6.1658773780232137</v>
      </c>
      <c r="C42">
        <v>2.3555670229054564</v>
      </c>
      <c r="D42">
        <v>8.2415204188321844</v>
      </c>
      <c r="E42">
        <v>9.1452819489107195</v>
      </c>
      <c r="F42">
        <v>9.3705337263508373</v>
      </c>
      <c r="G42">
        <v>8.2479747949315705</v>
      </c>
      <c r="H42">
        <v>7.8676992167828184</v>
      </c>
      <c r="I42">
        <v>10.631226825109881</v>
      </c>
      <c r="J42">
        <v>7.7442229836965195</v>
      </c>
      <c r="K42" t="b">
        <v>1</v>
      </c>
      <c r="L42">
        <v>3.9682319591914315</v>
      </c>
      <c r="M42">
        <v>4.0748861633434466</v>
      </c>
      <c r="N42">
        <v>2.4575717551076384</v>
      </c>
      <c r="O42">
        <v>-6.3787941542262718</v>
      </c>
      <c r="P42">
        <v>-5.8049195023275617</v>
      </c>
      <c r="Q42">
        <v>11.230426894830616</v>
      </c>
      <c r="R42">
        <v>8.3711783762104677</v>
      </c>
      <c r="S42">
        <v>7.2568474596587773</v>
      </c>
      <c r="T42">
        <v>2.5111693007397533</v>
      </c>
      <c r="U42">
        <v>-5.0365787327644433</v>
      </c>
      <c r="V42">
        <v>-5.3260276639040898</v>
      </c>
      <c r="W42">
        <v>-2.6144964209182509</v>
      </c>
      <c r="X42">
        <v>1.5638688377413681</v>
      </c>
      <c r="Y42">
        <v>-18.068014459767038</v>
      </c>
      <c r="Z42">
        <v>-0.88977345899432581</v>
      </c>
      <c r="AA42">
        <v>2.2453014160606144</v>
      </c>
      <c r="AB42">
        <v>-10.716091743368354</v>
      </c>
      <c r="AC42">
        <v>-10.048822125122756</v>
      </c>
      <c r="AD42">
        <v>-8.5358051277249807</v>
      </c>
      <c r="AE42">
        <v>-1.8559217076665226</v>
      </c>
      <c r="AF42">
        <v>4.6967341024256193</v>
      </c>
      <c r="AG42">
        <v>1.0859599669713318</v>
      </c>
      <c r="AH42">
        <v>12.815069049461284</v>
      </c>
      <c r="AI42">
        <v>10.092829276193815</v>
      </c>
      <c r="AJ42">
        <v>2.4902406529472194</v>
      </c>
      <c r="AK42">
        <v>4.2557518300382791</v>
      </c>
      <c r="AL42">
        <v>9.9758610745994769</v>
      </c>
      <c r="AM42">
        <v>10.424250221259724</v>
      </c>
      <c r="AN42">
        <v>5.3548117574802188</v>
      </c>
      <c r="AO42">
        <v>-3.035565551785</v>
      </c>
      <c r="AP42">
        <v>11.020492523163524</v>
      </c>
      <c r="AQ42">
        <v>20.787567030921355</v>
      </c>
      <c r="AR42">
        <v>2.417129337197899</v>
      </c>
      <c r="AS42">
        <v>9.3758461145162002</v>
      </c>
      <c r="AT42">
        <v>11.486814607761506</v>
      </c>
      <c r="AU42">
        <v>10.950652515492274</v>
      </c>
      <c r="AV42">
        <v>30.668835160274664</v>
      </c>
      <c r="AW42">
        <v>38.704015184077754</v>
      </c>
      <c r="AX42">
        <v>143.88717504897238</v>
      </c>
      <c r="AY42">
        <v>8.453272938369544</v>
      </c>
      <c r="AZ42">
        <v>-17.791799145552332</v>
      </c>
      <c r="BA42">
        <v>15.778846406376593</v>
      </c>
      <c r="BB42">
        <v>1.5650090444965268</v>
      </c>
      <c r="BC42">
        <v>-4.37</v>
      </c>
      <c r="BD42">
        <v>11.95</v>
      </c>
      <c r="BE42">
        <v>0.53</v>
      </c>
      <c r="BF42">
        <v>72</v>
      </c>
      <c r="BG42">
        <v>15.819858950957125</v>
      </c>
      <c r="BH42">
        <v>1.6326298404788091</v>
      </c>
      <c r="BI42">
        <v>14.521276595744686</v>
      </c>
      <c r="BJ42">
        <v>10.611036991868255</v>
      </c>
      <c r="BK42">
        <v>23.227791563275435</v>
      </c>
      <c r="BL42">
        <v>4.084752847459252</v>
      </c>
      <c r="BM42">
        <v>3.9800995024875698</v>
      </c>
      <c r="BN42">
        <v>8.3945761622509476</v>
      </c>
      <c r="BO42">
        <v>4.8117876783294813</v>
      </c>
      <c r="BP42">
        <v>17.074191992281719</v>
      </c>
      <c r="BQ42">
        <v>6.9341143112968213</v>
      </c>
      <c r="BR42">
        <v>-4.0712468193384321</v>
      </c>
      <c r="BS42">
        <v>-38.794114300133096</v>
      </c>
      <c r="BT42">
        <v>1.0859599669713318</v>
      </c>
      <c r="BU42">
        <v>2.9234404203547495</v>
      </c>
      <c r="BV42">
        <v>-8.5358051277249807</v>
      </c>
      <c r="BW42">
        <v>-1.8559217076665226</v>
      </c>
      <c r="BX42">
        <v>-1.9016454749439065</v>
      </c>
      <c r="BY42">
        <v>31.745801778070454</v>
      </c>
      <c r="BZ42">
        <v>-100.40193572243928</v>
      </c>
      <c r="CA42">
        <v>2.2453014160606144</v>
      </c>
      <c r="CB42">
        <v>-50.365002619920929</v>
      </c>
      <c r="CC42">
        <v>15.050666452244654</v>
      </c>
      <c r="CD42">
        <v>1.2749003984063745</v>
      </c>
      <c r="CE42">
        <v>-22.872631421892873</v>
      </c>
      <c r="CF42">
        <v>1</v>
      </c>
      <c r="CG42">
        <v>19.86318511721041</v>
      </c>
      <c r="CH42">
        <v>22.47235401230482</v>
      </c>
      <c r="CI42">
        <v>1.9469019805746526</v>
      </c>
      <c r="CJ42">
        <v>-21.477977647051134</v>
      </c>
      <c r="CK42">
        <v>0</v>
      </c>
      <c r="CL42">
        <v>-14.76240608927662</v>
      </c>
      <c r="CM42">
        <v>-5.9015708771096222E-2</v>
      </c>
      <c r="CN42">
        <v>4.7122413321764345</v>
      </c>
      <c r="CO42">
        <v>2.2424691099455281</v>
      </c>
      <c r="CP42">
        <v>3.4520135554618832</v>
      </c>
      <c r="CQ42">
        <v>1.9800650609189407</v>
      </c>
      <c r="CR42">
        <v>-2.6790137782554231</v>
      </c>
      <c r="CS42">
        <v>7.3966396651999027</v>
      </c>
      <c r="CT42">
        <v>1.5590904728035355</v>
      </c>
      <c r="CU42">
        <v>-56.079246418223093</v>
      </c>
      <c r="CV42">
        <v>-3.4383484116503582</v>
      </c>
      <c r="CW42">
        <v>3.6492192100526908</v>
      </c>
      <c r="CX42">
        <v>4.6132182115516498</v>
      </c>
      <c r="CY42">
        <v>15.500341017596508</v>
      </c>
      <c r="CZ42">
        <v>-16.001204229857375</v>
      </c>
      <c r="DA42">
        <v>-50.365002619920929</v>
      </c>
      <c r="DB42">
        <v>-6.8294434926880765</v>
      </c>
      <c r="DC42">
        <v>-11.818436368550717</v>
      </c>
      <c r="DD42">
        <v>-38.794114300133096</v>
      </c>
      <c r="DE42">
        <v>3.162578806875243</v>
      </c>
      <c r="DF42">
        <v>9.0067986216663005</v>
      </c>
      <c r="DG42">
        <v>10.215929693575623</v>
      </c>
      <c r="DH42">
        <v>10.611036991868255</v>
      </c>
      <c r="DI42">
        <v>3.7630524832137837</v>
      </c>
      <c r="DJ42">
        <v>8.8551063979455815</v>
      </c>
      <c r="DK42">
        <v>19.553019867758138</v>
      </c>
      <c r="DL42">
        <v>11.778187713119795</v>
      </c>
      <c r="DM42">
        <v>2.5614596260002567</v>
      </c>
      <c r="DN42">
        <v>9.9068052018273374</v>
      </c>
      <c r="DO42">
        <v>8.0673312284933836</v>
      </c>
      <c r="DP42">
        <v>9.1824457529401577</v>
      </c>
      <c r="DQ42">
        <v>9.2690379234376223</v>
      </c>
      <c r="DR42">
        <v>11.013330462591165</v>
      </c>
      <c r="DS42">
        <v>10.611325678029393</v>
      </c>
      <c r="DT42">
        <v>-6.0773480662983497</v>
      </c>
      <c r="DU42">
        <v>-9.375</v>
      </c>
      <c r="DV42">
        <v>-2.3552502453385693</v>
      </c>
      <c r="DW42">
        <v>-10.277136258660514</v>
      </c>
      <c r="DX42">
        <v>-11.159737417943122</v>
      </c>
      <c r="DY42">
        <v>6.2405889242094643</v>
      </c>
      <c r="DZ42">
        <v>-3.1097863884749226</v>
      </c>
      <c r="EA42">
        <v>-14.193312179643636</v>
      </c>
      <c r="EB42">
        <v>-19.233610535075698</v>
      </c>
      <c r="EC42">
        <v>-10.659378202938164</v>
      </c>
      <c r="ED42">
        <v>18.916330317843645</v>
      </c>
      <c r="EE42">
        <v>14.434342545996959</v>
      </c>
      <c r="EF42">
        <v>1.0989010989011014</v>
      </c>
      <c r="EG42">
        <v>-1.3978494623655884</v>
      </c>
      <c r="EH42">
        <v>1.3611615245009074</v>
      </c>
      <c r="EI42">
        <v>2.7386541471048624</v>
      </c>
      <c r="EJ42">
        <v>1.3270142180094839</v>
      </c>
      <c r="EK42">
        <v>-4.6186895810955937</v>
      </c>
      <c r="EL42">
        <v>-0.77054794520547221</v>
      </c>
      <c r="EM42">
        <v>2.9117379435850665</v>
      </c>
      <c r="EN42">
        <v>2.5339366515837081</v>
      </c>
      <c r="EO42">
        <v>3.2021957913998174</v>
      </c>
      <c r="EP42">
        <v>6.0575968222442844</v>
      </c>
      <c r="EQ42">
        <v>-0.81135902636916557</v>
      </c>
      <c r="ER42">
        <v>-5.1104972375690645</v>
      </c>
      <c r="ES42">
        <v>2.2620169651272439</v>
      </c>
      <c r="ET42">
        <v>4.560260586319222</v>
      </c>
      <c r="EU42">
        <v>-2.5285481239804195</v>
      </c>
      <c r="EV42">
        <v>8.0256821829862393E-2</v>
      </c>
      <c r="EW42">
        <v>2.7386541471048624</v>
      </c>
      <c r="EX42">
        <v>-13.643034124865745</v>
      </c>
      <c r="EY42">
        <v>0.6393461794908013</v>
      </c>
      <c r="EZ42">
        <v>-1.9752779496192827</v>
      </c>
      <c r="FA42">
        <v>7.2520714526993464</v>
      </c>
      <c r="FB42">
        <v>4.2045149575800949</v>
      </c>
      <c r="FC42">
        <v>4.2045149575800949</v>
      </c>
      <c r="FD42">
        <v>17.530104683436416</v>
      </c>
      <c r="FE42">
        <v>4.7030993653740989</v>
      </c>
      <c r="FF42">
        <v>-3.7480821462504066</v>
      </c>
      <c r="FG42">
        <v>5.2914194985335303</v>
      </c>
      <c r="FH42">
        <v>-2.8819728535580014</v>
      </c>
      <c r="FI42">
        <v>17.710027916691772</v>
      </c>
      <c r="FJ42">
        <v>-100.28910432379685</v>
      </c>
      <c r="FK42">
        <v>-108.57830496819665</v>
      </c>
      <c r="FL42">
        <v>-94.177110896328813</v>
      </c>
      <c r="FM42">
        <v>9.3140414373619471</v>
      </c>
      <c r="FN42" t="b">
        <v>1</v>
      </c>
      <c r="FO42">
        <v>-3.1386224934612108</v>
      </c>
      <c r="FP42">
        <v>-0.89847259658580414</v>
      </c>
      <c r="FQ42">
        <v>-18.550474547023295</v>
      </c>
      <c r="FR42">
        <v>5.0905953408110358</v>
      </c>
      <c r="FS42">
        <v>5.8606557377049224</v>
      </c>
      <c r="FT42">
        <v>-11.033519553072614</v>
      </c>
      <c r="FU42">
        <v>-10.657193605683837</v>
      </c>
      <c r="FV42">
        <v>-7.4272409778812607</v>
      </c>
      <c r="FW42">
        <v>-43.846855059252512</v>
      </c>
      <c r="FX42">
        <v>16.429097178043595</v>
      </c>
      <c r="FY42">
        <v>1.7298064708959127</v>
      </c>
      <c r="FZ42">
        <v>6.6199118608728611</v>
      </c>
      <c r="GA42">
        <v>12.281067556296914</v>
      </c>
      <c r="GB42">
        <v>3.5689255485470914</v>
      </c>
      <c r="GC42">
        <v>0.330622283050445</v>
      </c>
      <c r="GD42">
        <v>-0.31390156319092205</v>
      </c>
      <c r="GE42">
        <v>0.79077235179023098</v>
      </c>
      <c r="GF42">
        <v>3.7884786233728742</v>
      </c>
      <c r="GG42">
        <v>2.9736292428198472</v>
      </c>
      <c r="GH42">
        <v>5.5506546134663344</v>
      </c>
      <c r="GI42">
        <v>17.074191992281719</v>
      </c>
      <c r="GJ42">
        <v>35.128661868425489</v>
      </c>
      <c r="GK42">
        <v>2.2570625780543532</v>
      </c>
      <c r="GL42">
        <v>4.2065805914202397</v>
      </c>
      <c r="GM42">
        <v>2.8041903898486336</v>
      </c>
      <c r="GN42">
        <v>-3.8644015916743117</v>
      </c>
      <c r="GO42">
        <v>144.30148584709886</v>
      </c>
      <c r="GP42">
        <v>60.813930823753772</v>
      </c>
      <c r="GQ42">
        <v>42.458552425123294</v>
      </c>
      <c r="GR42">
        <v>5.9750067324826492</v>
      </c>
      <c r="GS42">
        <v>-1.5216068167985393</v>
      </c>
      <c r="GT42">
        <v>38.044133606656217</v>
      </c>
      <c r="GU42">
        <v>11.139160839160839</v>
      </c>
      <c r="GV42">
        <v>5.3781512605042066</v>
      </c>
      <c r="GW42">
        <v>9.495295124037634</v>
      </c>
      <c r="GX42">
        <v>6.1224489795918391</v>
      </c>
      <c r="GY42">
        <v>4.6491228070175419</v>
      </c>
      <c r="GZ42">
        <v>5.7675244010647733</v>
      </c>
      <c r="HA42">
        <v>3.7533512064343055</v>
      </c>
      <c r="HB42">
        <v>-0.32336297493937405</v>
      </c>
      <c r="HC42">
        <v>1.4382286679055618</v>
      </c>
      <c r="HD42">
        <v>6.5055762081784385</v>
      </c>
      <c r="HE42">
        <v>12.83846740265974</v>
      </c>
      <c r="HF42">
        <v>-22.872631421892873</v>
      </c>
      <c r="HG42">
        <v>1.66904865469459</v>
      </c>
      <c r="HH42">
        <v>8.998143851873472</v>
      </c>
      <c r="HI42">
        <v>-11.607804990346153</v>
      </c>
      <c r="HJ42">
        <v>-6.7665652072114293</v>
      </c>
      <c r="HK42">
        <v>22.630597014925375</v>
      </c>
      <c r="HL42">
        <v>16.379586747417171</v>
      </c>
      <c r="HM42">
        <v>3.6213001405169725</v>
      </c>
      <c r="HN42">
        <v>-0.64207971184716317</v>
      </c>
      <c r="HO42">
        <v>-11.260082260563003</v>
      </c>
      <c r="HP42">
        <v>6.1754360184785497</v>
      </c>
      <c r="HQ42">
        <v>16.434566959175882</v>
      </c>
      <c r="HR42">
        <v>4.5890463584485248</v>
      </c>
      <c r="HS42">
        <v>-20.483460559796441</v>
      </c>
      <c r="HT42">
        <v>-10.714285714285714</v>
      </c>
      <c r="HU42">
        <v>-14.118721626567989</v>
      </c>
      <c r="HV42">
        <v>16.219004430877007</v>
      </c>
      <c r="HW42">
        <v>16.780821917808243</v>
      </c>
      <c r="HX42">
        <v>19.43071629652799</v>
      </c>
      <c r="HY42">
        <v>-0.64634857937968904</v>
      </c>
      <c r="HZ42">
        <v>4.9194991055456176</v>
      </c>
      <c r="IA42">
        <v>-30.483800505297765</v>
      </c>
      <c r="IB42">
        <v>0.28415920589688787</v>
      </c>
      <c r="IC42">
        <v>-1.2164527641337919</v>
      </c>
      <c r="ID42">
        <v>16.272102699738742</v>
      </c>
      <c r="IE42">
        <v>-6.841869454116047</v>
      </c>
      <c r="IF42">
        <v>-3.2609920278898308</v>
      </c>
      <c r="IG42">
        <v>45.793901156677194</v>
      </c>
      <c r="IH42">
        <v>15.714922152465565</v>
      </c>
      <c r="II42">
        <v>-0.33677168430792059</v>
      </c>
      <c r="IJ42">
        <v>4.4381802552143483</v>
      </c>
    </row>
    <row r="43" spans="1:244">
      <c r="A43" t="s">
        <v>338</v>
      </c>
      <c r="B43">
        <v>6.2948448622899651</v>
      </c>
      <c r="C43">
        <v>2.7474250892873067</v>
      </c>
      <c r="D43">
        <v>8.0382280278901685</v>
      </c>
      <c r="E43">
        <v>10.016057475614559</v>
      </c>
      <c r="F43">
        <v>7.6478710230306728</v>
      </c>
      <c r="G43">
        <v>4.7548064795350466</v>
      </c>
      <c r="H43">
        <v>5.8861364131999645</v>
      </c>
      <c r="I43">
        <v>9.3266791280735273</v>
      </c>
      <c r="J43">
        <v>8.1969835178461175</v>
      </c>
      <c r="K43" t="b">
        <v>1</v>
      </c>
      <c r="L43">
        <v>6.6787982384138527</v>
      </c>
      <c r="M43">
        <v>8.2912176032449558</v>
      </c>
      <c r="N43">
        <v>2.1920262759566502</v>
      </c>
      <c r="O43">
        <v>-4.6538246146560178</v>
      </c>
      <c r="P43">
        <v>-3.6157434381546465</v>
      </c>
      <c r="Q43">
        <v>9.8268875537555171</v>
      </c>
      <c r="R43">
        <v>9.3891632686963913</v>
      </c>
      <c r="S43">
        <v>10.067770333453822</v>
      </c>
      <c r="T43">
        <v>0.70206166706096196</v>
      </c>
      <c r="U43">
        <v>-5.5024518645693039</v>
      </c>
      <c r="V43">
        <v>-5.4188887879711363</v>
      </c>
      <c r="W43">
        <v>-6.2511506384309561</v>
      </c>
      <c r="X43">
        <v>-0.31124232338564045</v>
      </c>
      <c r="Y43">
        <v>-21.863418830010151</v>
      </c>
      <c r="Z43">
        <v>-53.894089861423325</v>
      </c>
      <c r="AA43">
        <v>-112.41445307968914</v>
      </c>
      <c r="AB43">
        <v>-11.982673321019103</v>
      </c>
      <c r="AC43">
        <v>-12.146809124624587</v>
      </c>
      <c r="AD43">
        <v>-17.028004296715434</v>
      </c>
      <c r="AE43">
        <v>-0.74125550150566644</v>
      </c>
      <c r="AF43">
        <v>2.51750295612469</v>
      </c>
      <c r="AG43">
        <v>-5.7758852958734579</v>
      </c>
      <c r="AH43">
        <v>13.519202563494511</v>
      </c>
      <c r="AI43">
        <v>11.249081194945433</v>
      </c>
      <c r="AJ43">
        <v>5.4265438898106009</v>
      </c>
      <c r="AK43">
        <v>0.54789429149001134</v>
      </c>
      <c r="AL43">
        <v>8.098454205330718</v>
      </c>
      <c r="AM43">
        <v>13.321097429525613</v>
      </c>
      <c r="AN43">
        <v>6.4059884259999391</v>
      </c>
      <c r="AO43">
        <v>-8.7777989858355205</v>
      </c>
      <c r="AP43">
        <v>10.477213847283668</v>
      </c>
      <c r="AQ43">
        <v>22.325099534637271</v>
      </c>
      <c r="AR43">
        <v>-3.6717455433741595</v>
      </c>
      <c r="AS43">
        <v>5.1132666689000672</v>
      </c>
      <c r="AT43">
        <v>11.517548273261417</v>
      </c>
      <c r="AU43">
        <v>11.013053138338561</v>
      </c>
      <c r="AV43">
        <v>-14.925340393853237</v>
      </c>
      <c r="AW43">
        <v>33.174323091325078</v>
      </c>
      <c r="AX43">
        <v>-87.151132615489928</v>
      </c>
      <c r="AY43">
        <v>5.6608594646883059</v>
      </c>
      <c r="AZ43">
        <v>-33.555093151316065</v>
      </c>
      <c r="BA43">
        <v>12.561978531482184</v>
      </c>
      <c r="BB43">
        <v>-1.060950182110669</v>
      </c>
      <c r="BC43">
        <v>-5.25</v>
      </c>
      <c r="BD43">
        <v>10.51</v>
      </c>
      <c r="BE43">
        <v>-5.99</v>
      </c>
      <c r="BF43">
        <v>71.099999999999994</v>
      </c>
      <c r="BG43">
        <v>12.650771129300487</v>
      </c>
      <c r="BH43">
        <v>-1.110990006013322</v>
      </c>
      <c r="BI43">
        <v>13.056994818652845</v>
      </c>
      <c r="BJ43">
        <v>10.658717977917378</v>
      </c>
      <c r="BK43">
        <v>43.468167298120498</v>
      </c>
      <c r="BL43">
        <v>7.0528848450473252</v>
      </c>
      <c r="BM43">
        <v>1.7349063150589901</v>
      </c>
      <c r="BN43">
        <v>10.779667961095871</v>
      </c>
      <c r="BO43">
        <v>9.552510869131666</v>
      </c>
      <c r="BP43">
        <v>13.866534988713319</v>
      </c>
      <c r="BQ43">
        <v>11.687155061616391</v>
      </c>
      <c r="BR43">
        <v>-3.3984706881903146</v>
      </c>
      <c r="BS43">
        <v>-44.005747619456123</v>
      </c>
      <c r="BT43">
        <v>-5.7758852958734579</v>
      </c>
      <c r="BU43">
        <v>6.7428017473237496</v>
      </c>
      <c r="BV43">
        <v>-17.028004296715434</v>
      </c>
      <c r="BW43">
        <v>-2.8284749399558553</v>
      </c>
      <c r="BX43">
        <v>3.1367431822886928E-3</v>
      </c>
      <c r="BY43">
        <v>-12.780446037968082</v>
      </c>
      <c r="BZ43">
        <v>-135.53502284321158</v>
      </c>
      <c r="CA43">
        <v>-112.41445307968914</v>
      </c>
      <c r="CB43">
        <v>-48.877888376454955</v>
      </c>
      <c r="CC43">
        <v>47.253086278310313</v>
      </c>
      <c r="CD43">
        <v>1.2708498808578237</v>
      </c>
      <c r="CE43">
        <v>-14.751223314424285</v>
      </c>
      <c r="CF43">
        <v>0</v>
      </c>
      <c r="CG43">
        <v>15.745955662073097</v>
      </c>
      <c r="CH43">
        <v>33.87313908206724</v>
      </c>
      <c r="CI43">
        <v>1.9339157914575602</v>
      </c>
      <c r="CJ43">
        <v>-19.583951036060384</v>
      </c>
      <c r="CK43">
        <v>0</v>
      </c>
      <c r="CL43">
        <v>-26.592577025667346</v>
      </c>
      <c r="CM43">
        <v>-1.2732420054427345</v>
      </c>
      <c r="CN43">
        <v>-1.2257303627903786</v>
      </c>
      <c r="CO43">
        <v>2.2534657862987824</v>
      </c>
      <c r="CP43">
        <v>2.5747666841246457</v>
      </c>
      <c r="CQ43">
        <v>1.9659527957268021</v>
      </c>
      <c r="CR43">
        <v>-4.2324114936674029</v>
      </c>
      <c r="CS43">
        <v>7.2911419837998901</v>
      </c>
      <c r="CT43">
        <v>0.90565729599053968</v>
      </c>
      <c r="CU43">
        <v>54.131975802380914</v>
      </c>
      <c r="CV43">
        <v>-3.9376083941516691</v>
      </c>
      <c r="CW43">
        <v>3.4847472204206795</v>
      </c>
      <c r="CX43">
        <v>4.212869642040074</v>
      </c>
      <c r="CY43">
        <v>16.863702527457985</v>
      </c>
      <c r="CZ43">
        <v>-18.076725351119027</v>
      </c>
      <c r="DA43">
        <v>-48.877888376454955</v>
      </c>
      <c r="DB43">
        <v>-10.050590897350439</v>
      </c>
      <c r="DC43">
        <v>-15.309242328383633</v>
      </c>
      <c r="DD43">
        <v>-44.005747619456123</v>
      </c>
      <c r="DE43">
        <v>-5.6110539028493403E-2</v>
      </c>
      <c r="DF43">
        <v>8.9899356115827072</v>
      </c>
      <c r="DG43">
        <v>12.325899464567151</v>
      </c>
      <c r="DH43">
        <v>10.658717977917378</v>
      </c>
      <c r="DI43">
        <v>6.4895063806751043</v>
      </c>
      <c r="DJ43">
        <v>9.2180960422799583</v>
      </c>
      <c r="DK43">
        <v>21.77646760447551</v>
      </c>
      <c r="DL43">
        <v>12.119237660856816</v>
      </c>
      <c r="DM43">
        <v>10.720716478029546</v>
      </c>
      <c r="DN43">
        <v>11.352903082530567</v>
      </c>
      <c r="DO43">
        <v>10.723460587630974</v>
      </c>
      <c r="DP43">
        <v>11.106822732129402</v>
      </c>
      <c r="DQ43">
        <v>11.227434732968506</v>
      </c>
      <c r="DR43">
        <v>10.537514742640193</v>
      </c>
      <c r="DS43">
        <v>10.687250431848708</v>
      </c>
      <c r="DT43">
        <v>-11.602209944751388</v>
      </c>
      <c r="DU43">
        <v>-15.625</v>
      </c>
      <c r="DV43">
        <v>-2.9411764705882253</v>
      </c>
      <c r="DW43">
        <v>-13.55140186915888</v>
      </c>
      <c r="DX43">
        <v>-11.023622047244098</v>
      </c>
      <c r="DY43">
        <v>7.1298894206964727</v>
      </c>
      <c r="DZ43">
        <v>-0.56318545598260372</v>
      </c>
      <c r="EA43">
        <v>-10.120751898419016</v>
      </c>
      <c r="EB43">
        <v>-16.102547489219496</v>
      </c>
      <c r="EC43">
        <v>-8.8366506520247068</v>
      </c>
      <c r="ED43">
        <v>17.514209588521819</v>
      </c>
      <c r="EE43">
        <v>13.634916453920306</v>
      </c>
      <c r="EF43">
        <v>2.281021897810219</v>
      </c>
      <c r="EG43">
        <v>5.6220095693779939</v>
      </c>
      <c r="EH43">
        <v>1.3368983957219251</v>
      </c>
      <c r="EI43">
        <v>6.5699006875477419</v>
      </c>
      <c r="EJ43">
        <v>6.0311284046692633</v>
      </c>
      <c r="EK43">
        <v>-0.10298661174046789</v>
      </c>
      <c r="EL43">
        <v>1.1894647408666028</v>
      </c>
      <c r="EM43">
        <v>-0.52493438320209473</v>
      </c>
      <c r="EN43">
        <v>0.67681895093062361</v>
      </c>
      <c r="EO43">
        <v>-1.5315315315315341</v>
      </c>
      <c r="EP43">
        <v>1.3569937369519804</v>
      </c>
      <c r="EQ43">
        <v>1.6528925619834798</v>
      </c>
      <c r="ER43">
        <v>-0.72780203784570596</v>
      </c>
      <c r="ES43">
        <v>5.0704225352112724</v>
      </c>
      <c r="ET43">
        <v>12.437810945273633</v>
      </c>
      <c r="EU43">
        <v>-2.0868113522537564</v>
      </c>
      <c r="EV43">
        <v>1.5887025595763433</v>
      </c>
      <c r="EW43">
        <v>6.5699006875477419</v>
      </c>
      <c r="EX43">
        <v>-21.175293823455867</v>
      </c>
      <c r="EY43">
        <v>-1.3078015954993654</v>
      </c>
      <c r="EZ43">
        <v>-6.1026162214227035</v>
      </c>
      <c r="FA43">
        <v>12.204414261460101</v>
      </c>
      <c r="FB43">
        <v>6.9354443081725945</v>
      </c>
      <c r="FC43">
        <v>6.9354443081725945</v>
      </c>
      <c r="FD43">
        <v>24.11684385058032</v>
      </c>
      <c r="FE43">
        <v>-5.7255310992841419</v>
      </c>
      <c r="FF43">
        <v>-34.83013754992303</v>
      </c>
      <c r="FG43">
        <v>7.5640161725067383</v>
      </c>
      <c r="FH43">
        <v>-32.421839662388571</v>
      </c>
      <c r="FI43">
        <v>41.133384734001545</v>
      </c>
      <c r="FJ43">
        <v>-120.31274811526916</v>
      </c>
      <c r="FK43">
        <v>-101.1834826979975</v>
      </c>
      <c r="FL43">
        <v>-166.11056927262459</v>
      </c>
      <c r="FM43">
        <v>-1.7862218936099861</v>
      </c>
      <c r="FN43" t="b">
        <v>1</v>
      </c>
      <c r="FO43">
        <v>-5.5650684931506849</v>
      </c>
      <c r="FP43">
        <v>-2.4085637823371888</v>
      </c>
      <c r="FQ43">
        <v>-23.407917383821001</v>
      </c>
      <c r="FR43">
        <v>3.9199332777314333</v>
      </c>
      <c r="FS43">
        <v>4.5904234269885329</v>
      </c>
      <c r="FT43">
        <v>-10.25280898876405</v>
      </c>
      <c r="FU43">
        <v>-20.034246575342461</v>
      </c>
      <c r="FV43">
        <v>-12.317653483111012</v>
      </c>
      <c r="FW43">
        <v>-50.589390962671906</v>
      </c>
      <c r="FX43">
        <v>17.136237667664346</v>
      </c>
      <c r="FY43">
        <v>1.4692551744976583</v>
      </c>
      <c r="FZ43">
        <v>11.558498216439551</v>
      </c>
      <c r="GA43">
        <v>16.073378466914175</v>
      </c>
      <c r="GB43">
        <v>7.962692722542986</v>
      </c>
      <c r="GC43">
        <v>0.96616846161267711</v>
      </c>
      <c r="GD43">
        <v>7.5346132070616161</v>
      </c>
      <c r="GE43">
        <v>-7.5091960444312242</v>
      </c>
      <c r="GF43">
        <v>-7.1239610986185653</v>
      </c>
      <c r="GG43">
        <v>-3.7656590446835372</v>
      </c>
      <c r="GH43">
        <v>5.245051960937908</v>
      </c>
      <c r="GI43">
        <v>18.008935289691497</v>
      </c>
      <c r="GJ43">
        <v>36.377218234158072</v>
      </c>
      <c r="GK43">
        <v>6.7867503153746718</v>
      </c>
      <c r="GL43">
        <v>3.5977105478332017</v>
      </c>
      <c r="GM43">
        <v>-3.2030422305949129</v>
      </c>
      <c r="GN43">
        <v>-19.678656305130701</v>
      </c>
      <c r="GO43">
        <v>4.0308093609272388</v>
      </c>
      <c r="GP43">
        <v>0.6530131795800882</v>
      </c>
      <c r="GQ43">
        <v>16.92757681518848</v>
      </c>
      <c r="GR43">
        <v>-1.9614074674378781</v>
      </c>
      <c r="GS43">
        <v>32.159999999999997</v>
      </c>
      <c r="GT43">
        <v>-7.5903477965333632</v>
      </c>
      <c r="GU43">
        <v>8.8294950055493899</v>
      </c>
      <c r="GV43">
        <v>3.341288782816231</v>
      </c>
      <c r="GW43">
        <v>9.5158597662771207</v>
      </c>
      <c r="GX43">
        <v>5.8528428093645486</v>
      </c>
      <c r="GY43">
        <v>4.5887445887445866</v>
      </c>
      <c r="GZ43">
        <v>5.5214723926380476</v>
      </c>
      <c r="HA43">
        <v>3.2570422535211292</v>
      </c>
      <c r="HB43">
        <v>-3.9140445126630916</v>
      </c>
      <c r="HC43">
        <v>-1.9255542577154319</v>
      </c>
      <c r="HD43">
        <v>29.114961367361275</v>
      </c>
      <c r="HE43">
        <v>12.063573819947758</v>
      </c>
      <c r="HF43">
        <v>-14.751223314424285</v>
      </c>
      <c r="HG43">
        <v>-1.1836231554507874</v>
      </c>
      <c r="HH43">
        <v>13.324351736369255</v>
      </c>
      <c r="HI43">
        <v>3.4638362480495291</v>
      </c>
      <c r="HJ43">
        <v>-5.6510204272951512</v>
      </c>
      <c r="HK43">
        <v>22.235507246376812</v>
      </c>
      <c r="HL43">
        <v>18.002764817694832</v>
      </c>
      <c r="HM43">
        <v>-1.3668179739973825</v>
      </c>
      <c r="HN43">
        <v>-21.156358048405679</v>
      </c>
      <c r="HO43">
        <v>-29.662388497873465</v>
      </c>
      <c r="HP43">
        <v>-30.020571555654396</v>
      </c>
      <c r="HQ43">
        <v>8.3856850427048748</v>
      </c>
      <c r="HR43">
        <v>3.8817695834687651</v>
      </c>
      <c r="HS43">
        <v>-25.324675324675326</v>
      </c>
      <c r="HT43">
        <v>-17.857142857142858</v>
      </c>
      <c r="HU43">
        <v>-5.4698283196884008</v>
      </c>
      <c r="HV43">
        <v>4.7423275956112398</v>
      </c>
      <c r="HW43">
        <v>15.513921415560644</v>
      </c>
      <c r="HX43">
        <v>1.7554585152838482</v>
      </c>
      <c r="HY43">
        <v>4.2565828548802216</v>
      </c>
      <c r="HZ43">
        <v>0.82372322899505768</v>
      </c>
      <c r="IA43">
        <v>-27.684804820891273</v>
      </c>
      <c r="IB43">
        <v>-2.4912719497838425</v>
      </c>
      <c r="IC43">
        <v>8.1433105390165217</v>
      </c>
      <c r="ID43">
        <v>11.268770627623939</v>
      </c>
      <c r="IE43">
        <v>-10.920022449058971</v>
      </c>
      <c r="IF43">
        <v>-5.6683541306291785</v>
      </c>
      <c r="IG43">
        <v>-12.657142857142862</v>
      </c>
      <c r="IH43">
        <v>11.483252493489964</v>
      </c>
      <c r="II43">
        <v>-2.2351295358605991</v>
      </c>
      <c r="IJ43">
        <v>4.014938476655229</v>
      </c>
    </row>
    <row r="44" spans="1:244">
      <c r="A44" t="s">
        <v>339</v>
      </c>
      <c r="B44">
        <v>14.577802537759837</v>
      </c>
      <c r="C44">
        <v>-2.2518802323567781</v>
      </c>
      <c r="D44">
        <v>11.326569226600478</v>
      </c>
      <c r="E44">
        <v>9.288589778239162</v>
      </c>
      <c r="F44">
        <v>8.930811761301829</v>
      </c>
      <c r="G44">
        <v>4.6026673724640794</v>
      </c>
      <c r="H44">
        <v>9.672262813431896</v>
      </c>
      <c r="I44">
        <v>10.589714914125377</v>
      </c>
      <c r="J44">
        <v>7.3340637485297604</v>
      </c>
      <c r="K44" t="b">
        <v>0</v>
      </c>
      <c r="L44">
        <v>10.517299958092506</v>
      </c>
      <c r="M44">
        <v>7.5497595597372955</v>
      </c>
      <c r="N44">
        <v>8.8311601811972587</v>
      </c>
      <c r="O44">
        <v>-8.8673955511803495</v>
      </c>
      <c r="P44">
        <v>-9.828610651804901</v>
      </c>
      <c r="Q44">
        <v>9.1057755833679384</v>
      </c>
      <c r="R44">
        <v>15.125809956173972</v>
      </c>
      <c r="S44">
        <v>10.935342824914342</v>
      </c>
      <c r="T44">
        <v>7.9829185246674097</v>
      </c>
      <c r="U44">
        <v>-7.5406304747000945</v>
      </c>
      <c r="V44">
        <v>-9.3112419560156194</v>
      </c>
      <c r="W44">
        <v>-12.059625155624341</v>
      </c>
      <c r="X44">
        <v>-13.134579318372891</v>
      </c>
      <c r="Y44">
        <v>-7.7482876712328785</v>
      </c>
      <c r="Z44">
        <v>-52.275820420023543</v>
      </c>
      <c r="AA44">
        <v>-69.227034449274385</v>
      </c>
      <c r="AB44">
        <v>-14.041398347961195</v>
      </c>
      <c r="AC44">
        <v>-16.020814993569214</v>
      </c>
      <c r="AD44">
        <v>16.578435117975591</v>
      </c>
      <c r="AE44">
        <v>-7.1869544854600553</v>
      </c>
      <c r="AF44">
        <v>2.6021247712545361</v>
      </c>
      <c r="AG44">
        <v>-9.853917795605021</v>
      </c>
      <c r="AH44">
        <v>14.379660196430052</v>
      </c>
      <c r="AI44">
        <v>15.228511008538376</v>
      </c>
      <c r="AJ44">
        <v>3.7376516910195869</v>
      </c>
      <c r="AK44">
        <v>4.9029627799638451</v>
      </c>
      <c r="AL44">
        <v>9.9698745761165686</v>
      </c>
      <c r="AM44">
        <v>10.399070509841927</v>
      </c>
      <c r="AN44">
        <v>6.7214718757324823</v>
      </c>
      <c r="AO44">
        <v>-2.6099157049702932</v>
      </c>
      <c r="AP44">
        <v>14.656193161928968</v>
      </c>
      <c r="AQ44">
        <v>16.17439069071321</v>
      </c>
      <c r="AR44">
        <v>2.5105499675457037</v>
      </c>
      <c r="AS44">
        <v>8.9702464972462881</v>
      </c>
      <c r="AT44">
        <v>11.069280920866968</v>
      </c>
      <c r="AU44">
        <v>12.067455732245337</v>
      </c>
      <c r="AV44">
        <v>-36.64489463877765</v>
      </c>
      <c r="AW44">
        <v>-3.2090195054171442</v>
      </c>
      <c r="AX44">
        <v>55.386795313916792</v>
      </c>
      <c r="AY44">
        <v>7.5768055230388835</v>
      </c>
      <c r="AZ44">
        <v>14.191531892084674</v>
      </c>
      <c r="BA44">
        <v>13.967541713235374</v>
      </c>
      <c r="BB44">
        <v>1.2101159582006531</v>
      </c>
      <c r="BC44">
        <v>-5.5</v>
      </c>
      <c r="BD44">
        <v>12.64</v>
      </c>
      <c r="BE44">
        <v>-7.77</v>
      </c>
      <c r="BF44">
        <v>72.2</v>
      </c>
      <c r="BG44">
        <v>13.735044210259659</v>
      </c>
      <c r="BH44">
        <v>2.5658112551219796</v>
      </c>
      <c r="BI44">
        <v>9.7524752475247478</v>
      </c>
      <c r="BJ44">
        <v>10.710615246029661</v>
      </c>
      <c r="BK44">
        <v>22.386776741104207</v>
      </c>
      <c r="BL44">
        <v>4.0067027764517977</v>
      </c>
      <c r="BM44">
        <v>1.7349063150589901</v>
      </c>
      <c r="BN44">
        <v>11.197443214955015</v>
      </c>
      <c r="BO44">
        <v>10.390308109705321</v>
      </c>
      <c r="BP44">
        <v>11.839132600816173</v>
      </c>
      <c r="BQ44">
        <v>14.275769733740182</v>
      </c>
      <c r="BR44">
        <v>-0.26019080659149796</v>
      </c>
      <c r="BS44">
        <v>-41.397070894209811</v>
      </c>
      <c r="BT44">
        <v>-9.853917795605021</v>
      </c>
      <c r="BU44">
        <v>3.9935439760589233</v>
      </c>
      <c r="BV44">
        <v>16.578435117975591</v>
      </c>
      <c r="BW44">
        <v>-9.5578709194752207</v>
      </c>
      <c r="BX44">
        <v>-6.8898796478352855</v>
      </c>
      <c r="BY44">
        <v>54.802921819628246</v>
      </c>
      <c r="BZ44">
        <v>-91.180357626228044</v>
      </c>
      <c r="CA44">
        <v>-69.227034449274385</v>
      </c>
      <c r="CB44">
        <v>-50.261867879104891</v>
      </c>
      <c r="CC44">
        <v>-11.247379477285387</v>
      </c>
      <c r="CD44">
        <v>1.2668250197941409</v>
      </c>
      <c r="CE44">
        <v>-15.616512502295556</v>
      </c>
      <c r="CF44">
        <v>1</v>
      </c>
      <c r="CG44">
        <v>11.237221888153977</v>
      </c>
      <c r="CH44">
        <v>72.392520334884708</v>
      </c>
      <c r="CI44">
        <v>2.1014242523588647</v>
      </c>
      <c r="CJ44">
        <v>-17.843920217355645</v>
      </c>
      <c r="CK44">
        <v>0</v>
      </c>
      <c r="CL44">
        <v>-27.807887804741842</v>
      </c>
      <c r="CM44">
        <v>3.2875141288004786</v>
      </c>
      <c r="CN44">
        <v>-2.0819645549279655</v>
      </c>
      <c r="CO44">
        <v>1.6476769722220599</v>
      </c>
      <c r="CP44">
        <v>2.1642838324541738</v>
      </c>
      <c r="CQ44">
        <v>2.0052958586876382</v>
      </c>
      <c r="CR44">
        <v>-5.4525967392678876</v>
      </c>
      <c r="CS44">
        <v>7.1856443023998846</v>
      </c>
      <c r="CT44">
        <v>-7.5539635207537592E-2</v>
      </c>
      <c r="CU44">
        <v>533.74385940634988</v>
      </c>
      <c r="CV44">
        <v>-5.6491981636979967</v>
      </c>
      <c r="CW44">
        <v>3.264812882962167</v>
      </c>
      <c r="CX44">
        <v>4.5731407570401892</v>
      </c>
      <c r="CY44">
        <v>17.847018260758524</v>
      </c>
      <c r="CZ44">
        <v>-18.914288555108421</v>
      </c>
      <c r="DA44">
        <v>-50.261867879104891</v>
      </c>
      <c r="DB44">
        <v>-11.557070007554774</v>
      </c>
      <c r="DC44">
        <v>-18.89749418098727</v>
      </c>
      <c r="DD44">
        <v>-41.397070894209811</v>
      </c>
      <c r="DE44">
        <v>-9.674457840301578</v>
      </c>
      <c r="DF44">
        <v>10.741063662792634</v>
      </c>
      <c r="DG44">
        <v>14.284031690071059</v>
      </c>
      <c r="DH44">
        <v>10.710615246029661</v>
      </c>
      <c r="DI44">
        <v>5.8134420425897124</v>
      </c>
      <c r="DJ44">
        <v>10.506714776324587</v>
      </c>
      <c r="DK44">
        <v>16.379111346801267</v>
      </c>
      <c r="DL44">
        <v>12.831647513636604</v>
      </c>
      <c r="DM44">
        <v>8.1255414125094241</v>
      </c>
      <c r="DN44">
        <v>13.063859397298527</v>
      </c>
      <c r="DO44">
        <v>11.169159566879129</v>
      </c>
      <c r="DP44">
        <v>12.317506908601757</v>
      </c>
      <c r="DQ44">
        <v>12.575140589951831</v>
      </c>
      <c r="DR44">
        <v>10.272234802485981</v>
      </c>
      <c r="DS44">
        <v>10.797891380227769</v>
      </c>
      <c r="DT44">
        <v>-12.222222222222218</v>
      </c>
      <c r="DU44">
        <v>-15.625</v>
      </c>
      <c r="DV44">
        <v>-5.8823529411764675</v>
      </c>
      <c r="DW44">
        <v>-14.320096269554758</v>
      </c>
      <c r="DX44">
        <v>-8.1081081081081035</v>
      </c>
      <c r="DY44">
        <v>6.3387096774193656</v>
      </c>
      <c r="DZ44">
        <v>2.0911965724778101</v>
      </c>
      <c r="EA44">
        <v>-6.6537467700258466</v>
      </c>
      <c r="EB44">
        <v>-12.217993322335602</v>
      </c>
      <c r="EC44">
        <v>0.55545269394556618</v>
      </c>
      <c r="ED44">
        <v>5.7513111706392772</v>
      </c>
      <c r="EE44">
        <v>11.43930651296766</v>
      </c>
      <c r="EF44">
        <v>4.1704442429737156</v>
      </c>
      <c r="EG44">
        <v>7.2649572649572782</v>
      </c>
      <c r="EH44">
        <v>3.6672629695885592</v>
      </c>
      <c r="EI44">
        <v>4.3754972155926701</v>
      </c>
      <c r="EJ44">
        <v>4.1474654377880187</v>
      </c>
      <c r="EK44">
        <v>9.6559378468368511</v>
      </c>
      <c r="EL44">
        <v>1.4886164623467626</v>
      </c>
      <c r="EM44">
        <v>6.8843777581641632</v>
      </c>
      <c r="EN44">
        <v>5.8669001751313505</v>
      </c>
      <c r="EO44">
        <v>7.8222222222222193</v>
      </c>
      <c r="EP44">
        <v>6.8527918781725843</v>
      </c>
      <c r="EQ44">
        <v>-3.0845771144278551</v>
      </c>
      <c r="ER44">
        <v>-4.1666666666666661</v>
      </c>
      <c r="ES44">
        <v>1.6814159292035451</v>
      </c>
      <c r="ET44">
        <v>2.8864059590316518</v>
      </c>
      <c r="EU44">
        <v>-5.1554828150572805</v>
      </c>
      <c r="EV44">
        <v>4.8214285714285765</v>
      </c>
      <c r="EW44">
        <v>4.3754972155926701</v>
      </c>
      <c r="EX44">
        <v>-1.681933575050804</v>
      </c>
      <c r="EY44">
        <v>4.44518871557284</v>
      </c>
      <c r="EZ44">
        <v>0.94505794220556061</v>
      </c>
      <c r="FA44">
        <v>14.185966692663007</v>
      </c>
      <c r="FB44">
        <v>7.7783268997021384</v>
      </c>
      <c r="FC44">
        <v>7.7783268997021384</v>
      </c>
      <c r="FD44">
        <v>20.086341405850501</v>
      </c>
      <c r="FE44">
        <v>-0.57373593655310517</v>
      </c>
      <c r="FF44">
        <v>17.17385495163273</v>
      </c>
      <c r="FG44">
        <v>16.856504745951984</v>
      </c>
      <c r="FH44">
        <v>75.145161434182086</v>
      </c>
      <c r="FI44">
        <v>43.250431282346177</v>
      </c>
      <c r="FJ44">
        <v>-89.901463932187326</v>
      </c>
      <c r="FK44">
        <v>-81.128772172310534</v>
      </c>
      <c r="FL44">
        <v>-114.22791925730347</v>
      </c>
      <c r="FM44">
        <v>-5.0251241662551331</v>
      </c>
      <c r="FN44" t="b">
        <v>0</v>
      </c>
      <c r="FO44">
        <v>-3.5996488147497874</v>
      </c>
      <c r="FP44">
        <v>-2.1563342318059222</v>
      </c>
      <c r="FQ44">
        <v>-20.131086142322097</v>
      </c>
      <c r="FR44">
        <v>5.3377814845704679</v>
      </c>
      <c r="FS44">
        <v>6.4426877470355777</v>
      </c>
      <c r="FT44">
        <v>-6.1728395061728403</v>
      </c>
      <c r="FU44">
        <v>-17.117117117117118</v>
      </c>
      <c r="FV44">
        <v>-7.9973342219260237</v>
      </c>
      <c r="FW44">
        <v>-42.931937172774873</v>
      </c>
      <c r="FX44">
        <v>17.486883204377026</v>
      </c>
      <c r="FY44">
        <v>-0.20641703483740134</v>
      </c>
      <c r="FZ44">
        <v>11.249578170949235</v>
      </c>
      <c r="GA44">
        <v>14.438839848675913</v>
      </c>
      <c r="GB44">
        <v>7.5582055650198754</v>
      </c>
      <c r="GC44">
        <v>-4.3999253437717538</v>
      </c>
      <c r="GD44">
        <v>1.1415350977550658</v>
      </c>
      <c r="GE44">
        <v>-12.39535802823986</v>
      </c>
      <c r="GF44">
        <v>-12.960767154662825</v>
      </c>
      <c r="GG44">
        <v>-6.4690300629055661</v>
      </c>
      <c r="GH44">
        <v>6.020235497965448</v>
      </c>
      <c r="GI44">
        <v>18.469039727574199</v>
      </c>
      <c r="GJ44">
        <v>38.283145513886325</v>
      </c>
      <c r="GK44">
        <v>4.3648369167379641</v>
      </c>
      <c r="GL44">
        <v>3.0669895076674716</v>
      </c>
      <c r="GM44">
        <v>-8.3415823053311975</v>
      </c>
      <c r="GN44">
        <v>18.171348230578229</v>
      </c>
      <c r="GO44">
        <v>-56.741369205436634</v>
      </c>
      <c r="GP44">
        <v>-4.6112622156652483</v>
      </c>
      <c r="GQ44">
        <v>84.191555025106098</v>
      </c>
      <c r="GR44">
        <v>-10.292112858794871</v>
      </c>
      <c r="GS44">
        <v>26.939115929941622</v>
      </c>
      <c r="GT44">
        <v>81.305367378843158</v>
      </c>
      <c r="GU44">
        <v>7.4518577792288943</v>
      </c>
      <c r="GV44">
        <v>5.9342421812349571</v>
      </c>
      <c r="GW44">
        <v>9.3366093366093423</v>
      </c>
      <c r="GX44">
        <v>5.761316872427984</v>
      </c>
      <c r="GY44">
        <v>4.9657534246575317</v>
      </c>
      <c r="GZ44">
        <v>5.3772766695576779</v>
      </c>
      <c r="HA44">
        <v>3.7785588752196815</v>
      </c>
      <c r="HB44">
        <v>0.87579617834395584</v>
      </c>
      <c r="HC44">
        <v>2.1851374375646184</v>
      </c>
      <c r="HD44">
        <v>-18.345223171204651</v>
      </c>
      <c r="HE44">
        <v>11.41637140001817</v>
      </c>
      <c r="HF44">
        <v>-15.616512502295556</v>
      </c>
      <c r="HG44">
        <v>0.93881843175512636</v>
      </c>
      <c r="HH44">
        <v>2.6895363229901141</v>
      </c>
      <c r="HI44">
        <v>-12.844190503752698</v>
      </c>
      <c r="HJ44">
        <v>-13.312612560274209</v>
      </c>
      <c r="HK44">
        <v>23.324742268041238</v>
      </c>
      <c r="HL44">
        <v>18.889451319417621</v>
      </c>
      <c r="HM44">
        <v>-2.6822675509948617</v>
      </c>
      <c r="HN44">
        <v>14.439274827530884</v>
      </c>
      <c r="HO44">
        <v>11.905886056027697</v>
      </c>
      <c r="HP44">
        <v>-2.4160094816975888</v>
      </c>
      <c r="HQ44">
        <v>10.175082466379088</v>
      </c>
      <c r="HR44">
        <v>1.434978812393374</v>
      </c>
      <c r="HS44">
        <v>-24.441524310118268</v>
      </c>
      <c r="HT44">
        <v>-17.857142857142858</v>
      </c>
      <c r="HU44">
        <v>3.8915831647966117</v>
      </c>
      <c r="HV44">
        <v>5.9884061965949194</v>
      </c>
      <c r="HW44">
        <v>-3.3250620347397821</v>
      </c>
      <c r="HX44">
        <v>7.0624360286591568</v>
      </c>
      <c r="HY44">
        <v>6.4135977337110548</v>
      </c>
      <c r="HZ44">
        <v>2.869565217391302</v>
      </c>
      <c r="IA44">
        <v>4.9567514309671203</v>
      </c>
      <c r="IB44">
        <v>-4.9764967080672697</v>
      </c>
      <c r="IC44">
        <v>4.3769499084501975</v>
      </c>
      <c r="ID44">
        <v>12.059062899662825</v>
      </c>
      <c r="IE44">
        <v>-11.216128341120344</v>
      </c>
      <c r="IF44">
        <v>-3.763910462718286</v>
      </c>
      <c r="IG44">
        <v>-0.40816326530612823</v>
      </c>
      <c r="IH44">
        <v>7.028464150837201</v>
      </c>
      <c r="II44">
        <v>-2.4833437560426299</v>
      </c>
      <c r="IJ44">
        <v>4.4509946825967939</v>
      </c>
    </row>
    <row r="45" spans="1:244">
      <c r="A45" t="s">
        <v>340</v>
      </c>
      <c r="B45">
        <v>2.3978339769378585</v>
      </c>
      <c r="C45">
        <v>1.071270466084367</v>
      </c>
      <c r="D45">
        <v>11.539213393592785</v>
      </c>
      <c r="E45">
        <v>9.7183292808057171</v>
      </c>
      <c r="F45">
        <v>10.990214131937677</v>
      </c>
      <c r="G45">
        <v>7.9353180802745751</v>
      </c>
      <c r="H45">
        <v>11.211076523633906</v>
      </c>
      <c r="I45">
        <v>11.981817123223133</v>
      </c>
      <c r="J45">
        <v>9.2687236413095473</v>
      </c>
      <c r="K45" t="b">
        <v>0</v>
      </c>
      <c r="L45">
        <v>8.2152061518829509</v>
      </c>
      <c r="M45">
        <v>7.0777046530423826</v>
      </c>
      <c r="N45">
        <v>7.2368439099417055</v>
      </c>
      <c r="O45">
        <v>-2.4376730375274449</v>
      </c>
      <c r="P45">
        <v>-4.1588275372952648</v>
      </c>
      <c r="Q45">
        <v>11.423681559787539</v>
      </c>
      <c r="R45">
        <v>13.273401625714277</v>
      </c>
      <c r="S45">
        <v>10.730987766662611</v>
      </c>
      <c r="T45">
        <v>6.7447627490916426</v>
      </c>
      <c r="U45">
        <v>-0.59375823379963322</v>
      </c>
      <c r="V45">
        <v>-3.292284757823241</v>
      </c>
      <c r="W45">
        <v>-21.563731765123389</v>
      </c>
      <c r="X45">
        <v>-21.007053316869133</v>
      </c>
      <c r="Y45">
        <v>-49.127581238994722</v>
      </c>
      <c r="Z45">
        <v>-88.552992074020239</v>
      </c>
      <c r="AA45">
        <v>-89.138943248532286</v>
      </c>
      <c r="AB45">
        <v>-6.7889033090175994</v>
      </c>
      <c r="AC45">
        <v>-9.2721794737998788</v>
      </c>
      <c r="AD45">
        <v>17.711370262390673</v>
      </c>
      <c r="AE45">
        <v>-8.89653746518613</v>
      </c>
      <c r="AF45">
        <v>2.7573952162484261</v>
      </c>
      <c r="AG45">
        <v>-20.080133622318115</v>
      </c>
      <c r="AH45">
        <v>14.377780825183677</v>
      </c>
      <c r="AI45">
        <v>14.549941030176431</v>
      </c>
      <c r="AJ45">
        <v>7.3808833949961583</v>
      </c>
      <c r="AK45">
        <v>5.1556285659631964</v>
      </c>
      <c r="AL45">
        <v>12.716784300566083</v>
      </c>
      <c r="AM45">
        <v>8.9647029942134004</v>
      </c>
      <c r="AN45">
        <v>5.8816281330153837</v>
      </c>
      <c r="AO45">
        <v>4.9906553741240538</v>
      </c>
      <c r="AP45">
        <v>14.554005484747259</v>
      </c>
      <c r="AQ45">
        <v>18.232912270824269</v>
      </c>
      <c r="AR45">
        <v>4.1971612191613685</v>
      </c>
      <c r="AS45">
        <v>13.289947508148622</v>
      </c>
      <c r="AT45">
        <v>11.187812515565417</v>
      </c>
      <c r="AU45">
        <v>11.111147267528223</v>
      </c>
      <c r="AV45">
        <v>15.82043109999956</v>
      </c>
      <c r="AW45">
        <v>83.037171423547008</v>
      </c>
      <c r="AX45">
        <v>236.23818136277296</v>
      </c>
      <c r="AY45">
        <v>4.7574134536144541</v>
      </c>
      <c r="AZ45">
        <v>38.300393470474873</v>
      </c>
      <c r="BA45">
        <v>11.765021496044595</v>
      </c>
      <c r="BB45">
        <v>-2.613298845132892</v>
      </c>
      <c r="BC45">
        <v>-1.35</v>
      </c>
      <c r="BD45">
        <v>8.1300000000000008</v>
      </c>
      <c r="BE45">
        <v>-38.22</v>
      </c>
      <c r="BF45">
        <v>74.400000000000006</v>
      </c>
      <c r="BG45">
        <v>11.564218879895757</v>
      </c>
      <c r="BH45">
        <v>-1.3520319020885185</v>
      </c>
      <c r="BI45">
        <v>3.3003300330033007</v>
      </c>
      <c r="BJ45">
        <v>10.117819924763282</v>
      </c>
      <c r="BK45">
        <v>31.976371590180836</v>
      </c>
      <c r="BL45">
        <v>9.7065122324929902</v>
      </c>
      <c r="BM45">
        <v>2.8708133971291798</v>
      </c>
      <c r="BN45">
        <v>9.0613917952367444</v>
      </c>
      <c r="BO45">
        <v>2.7486927247503132</v>
      </c>
      <c r="BP45">
        <v>19.365403807439975</v>
      </c>
      <c r="BQ45">
        <v>9.0559954482954819</v>
      </c>
      <c r="BR45">
        <v>2.2867194371152104</v>
      </c>
      <c r="BS45">
        <v>-32.569443806338384</v>
      </c>
      <c r="BT45">
        <v>-20.080133622318115</v>
      </c>
      <c r="BU45">
        <v>-6.964257910024636</v>
      </c>
      <c r="BV45">
        <v>17.711370262390673</v>
      </c>
      <c r="BW45">
        <v>-10.656993785193913</v>
      </c>
      <c r="BX45">
        <v>-9.0796012203498844</v>
      </c>
      <c r="BY45">
        <v>-5.1160633386546932</v>
      </c>
      <c r="BZ45">
        <v>-112.35162787709407</v>
      </c>
      <c r="CA45">
        <v>-89.138943248532286</v>
      </c>
      <c r="CB45">
        <v>-24.516003502286225</v>
      </c>
      <c r="CC45">
        <v>-36.131609310216398</v>
      </c>
      <c r="CD45">
        <v>1.2628255722178374</v>
      </c>
      <c r="CE45">
        <v>-10.904410389553238</v>
      </c>
      <c r="CF45">
        <v>1</v>
      </c>
      <c r="CG45">
        <v>1.2007751401480475</v>
      </c>
      <c r="CH45">
        <v>139.86004532775345</v>
      </c>
      <c r="CI45">
        <v>2.2314913061681247</v>
      </c>
      <c r="CJ45">
        <v>-12.360342098181693</v>
      </c>
      <c r="CK45">
        <v>0</v>
      </c>
      <c r="CL45">
        <v>-20.14435964597471</v>
      </c>
      <c r="CM45">
        <v>8.7524105763752864</v>
      </c>
      <c r="CN45">
        <v>-0.5120915025326046</v>
      </c>
      <c r="CO45">
        <v>0.82541261691855394</v>
      </c>
      <c r="CP45">
        <v>1.7769352057277914</v>
      </c>
      <c r="CQ45">
        <v>1.8846323563283096</v>
      </c>
      <c r="CR45">
        <v>-6.131424550908835</v>
      </c>
      <c r="CS45">
        <v>6.8700830336000287</v>
      </c>
      <c r="CT45">
        <v>-0.74285550967842129</v>
      </c>
      <c r="CU45">
        <v>1298.3679622468339</v>
      </c>
      <c r="CV45">
        <v>-4.2120224641198085</v>
      </c>
      <c r="CW45">
        <v>3.185093671946273</v>
      </c>
      <c r="CX45">
        <v>4.6158273419457263</v>
      </c>
      <c r="CY45">
        <v>18.54911110702847</v>
      </c>
      <c r="CZ45">
        <v>-7.7548260820778356</v>
      </c>
      <c r="DA45">
        <v>-24.516003502286225</v>
      </c>
      <c r="DB45">
        <v>-5.5380528041659209</v>
      </c>
      <c r="DC45">
        <v>-13.302469231830255</v>
      </c>
      <c r="DD45">
        <v>-32.569443806338384</v>
      </c>
      <c r="DE45">
        <v>-7.6854249238851295</v>
      </c>
      <c r="DF45">
        <v>10.902812457621399</v>
      </c>
      <c r="DG45">
        <v>13.081765115535013</v>
      </c>
      <c r="DH45">
        <v>10.117819924763282</v>
      </c>
      <c r="DI45">
        <v>7.6840613501257229</v>
      </c>
      <c r="DJ45">
        <v>10.686163032765537</v>
      </c>
      <c r="DK45">
        <v>12.577394342698483</v>
      </c>
      <c r="DL45">
        <v>12.743836533017655</v>
      </c>
      <c r="DM45">
        <v>11.397450463667166</v>
      </c>
      <c r="DN45">
        <v>15.226860542122175</v>
      </c>
      <c r="DO45">
        <v>10.931317050347486</v>
      </c>
      <c r="DP45">
        <v>13.528767180654022</v>
      </c>
      <c r="DQ45">
        <v>13.858815504702902</v>
      </c>
      <c r="DR45">
        <v>9.1709208449163722</v>
      </c>
      <c r="DS45">
        <v>10.277328314261906</v>
      </c>
      <c r="DT45">
        <v>-9.71428571428571</v>
      </c>
      <c r="DU45">
        <v>-10</v>
      </c>
      <c r="DV45">
        <v>-5.888125613346415</v>
      </c>
      <c r="DW45">
        <v>-12.043795620437958</v>
      </c>
      <c r="DX45">
        <v>-0.50505050505050553</v>
      </c>
      <c r="DY45">
        <v>8.4337349397590362</v>
      </c>
      <c r="DZ45">
        <v>2.5447990669069998</v>
      </c>
      <c r="EA45">
        <v>5.9644128113878976</v>
      </c>
      <c r="EB45">
        <v>-2.2772637406094023</v>
      </c>
      <c r="EC45">
        <v>12.059724349157745</v>
      </c>
      <c r="ED45">
        <v>-3.2357650622994143</v>
      </c>
      <c r="EE45">
        <v>5.0305102196666329</v>
      </c>
      <c r="EF45">
        <v>5.2905464006938496</v>
      </c>
      <c r="EG45">
        <v>5.9280855199222486</v>
      </c>
      <c r="EH45">
        <v>4.7904191616766418</v>
      </c>
      <c r="EI45">
        <v>9.1728091728091883</v>
      </c>
      <c r="EJ45">
        <v>8.1818181818181817</v>
      </c>
      <c r="EK45">
        <v>5.415860735009665</v>
      </c>
      <c r="EL45">
        <v>4.3367346938775588</v>
      </c>
      <c r="EM45">
        <v>1.9688269073010591</v>
      </c>
      <c r="EN45">
        <v>3.8851351351351302</v>
      </c>
      <c r="EO45">
        <v>0.32025620496396434</v>
      </c>
      <c r="EP45">
        <v>4.5756457564575559</v>
      </c>
      <c r="EQ45">
        <v>-3.176229508196716</v>
      </c>
      <c r="ER45">
        <v>-8.827785817655565</v>
      </c>
      <c r="ES45">
        <v>10.483135824977211</v>
      </c>
      <c r="ET45">
        <v>8.2051282051282044</v>
      </c>
      <c r="EU45">
        <v>4.5751633986928049</v>
      </c>
      <c r="EV45">
        <v>11.856091578086685</v>
      </c>
      <c r="EW45">
        <v>9.1728091728091883</v>
      </c>
      <c r="EX45">
        <v>5.7002087111232767</v>
      </c>
      <c r="EY45">
        <v>8.6427501079880589</v>
      </c>
      <c r="EZ45">
        <v>7.0543788776683076</v>
      </c>
      <c r="FA45">
        <v>12.939035145008267</v>
      </c>
      <c r="FB45">
        <v>11.585007664673462</v>
      </c>
      <c r="FC45">
        <v>-5.577952742637363</v>
      </c>
      <c r="FD45">
        <v>9.621814878962061</v>
      </c>
      <c r="FE45">
        <v>18.086382031799474</v>
      </c>
      <c r="FF45">
        <v>-306.81691708402894</v>
      </c>
      <c r="FG45">
        <v>9.539866691819153</v>
      </c>
      <c r="FH45">
        <v>-84.373084819244383</v>
      </c>
      <c r="FI45">
        <v>16.521910424240254</v>
      </c>
      <c r="FJ45">
        <v>-105.52619312840204</v>
      </c>
      <c r="FK45">
        <v>-118.03166064929178</v>
      </c>
      <c r="FL45">
        <v>-90.817659801258472</v>
      </c>
      <c r="FM45">
        <v>-9.3557397320002647</v>
      </c>
      <c r="FN45" t="b">
        <v>1</v>
      </c>
      <c r="FO45">
        <v>-2.2706630336058131</v>
      </c>
      <c r="FP45">
        <v>-1.6333938294010864</v>
      </c>
      <c r="FQ45">
        <v>-15.703380588876778</v>
      </c>
      <c r="FR45">
        <v>5.2587646076794634</v>
      </c>
      <c r="FS45">
        <v>5.6365786361844741</v>
      </c>
      <c r="FT45">
        <v>-0.67567567567568521</v>
      </c>
      <c r="FU45">
        <v>-6.1855670103092786</v>
      </c>
      <c r="FV45">
        <v>-3.1167979002624668</v>
      </c>
      <c r="FW45">
        <v>-37.476808905380324</v>
      </c>
      <c r="FX45">
        <v>19.746039748560548</v>
      </c>
      <c r="FY45">
        <v>-0.53287197231833905</v>
      </c>
      <c r="FZ45">
        <v>16.762709096423489</v>
      </c>
      <c r="GA45">
        <v>15.334816912805987</v>
      </c>
      <c r="GB45">
        <v>11.33337143510316</v>
      </c>
      <c r="GC45">
        <v>-5.1523567038393603</v>
      </c>
      <c r="GD45">
        <v>8.8555515127767261</v>
      </c>
      <c r="GE45">
        <v>-5.7447847237015441</v>
      </c>
      <c r="GF45">
        <v>-3.2590947493209241</v>
      </c>
      <c r="GG45">
        <v>-3.2699264411854965</v>
      </c>
      <c r="GH45">
        <v>4.9381878997446158</v>
      </c>
      <c r="GI45">
        <v>19.365403807439975</v>
      </c>
      <c r="GJ45">
        <v>85.709116427991844</v>
      </c>
      <c r="GK45">
        <v>9.3021937487255162</v>
      </c>
      <c r="GL45">
        <v>3.9743075070252933</v>
      </c>
      <c r="GM45">
        <v>-3.749996218389505</v>
      </c>
      <c r="GN45">
        <v>-43.350978931687592</v>
      </c>
      <c r="GO45">
        <v>9.689273304502148</v>
      </c>
      <c r="GP45">
        <v>-31.805772421196448</v>
      </c>
      <c r="GQ45">
        <v>-65.270328615443276</v>
      </c>
      <c r="GR45">
        <v>-2.284167251579257</v>
      </c>
      <c r="GS45">
        <v>22.851805728518055</v>
      </c>
      <c r="GT45">
        <v>8.5526315789473681</v>
      </c>
      <c r="GU45">
        <v>15.284639891366794</v>
      </c>
      <c r="GV45">
        <v>5.7629870129870202</v>
      </c>
      <c r="GW45">
        <v>8.7200000000000042</v>
      </c>
      <c r="GX45">
        <v>5.6006493506493431</v>
      </c>
      <c r="GY45">
        <v>5.2542372881355961</v>
      </c>
      <c r="GZ45">
        <v>4.425531914893619</v>
      </c>
      <c r="HA45">
        <v>4.1119860017497833</v>
      </c>
      <c r="HB45">
        <v>2.1576763485477128</v>
      </c>
      <c r="HC45">
        <v>3.271892738421637</v>
      </c>
      <c r="HD45">
        <v>-38.122257970166714</v>
      </c>
      <c r="HE45">
        <v>10.21682311158966</v>
      </c>
      <c r="HF45">
        <v>-10.904410389553238</v>
      </c>
      <c r="HG45">
        <v>4.2842176158048231</v>
      </c>
      <c r="HH45">
        <v>7.8488717756189237</v>
      </c>
      <c r="HI45">
        <v>20.729596772307683</v>
      </c>
      <c r="HJ45">
        <v>7.1629171372317666</v>
      </c>
      <c r="HK45">
        <v>23.691812750311865</v>
      </c>
      <c r="HL45">
        <v>18.812794832427787</v>
      </c>
      <c r="HM45">
        <v>-1.7351200879127511</v>
      </c>
      <c r="HN45">
        <v>5.799007920195125</v>
      </c>
      <c r="HO45">
        <v>2.3494068710522265</v>
      </c>
      <c r="HP45">
        <v>-1.155621529066323</v>
      </c>
      <c r="HQ45">
        <v>7.1305295667181383</v>
      </c>
      <c r="HR45">
        <v>7.2476371529884451</v>
      </c>
      <c r="HS45">
        <v>-22.61103633916554</v>
      </c>
      <c r="HT45">
        <v>-11.538461538461538</v>
      </c>
      <c r="HU45">
        <v>-0.93900963580507668</v>
      </c>
      <c r="HV45">
        <v>3.4166381864354807</v>
      </c>
      <c r="HW45">
        <v>-13.960794169389057</v>
      </c>
      <c r="HX45">
        <v>-7.3940311838605108</v>
      </c>
      <c r="HY45">
        <v>14.988962472406186</v>
      </c>
      <c r="HZ45">
        <v>0.25146689019278889</v>
      </c>
      <c r="IA45">
        <v>-4.6905925897097411</v>
      </c>
      <c r="IB45">
        <v>0.99971936007916073</v>
      </c>
      <c r="IC45">
        <v>1.7629772725294965</v>
      </c>
      <c r="ID45">
        <v>10.080023332072955</v>
      </c>
      <c r="IE45">
        <v>-7.9739338763775782</v>
      </c>
      <c r="IF45">
        <v>-2.4307093716612682</v>
      </c>
      <c r="IG45">
        <v>-43.764434180138565</v>
      </c>
      <c r="IH45">
        <v>14.839679112085443</v>
      </c>
      <c r="II45">
        <v>-2.3062628927157522</v>
      </c>
      <c r="IJ45">
        <v>4.6450766975823381</v>
      </c>
    </row>
    <row r="46" spans="1:244">
      <c r="A46" t="s">
        <v>341</v>
      </c>
      <c r="B46">
        <v>6.7360415882142224</v>
      </c>
      <c r="C46">
        <v>4.9608138938382176</v>
      </c>
      <c r="D46">
        <v>8.9649139553471056</v>
      </c>
      <c r="E46">
        <v>10.490670513622005</v>
      </c>
      <c r="F46">
        <v>10.71922068313507</v>
      </c>
      <c r="G46">
        <v>14.851558763349558</v>
      </c>
      <c r="H46">
        <v>7.0295784600689721</v>
      </c>
      <c r="I46">
        <v>11.617181949590211</v>
      </c>
      <c r="J46">
        <v>8.5268071413883533</v>
      </c>
      <c r="K46" t="b">
        <v>0</v>
      </c>
      <c r="L46">
        <v>10.196220508904851</v>
      </c>
      <c r="M46">
        <v>3.1106384511088705</v>
      </c>
      <c r="N46">
        <v>15.099089078751391</v>
      </c>
      <c r="O46">
        <v>3.4902235513285014</v>
      </c>
      <c r="P46">
        <v>0.4396417401724021</v>
      </c>
      <c r="Q46">
        <v>12.280086681399185</v>
      </c>
      <c r="R46">
        <v>14.06470674286501</v>
      </c>
      <c r="S46">
        <v>7.6211448053502409</v>
      </c>
      <c r="T46">
        <v>14.038880655016914</v>
      </c>
      <c r="U46">
        <v>4.9907509003863666</v>
      </c>
      <c r="V46">
        <v>0.30560881841684268</v>
      </c>
      <c r="W46">
        <v>-30.25547690876159</v>
      </c>
      <c r="X46">
        <v>-16.406233292224773</v>
      </c>
      <c r="Y46">
        <v>-93.749489337364167</v>
      </c>
      <c r="Z46">
        <v>-61.539081083112734</v>
      </c>
      <c r="AA46">
        <v>-39.026588159126504</v>
      </c>
      <c r="AB46">
        <v>6.3765510176339926E-2</v>
      </c>
      <c r="AC46">
        <v>-9.7366538343610554</v>
      </c>
      <c r="AD46">
        <v>7.694538754201286</v>
      </c>
      <c r="AE46">
        <v>-13.273000575285007</v>
      </c>
      <c r="AF46">
        <v>6.5260048448953629</v>
      </c>
      <c r="AG46">
        <v>-11.301771147866063</v>
      </c>
      <c r="AH46">
        <v>4.0717477094740433</v>
      </c>
      <c r="AI46">
        <v>10.169924610559177</v>
      </c>
      <c r="AJ46">
        <v>13.191504844878436</v>
      </c>
      <c r="AK46">
        <v>7.34251660117335</v>
      </c>
      <c r="AL46">
        <v>9.3873281654025078</v>
      </c>
      <c r="AM46">
        <v>13.210741429705362</v>
      </c>
      <c r="AN46">
        <v>6.728988739831264</v>
      </c>
      <c r="AO46">
        <v>-11.090857853273066</v>
      </c>
      <c r="AP46">
        <v>10.115740283161816</v>
      </c>
      <c r="AQ46">
        <v>5.0853019191520463</v>
      </c>
      <c r="AR46">
        <v>7.894075741382844</v>
      </c>
      <c r="AS46">
        <v>9.2221158793496123</v>
      </c>
      <c r="AT46">
        <v>13.137483116686566</v>
      </c>
      <c r="AU46">
        <v>12.369186858643483</v>
      </c>
      <c r="AV46">
        <v>80.818084455897477</v>
      </c>
      <c r="AW46">
        <v>-24.850749443547677</v>
      </c>
      <c r="AX46">
        <v>112.86022264406522</v>
      </c>
      <c r="AY46">
        <v>13.960120375044394</v>
      </c>
      <c r="AZ46">
        <v>56.936493052771219</v>
      </c>
      <c r="BA46">
        <v>30.298867654467955</v>
      </c>
      <c r="BB46">
        <v>-3.5533416509307871</v>
      </c>
      <c r="BC46">
        <v>-1.81</v>
      </c>
      <c r="BD46">
        <v>8.44</v>
      </c>
      <c r="BE46">
        <v>-4.13</v>
      </c>
      <c r="BF46">
        <v>71.7</v>
      </c>
      <c r="BG46">
        <v>31.792526557880695</v>
      </c>
      <c r="BH46">
        <v>-3.6303627878885858</v>
      </c>
      <c r="BI46">
        <v>7.3385973060845249</v>
      </c>
      <c r="BJ46">
        <v>10.293745346825185</v>
      </c>
      <c r="BK46">
        <v>14.572459565693666</v>
      </c>
      <c r="BL46">
        <v>6.5662847455589439</v>
      </c>
      <c r="BM46">
        <v>2.8708133971291798</v>
      </c>
      <c r="BN46">
        <v>9.5455131660802284</v>
      </c>
      <c r="BO46">
        <v>11.192226137930694</v>
      </c>
      <c r="BP46">
        <v>7.0637689806291686</v>
      </c>
      <c r="BQ46">
        <v>12.038885489184171</v>
      </c>
      <c r="BR46">
        <v>7.3386383731211424</v>
      </c>
      <c r="BS46">
        <v>-23.199078471394213</v>
      </c>
      <c r="BT46">
        <v>-11.301771147866063</v>
      </c>
      <c r="BU46">
        <v>0.33920372781471403</v>
      </c>
      <c r="BV46">
        <v>7.694538754201286</v>
      </c>
      <c r="BW46">
        <v>-14.512646991506816</v>
      </c>
      <c r="BX46">
        <v>-12.193355317080613</v>
      </c>
      <c r="BY46">
        <v>-61.196864877834209</v>
      </c>
      <c r="BZ46">
        <v>-4306.8</v>
      </c>
      <c r="CA46">
        <v>-39.026588159126504</v>
      </c>
      <c r="CB46">
        <v>-18.341150925514938</v>
      </c>
      <c r="CC46">
        <v>-50.547695882734864</v>
      </c>
      <c r="CD46">
        <v>1.2588512981904012</v>
      </c>
      <c r="CE46">
        <v>-0.60742842403921027</v>
      </c>
      <c r="CF46">
        <v>1</v>
      </c>
      <c r="CG46">
        <v>-0.77603006681522502</v>
      </c>
      <c r="CH46">
        <v>130.18041002812279</v>
      </c>
      <c r="CI46">
        <v>2.1289396954684765</v>
      </c>
      <c r="CJ46">
        <v>-3.7567574359515103</v>
      </c>
      <c r="CK46">
        <v>0</v>
      </c>
      <c r="CL46">
        <v>-16.054285512733394</v>
      </c>
      <c r="CM46">
        <v>6.1236942634654197</v>
      </c>
      <c r="CN46">
        <v>1.762137539579723</v>
      </c>
      <c r="CO46">
        <v>0.50590974510059405</v>
      </c>
      <c r="CP46">
        <v>1.4082545067684749</v>
      </c>
      <c r="CQ46">
        <v>1.6905255068480993</v>
      </c>
      <c r="CR46">
        <v>-3.4796005685272609</v>
      </c>
      <c r="CS46">
        <v>6.8700830335999648</v>
      </c>
      <c r="CT46">
        <v>0.63506248245066699</v>
      </c>
      <c r="CU46">
        <v>1615.9784211665346</v>
      </c>
      <c r="CV46">
        <v>-3.6670998723034365</v>
      </c>
      <c r="CW46">
        <v>3.1196936472825283</v>
      </c>
      <c r="CX46">
        <v>4.2959802864422336</v>
      </c>
      <c r="CY46">
        <v>17.874820043626503</v>
      </c>
      <c r="CZ46">
        <v>-1.5639980287621567</v>
      </c>
      <c r="DA46">
        <v>-18.341150925514938</v>
      </c>
      <c r="DB46">
        <v>0.8212911413132471</v>
      </c>
      <c r="DC46">
        <v>-14.863340685670551</v>
      </c>
      <c r="DD46">
        <v>-23.199078471394213</v>
      </c>
      <c r="DE46">
        <v>-12.116946572611518</v>
      </c>
      <c r="DF46">
        <v>9.3322864669161305</v>
      </c>
      <c r="DG46">
        <v>14.330414370311967</v>
      </c>
      <c r="DH46">
        <v>10.293745346825185</v>
      </c>
      <c r="DI46">
        <v>12.388009168027985</v>
      </c>
      <c r="DJ46">
        <v>8.9822763945846837</v>
      </c>
      <c r="DK46">
        <v>9.9619311975619649</v>
      </c>
      <c r="DL46">
        <v>13.047609521904381</v>
      </c>
      <c r="DM46">
        <v>8.525211392260486</v>
      </c>
      <c r="DN46">
        <v>16.135740895645046</v>
      </c>
      <c r="DO46">
        <v>9.7945820790836571</v>
      </c>
      <c r="DP46">
        <v>13.664391784152983</v>
      </c>
      <c r="DQ46">
        <v>14.137499603273371</v>
      </c>
      <c r="DR46">
        <v>9.3601986420488608</v>
      </c>
      <c r="DS46">
        <v>10.474523910710927</v>
      </c>
      <c r="DT46">
        <v>-10.58823529411765</v>
      </c>
      <c r="DU46">
        <v>-10.344827586206897</v>
      </c>
      <c r="DV46">
        <v>-3.6180904522613009</v>
      </c>
      <c r="DW46">
        <v>-12.87001287001287</v>
      </c>
      <c r="DX46">
        <v>-7.0197044334975294</v>
      </c>
      <c r="DY46">
        <v>5.4015748031496171</v>
      </c>
      <c r="DZ46">
        <v>-1.4561115668580822</v>
      </c>
      <c r="EA46">
        <v>7.4811548855070269</v>
      </c>
      <c r="EB46">
        <v>1.9730066521689644</v>
      </c>
      <c r="EC46">
        <v>18.833652007648187</v>
      </c>
      <c r="ED46">
        <v>-11.303260463318955</v>
      </c>
      <c r="EE46">
        <v>1.839450918121839</v>
      </c>
      <c r="EF46">
        <v>7.0652173913043441</v>
      </c>
      <c r="EG46">
        <v>7.5245365321701101</v>
      </c>
      <c r="EH46">
        <v>6.7144136078782442</v>
      </c>
      <c r="EI46">
        <v>9.9771515613099719</v>
      </c>
      <c r="EJ46">
        <v>8.3255378858746418</v>
      </c>
      <c r="EK46">
        <v>12.950450450450452</v>
      </c>
      <c r="EL46">
        <v>3.3649698015530554</v>
      </c>
      <c r="EM46">
        <v>7.6923076923076952</v>
      </c>
      <c r="EN46">
        <v>7.9435127978817297</v>
      </c>
      <c r="EO46">
        <v>7.624113475177313</v>
      </c>
      <c r="EP46">
        <v>5.3370786516853963</v>
      </c>
      <c r="EQ46">
        <v>-3.3742331288343532</v>
      </c>
      <c r="ER46">
        <v>-5.8224163027656477</v>
      </c>
      <c r="ES46">
        <v>8.8479262672810997</v>
      </c>
      <c r="ET46">
        <v>3.3229491173416439</v>
      </c>
      <c r="EU46">
        <v>9.0376569037656989</v>
      </c>
      <c r="EV46">
        <v>5.8540497193263814</v>
      </c>
      <c r="EW46">
        <v>10.053313023610045</v>
      </c>
      <c r="EX46">
        <v>12.069697995874765</v>
      </c>
      <c r="EY46">
        <v>14.266824525699755</v>
      </c>
      <c r="EZ46">
        <v>8.8682160941098758</v>
      </c>
      <c r="FA46">
        <v>27.127698499817051</v>
      </c>
      <c r="FB46">
        <v>18.75645312104837</v>
      </c>
      <c r="FC46">
        <v>18.75645312104837</v>
      </c>
      <c r="FD46">
        <v>30.560682060126538</v>
      </c>
      <c r="FE46">
        <v>-29.859280673412126</v>
      </c>
      <c r="FF46">
        <v>13.822354767261375</v>
      </c>
      <c r="FG46">
        <v>13.93714722545108</v>
      </c>
      <c r="FH46">
        <v>-18.385103759904844</v>
      </c>
      <c r="FI46">
        <v>-16.40191779419543</v>
      </c>
      <c r="FJ46">
        <v>-5559.9369085173503</v>
      </c>
      <c r="FK46">
        <v>73.021042084168329</v>
      </c>
      <c r="FL46">
        <v>558.91156462585036</v>
      </c>
      <c r="FM46">
        <v>-2.8116870518267474</v>
      </c>
      <c r="FN46" t="b">
        <v>0</v>
      </c>
      <c r="FO46">
        <v>-0.63006300630061984</v>
      </c>
      <c r="FP46">
        <v>-0.54397098821395684</v>
      </c>
      <c r="FQ46">
        <v>-13.559322033898317</v>
      </c>
      <c r="FR46">
        <v>5.6650246305418648</v>
      </c>
      <c r="FS46">
        <v>6.1943476577622922</v>
      </c>
      <c r="FT46">
        <v>-0.94191522762951552</v>
      </c>
      <c r="FU46">
        <v>2.3856858846918549</v>
      </c>
      <c r="FV46">
        <v>5.5835010060362293</v>
      </c>
      <c r="FW46">
        <v>-26.136363636363637</v>
      </c>
      <c r="FX46">
        <v>17.259442705982835</v>
      </c>
      <c r="FY46">
        <v>-0.43336148958830661</v>
      </c>
      <c r="FZ46">
        <v>10.978444444444451</v>
      </c>
      <c r="GA46">
        <v>10.012999071494889</v>
      </c>
      <c r="GB46">
        <v>4.6889802717193234</v>
      </c>
      <c r="GC46">
        <v>2.9122230265272422</v>
      </c>
      <c r="GD46">
        <v>15.211234651549358</v>
      </c>
      <c r="GE46">
        <v>2.1113072531619506</v>
      </c>
      <c r="GF46">
        <v>7.1596202469035228</v>
      </c>
      <c r="GG46">
        <v>6.4938423738998763</v>
      </c>
      <c r="GH46">
        <v>3.6604682229470886</v>
      </c>
      <c r="GI46">
        <v>18.450745545434017</v>
      </c>
      <c r="GJ46">
        <v>8.851638417072671</v>
      </c>
      <c r="GK46">
        <v>9.0327950577269984</v>
      </c>
      <c r="GL46">
        <v>4.3964828137490013</v>
      </c>
      <c r="GM46">
        <v>-8.1551363924219071</v>
      </c>
      <c r="GN46">
        <v>-62.024994030088351</v>
      </c>
      <c r="GO46">
        <v>-76.597805035506781</v>
      </c>
      <c r="GP46">
        <v>37.96966695794611</v>
      </c>
      <c r="GQ46">
        <v>-55.736315536912471</v>
      </c>
      <c r="GR46">
        <v>-8.2960720175177816</v>
      </c>
      <c r="GS46">
        <v>15.661310259579734</v>
      </c>
      <c r="GT46">
        <v>-48.488819007686935</v>
      </c>
      <c r="GU46">
        <v>3.3881796273807803</v>
      </c>
      <c r="GV46">
        <v>7.0175438596491082</v>
      </c>
      <c r="GW46">
        <v>7.6562500000000089</v>
      </c>
      <c r="GX46">
        <v>5.3685897435897463</v>
      </c>
      <c r="GY46">
        <v>5.3646269907795521</v>
      </c>
      <c r="GZ46">
        <v>3.0201342281879149</v>
      </c>
      <c r="HA46">
        <v>3.9621016365202486</v>
      </c>
      <c r="HB46">
        <v>4.6228710462287133</v>
      </c>
      <c r="HC46">
        <v>6.8907806799295246</v>
      </c>
      <c r="HD46">
        <v>-47.7865259848394</v>
      </c>
      <c r="HE46">
        <v>5.3163680645914608</v>
      </c>
      <c r="HF46">
        <v>-0.60742842403921027</v>
      </c>
      <c r="HG46">
        <v>-1.1209172697046721</v>
      </c>
      <c r="HH46">
        <v>3.976632223343215</v>
      </c>
      <c r="HI46">
        <v>10.553518746994747</v>
      </c>
      <c r="HJ46">
        <v>13.173865729114349</v>
      </c>
      <c r="HK46">
        <v>29.189106952685229</v>
      </c>
      <c r="HL46">
        <v>18.373625364464953</v>
      </c>
      <c r="HM46">
        <v>0.13253012048192025</v>
      </c>
      <c r="HN46">
        <v>11.850158930307101</v>
      </c>
      <c r="HO46">
        <v>-15.174863059050136</v>
      </c>
      <c r="HP46">
        <v>22.719212504433123</v>
      </c>
      <c r="HQ46">
        <v>13.52502662406815</v>
      </c>
      <c r="HR46">
        <v>6.3698351108944351</v>
      </c>
      <c r="HS46">
        <v>-4</v>
      </c>
      <c r="HT46">
        <v>-4</v>
      </c>
      <c r="HU46">
        <v>-8.4237189405181461</v>
      </c>
      <c r="HV46">
        <v>-1.5110047929019625</v>
      </c>
      <c r="HW46">
        <v>-1.3870530047711078</v>
      </c>
      <c r="HX46">
        <v>-12.110418521816554</v>
      </c>
      <c r="HY46">
        <v>16.665913711316925</v>
      </c>
      <c r="HZ46">
        <v>0.85251491901108278</v>
      </c>
      <c r="IA46">
        <v>9.5906453781581114</v>
      </c>
      <c r="IB46">
        <v>-2.3497008433467137</v>
      </c>
      <c r="IC46">
        <v>6.8984760329884125</v>
      </c>
      <c r="ID46">
        <v>9.5122481679900872</v>
      </c>
      <c r="IE46">
        <v>-1.5842576874402672</v>
      </c>
      <c r="IF46">
        <v>-0.8494519558874023</v>
      </c>
      <c r="IG46">
        <v>-10.89073205914173</v>
      </c>
      <c r="IH46">
        <v>14.164812489095583</v>
      </c>
      <c r="II46">
        <v>-1.8871992304105381</v>
      </c>
      <c r="IJ46">
        <v>4.4919110040932759</v>
      </c>
    </row>
    <row r="47" spans="1:244">
      <c r="A47" t="s">
        <v>342</v>
      </c>
      <c r="B47">
        <v>17.730583402633044</v>
      </c>
      <c r="C47">
        <v>6.1896434203246624</v>
      </c>
      <c r="D47">
        <v>7.554973626902159</v>
      </c>
      <c r="E47">
        <v>8.9094895425526364</v>
      </c>
      <c r="F47">
        <v>10.882784882261925</v>
      </c>
      <c r="G47">
        <v>14.633926667149238</v>
      </c>
      <c r="H47">
        <v>8.07914920711384</v>
      </c>
      <c r="I47">
        <v>11.438751235475562</v>
      </c>
      <c r="J47">
        <v>9.5044101254131963</v>
      </c>
      <c r="K47" t="b">
        <v>1</v>
      </c>
      <c r="L47">
        <v>10.038400309031077</v>
      </c>
      <c r="M47">
        <v>3.021825160061931</v>
      </c>
      <c r="N47">
        <v>9.659412198970637</v>
      </c>
      <c r="O47">
        <v>2.3627978239554053</v>
      </c>
      <c r="P47">
        <v>-0.11910372702706042</v>
      </c>
      <c r="Q47">
        <v>11.926430516435722</v>
      </c>
      <c r="R47">
        <v>14.330071772256225</v>
      </c>
      <c r="S47">
        <v>7.5441012483882339</v>
      </c>
      <c r="T47">
        <v>9.9313813766082877</v>
      </c>
      <c r="U47">
        <v>4.917350350189662</v>
      </c>
      <c r="V47">
        <v>0.71667564322962973</v>
      </c>
      <c r="W47">
        <v>-31.100362626838685</v>
      </c>
      <c r="X47">
        <v>-22.60059648951254</v>
      </c>
      <c r="Y47">
        <v>-59.601826911816367</v>
      </c>
      <c r="Z47">
        <v>58.215145343454907</v>
      </c>
      <c r="AA47">
        <v>-1094.101845363233</v>
      </c>
      <c r="AB47">
        <v>1.3527168081532597</v>
      </c>
      <c r="AC47">
        <v>-6.6854287985206566</v>
      </c>
      <c r="AD47">
        <v>46.796251048466516</v>
      </c>
      <c r="AE47">
        <v>-14.519437450101339</v>
      </c>
      <c r="AF47">
        <v>8.4997700839582446</v>
      </c>
      <c r="AG47">
        <v>-8.6395595276809125</v>
      </c>
      <c r="AH47">
        <v>2.536100117009136</v>
      </c>
      <c r="AI47">
        <v>7.9648206690819343</v>
      </c>
      <c r="AJ47">
        <v>7.7716117386421297</v>
      </c>
      <c r="AK47">
        <v>8.1585515124191232</v>
      </c>
      <c r="AL47">
        <v>7.6804918928967414</v>
      </c>
      <c r="AM47">
        <v>10.910101213795597</v>
      </c>
      <c r="AN47">
        <v>6.599303900791929</v>
      </c>
      <c r="AO47">
        <v>-3.705600734230373</v>
      </c>
      <c r="AP47">
        <v>9.3953439792426447</v>
      </c>
      <c r="AQ47">
        <v>1.8014192765224808</v>
      </c>
      <c r="AR47">
        <v>10.59846102450366</v>
      </c>
      <c r="AS47">
        <v>9.2935251036110103</v>
      </c>
      <c r="AT47">
        <v>12.754953589225353</v>
      </c>
      <c r="AU47">
        <v>11.777792180028733</v>
      </c>
      <c r="AV47">
        <v>-6.9784629230619899</v>
      </c>
      <c r="AW47">
        <v>152.27112741490271</v>
      </c>
      <c r="AX47">
        <v>648.10343427129214</v>
      </c>
      <c r="AY47">
        <v>15.582254380437419</v>
      </c>
      <c r="AZ47">
        <v>-49.200874165165125</v>
      </c>
      <c r="BA47">
        <v>32.177800417836607</v>
      </c>
      <c r="BB47">
        <v>-2.8077663404770115</v>
      </c>
      <c r="BC47">
        <v>-0.13</v>
      </c>
      <c r="BD47">
        <v>9.26</v>
      </c>
      <c r="BE47">
        <v>11.75</v>
      </c>
      <c r="BF47">
        <v>72</v>
      </c>
      <c r="BG47">
        <v>33.61844415197497</v>
      </c>
      <c r="BH47">
        <v>-2.7704525190906764</v>
      </c>
      <c r="BI47">
        <v>8.0659945004583058</v>
      </c>
      <c r="BJ47">
        <v>13.645682694719779</v>
      </c>
      <c r="BK47">
        <v>-13.795647840101491</v>
      </c>
      <c r="BL47">
        <v>12.636741619553987</v>
      </c>
      <c r="BM47">
        <v>5.7980900409276801</v>
      </c>
      <c r="BN47">
        <v>10.419622350979241</v>
      </c>
      <c r="BO47">
        <v>9.717209442541682</v>
      </c>
      <c r="BP47">
        <v>10.973056155106148</v>
      </c>
      <c r="BQ47">
        <v>13.035187499238468</v>
      </c>
      <c r="BR47">
        <v>10.026385224274399</v>
      </c>
      <c r="BS47">
        <v>-12.681025274383884</v>
      </c>
      <c r="BT47">
        <v>-8.6395595276809125</v>
      </c>
      <c r="BU47">
        <v>-2.2660316757116004</v>
      </c>
      <c r="BV47">
        <v>46.796251048466516</v>
      </c>
      <c r="BW47">
        <v>-13.572889351718256</v>
      </c>
      <c r="BX47">
        <v>-13.572889351718256</v>
      </c>
      <c r="BY47">
        <v>160.75405712182103</v>
      </c>
      <c r="BZ47">
        <v>-274.40761026232343</v>
      </c>
      <c r="CA47">
        <v>-1094.101845363233</v>
      </c>
      <c r="CB47">
        <v>-11.350416236110943</v>
      </c>
      <c r="CC47">
        <v>-66.094276378795328</v>
      </c>
      <c r="CD47">
        <v>1.2549019607843137</v>
      </c>
      <c r="CE47">
        <v>-3.115078861148505</v>
      </c>
      <c r="CF47">
        <v>1</v>
      </c>
      <c r="CG47">
        <v>-0.99389170721607623</v>
      </c>
      <c r="CH47">
        <v>150.8627574095697</v>
      </c>
      <c r="CI47">
        <v>2.1899600594748994</v>
      </c>
      <c r="CJ47">
        <v>4.3864734278765294</v>
      </c>
      <c r="CK47">
        <v>0</v>
      </c>
      <c r="CL47">
        <v>-0.88739043255604888</v>
      </c>
      <c r="CM47">
        <v>8.2534601949693815</v>
      </c>
      <c r="CN47">
        <v>9.1381671765474568</v>
      </c>
      <c r="CO47">
        <v>0.58579871052540178</v>
      </c>
      <c r="CP47">
        <v>1.5919402127149465</v>
      </c>
      <c r="CQ47">
        <v>1.7100938051014529</v>
      </c>
      <c r="CR47">
        <v>-2.4555845497750974</v>
      </c>
      <c r="CS47">
        <v>6.8700830336000562</v>
      </c>
      <c r="CT47">
        <v>0.86978783356009193</v>
      </c>
      <c r="CU47">
        <v>711.6429578367289</v>
      </c>
      <c r="CV47">
        <v>-1.456324394881604</v>
      </c>
      <c r="CW47">
        <v>3.0575168579320655</v>
      </c>
      <c r="CX47">
        <v>4.2881304185586862</v>
      </c>
      <c r="CY47">
        <v>17.814070038804765</v>
      </c>
      <c r="CZ47">
        <v>-1.0853595524969817</v>
      </c>
      <c r="DA47">
        <v>-11.350416236110943</v>
      </c>
      <c r="DB47">
        <v>0.43485288251234827</v>
      </c>
      <c r="DC47">
        <v>-11.655376538863797</v>
      </c>
      <c r="DD47">
        <v>-12.681025274383884</v>
      </c>
      <c r="DE47">
        <v>-11.349816873027745</v>
      </c>
      <c r="DF47">
        <v>12.250842496050009</v>
      </c>
      <c r="DG47">
        <v>13.91178200669507</v>
      </c>
      <c r="DH47">
        <v>13.645682694719779</v>
      </c>
      <c r="DI47">
        <v>16.301438877242408</v>
      </c>
      <c r="DJ47">
        <v>11.744917494366163</v>
      </c>
      <c r="DK47">
        <v>9.2122161650127836</v>
      </c>
      <c r="DL47">
        <v>12.707637173713012</v>
      </c>
      <c r="DM47">
        <v>5.2671314592498693</v>
      </c>
      <c r="DN47">
        <v>15.510872392428412</v>
      </c>
      <c r="DO47">
        <v>28.092279748465071</v>
      </c>
      <c r="DP47">
        <v>20.411705333098347</v>
      </c>
      <c r="DQ47">
        <v>20.76084370186436</v>
      </c>
      <c r="DR47">
        <v>11.806392750287976</v>
      </c>
      <c r="DS47">
        <v>13.75928756299378</v>
      </c>
      <c r="DT47">
        <v>-8.7500000000000018</v>
      </c>
      <c r="DU47">
        <v>-3.7037037037037033</v>
      </c>
      <c r="DV47">
        <v>-3.4343434343434329</v>
      </c>
      <c r="DW47">
        <v>-11.756756756756758</v>
      </c>
      <c r="DX47">
        <v>-5.9418457648546115</v>
      </c>
      <c r="DY47">
        <v>3.1582190725620047</v>
      </c>
      <c r="DZ47">
        <v>-12.549682034976147</v>
      </c>
      <c r="EA47">
        <v>3.5041551246537415</v>
      </c>
      <c r="EB47">
        <v>0.33534511859788019</v>
      </c>
      <c r="EC47">
        <v>23.019009975531706</v>
      </c>
      <c r="ED47">
        <v>-16.144489300409447</v>
      </c>
      <c r="EE47">
        <v>6.1648059575354202</v>
      </c>
      <c r="EF47">
        <v>4.5495093666369391</v>
      </c>
      <c r="EG47">
        <v>-1.5855039637599</v>
      </c>
      <c r="EH47">
        <v>5.5408970976253276</v>
      </c>
      <c r="EI47">
        <v>3.1541218637992872</v>
      </c>
      <c r="EJ47">
        <v>1.834862385321101</v>
      </c>
      <c r="EK47">
        <v>0.10309278350514879</v>
      </c>
      <c r="EL47">
        <v>3.022670025188924</v>
      </c>
      <c r="EM47">
        <v>9.4986807387862768</v>
      </c>
      <c r="EN47">
        <v>5.8823529411764701</v>
      </c>
      <c r="EO47">
        <v>12.808783165599269</v>
      </c>
      <c r="EP47">
        <v>-4.2224510813594174</v>
      </c>
      <c r="EQ47">
        <v>-3.2520325203252058</v>
      </c>
      <c r="ER47">
        <v>-2.7859237536656973</v>
      </c>
      <c r="ES47">
        <v>5.7193923145665693</v>
      </c>
      <c r="ET47">
        <v>-8.8495575221233913E-2</v>
      </c>
      <c r="EU47">
        <v>10.826939471440753</v>
      </c>
      <c r="EV47">
        <v>3.4752389226759344</v>
      </c>
      <c r="EW47">
        <v>3.1541218637992872</v>
      </c>
      <c r="EX47">
        <v>24.288592094410252</v>
      </c>
      <c r="EY47">
        <v>20.611483380397686</v>
      </c>
      <c r="EZ47">
        <v>16.515015347412699</v>
      </c>
      <c r="FA47">
        <v>26.988775639900496</v>
      </c>
      <c r="FB47">
        <v>7.5787401574803157</v>
      </c>
      <c r="FC47">
        <v>7.5787401574803157</v>
      </c>
      <c r="FD47">
        <v>8.6619989470127372</v>
      </c>
      <c r="FE47">
        <v>-52.219611254793122</v>
      </c>
      <c r="FF47">
        <v>32.434580049636438</v>
      </c>
      <c r="FG47">
        <v>2.2190681284259983</v>
      </c>
      <c r="FH47">
        <v>49.176241987324524</v>
      </c>
      <c r="FI47">
        <v>23.535415977803016</v>
      </c>
      <c r="FJ47">
        <v>-350.88783829058559</v>
      </c>
      <c r="FK47">
        <v>-2079.438405797101</v>
      </c>
      <c r="FL47">
        <v>-276.81108781737709</v>
      </c>
      <c r="FM47">
        <v>6.542309776052825</v>
      </c>
      <c r="FN47" t="b">
        <v>1</v>
      </c>
      <c r="FO47">
        <v>1.0879419764279263</v>
      </c>
      <c r="FP47">
        <v>0.82266910420474537</v>
      </c>
      <c r="FQ47">
        <v>-6.7415730337078648</v>
      </c>
      <c r="FR47">
        <v>5.1364365971107588</v>
      </c>
      <c r="FS47">
        <v>5.2970109723798711</v>
      </c>
      <c r="FT47">
        <v>-1.8779342723004628</v>
      </c>
      <c r="FU47">
        <v>13.062098501070651</v>
      </c>
      <c r="FV47">
        <v>18.75444839857651</v>
      </c>
      <c r="FW47">
        <v>-8.9463220675944335</v>
      </c>
      <c r="FX47">
        <v>21.114313996778602</v>
      </c>
      <c r="FY47">
        <v>-2.7582356225572306</v>
      </c>
      <c r="FZ47">
        <v>8.6952221020910514</v>
      </c>
      <c r="GA47">
        <v>11.706491063029159</v>
      </c>
      <c r="GB47">
        <v>0.80747531734838651</v>
      </c>
      <c r="GC47">
        <v>5.556143698535684</v>
      </c>
      <c r="GD47">
        <v>17.674425283230171</v>
      </c>
      <c r="GE47">
        <v>-2.6730127103908297</v>
      </c>
      <c r="GF47">
        <v>3.449890368784382</v>
      </c>
      <c r="GG47">
        <v>6.6756361244913895</v>
      </c>
      <c r="GH47">
        <v>6.9587351994393005</v>
      </c>
      <c r="GI47">
        <v>19.685399598779281</v>
      </c>
      <c r="GJ47">
        <v>8.8512442330643584</v>
      </c>
      <c r="GK47">
        <v>1.3721681207000911</v>
      </c>
      <c r="GL47">
        <v>5.32754538279399</v>
      </c>
      <c r="GM47">
        <v>-4.3874463800849224</v>
      </c>
      <c r="GN47">
        <v>4.3909965510981905</v>
      </c>
      <c r="GO47">
        <v>-50.616203429923125</v>
      </c>
      <c r="GP47">
        <v>186.01292590926155</v>
      </c>
      <c r="GQ47">
        <v>-24.963643567971488</v>
      </c>
      <c r="GR47">
        <v>-4.2698146847479563</v>
      </c>
      <c r="GS47">
        <v>-14.636803874092008</v>
      </c>
      <c r="GT47">
        <v>71.42331739610151</v>
      </c>
      <c r="GU47">
        <v>7.0991773780886573</v>
      </c>
      <c r="GV47">
        <v>5.9276366435719696</v>
      </c>
      <c r="GW47">
        <v>6.8597560975609762</v>
      </c>
      <c r="GX47">
        <v>5.2132701421800904</v>
      </c>
      <c r="GY47">
        <v>5.2980132450331174</v>
      </c>
      <c r="GZ47">
        <v>2.7408637873754129</v>
      </c>
      <c r="HA47">
        <v>4.2625745950554137</v>
      </c>
      <c r="HB47">
        <v>4.8722044728434568</v>
      </c>
      <c r="HC47">
        <v>7.1404574767656772</v>
      </c>
      <c r="HD47">
        <v>-59.735444938092506</v>
      </c>
      <c r="HE47">
        <v>6.7137229152987521</v>
      </c>
      <c r="HF47">
        <v>-3.115078861148505</v>
      </c>
      <c r="HG47">
        <v>-0.64189516519717082</v>
      </c>
      <c r="HH47">
        <v>-4.1016500284173532</v>
      </c>
      <c r="HI47">
        <v>-2.6403042942445216</v>
      </c>
      <c r="HJ47">
        <v>13.211052929662277</v>
      </c>
      <c r="HK47">
        <v>28.049322702077838</v>
      </c>
      <c r="HL47">
        <v>17.999302954243927</v>
      </c>
      <c r="HM47">
        <v>-1.4269909238050287</v>
      </c>
      <c r="HN47">
        <v>29.713004921307785</v>
      </c>
      <c r="HO47">
        <v>18.054366438356155</v>
      </c>
      <c r="HP47">
        <v>49.390219679815679</v>
      </c>
      <c r="HQ47">
        <v>19.068707261478345</v>
      </c>
      <c r="HR47">
        <v>4.4370622853034378</v>
      </c>
      <c r="HS47">
        <v>4.3478260869565215</v>
      </c>
      <c r="HT47">
        <v>4.3478260869565215</v>
      </c>
      <c r="HU47">
        <v>-10.9397365042497</v>
      </c>
      <c r="HV47">
        <v>9.0219628733064514</v>
      </c>
      <c r="HW47">
        <v>-8.0713749687320355</v>
      </c>
      <c r="HX47">
        <v>-18.138643321031097</v>
      </c>
      <c r="HY47">
        <v>11.993923281428035</v>
      </c>
      <c r="HZ47">
        <v>-2.4509803921568629</v>
      </c>
      <c r="IA47">
        <v>7.4983949010271926</v>
      </c>
      <c r="IB47">
        <v>-2.852936918576976</v>
      </c>
      <c r="IC47">
        <v>-8.9550536998249868</v>
      </c>
      <c r="ID47">
        <v>0.82187091173629345</v>
      </c>
      <c r="IE47">
        <v>-2.2387733842344035</v>
      </c>
      <c r="IF47">
        <v>0.90459787424728244</v>
      </c>
      <c r="IG47">
        <v>17.239123323519788</v>
      </c>
      <c r="IH47">
        <v>18.742086244827899</v>
      </c>
      <c r="II47">
        <v>-0.77065780629733616</v>
      </c>
      <c r="IJ47">
        <v>4.5255500565120812</v>
      </c>
    </row>
    <row r="48" spans="1:244">
      <c r="A48" t="s">
        <v>343</v>
      </c>
      <c r="B48">
        <v>1.820470926655557</v>
      </c>
      <c r="C48">
        <v>7.4502973083382509</v>
      </c>
      <c r="D48">
        <v>7.9975269079570106</v>
      </c>
      <c r="E48">
        <v>7.078529839703898</v>
      </c>
      <c r="F48">
        <v>10.464162989934483</v>
      </c>
      <c r="G48">
        <v>11.196642545886192</v>
      </c>
      <c r="H48">
        <v>10.522865720509943</v>
      </c>
      <c r="I48">
        <v>10.097095359212165</v>
      </c>
      <c r="J48">
        <v>8.4372817420564505</v>
      </c>
      <c r="K48" t="b">
        <v>1</v>
      </c>
      <c r="L48">
        <v>9.2460560015906434</v>
      </c>
      <c r="M48">
        <v>6.9295492164180947</v>
      </c>
      <c r="N48">
        <v>8.0414537490301363</v>
      </c>
      <c r="O48">
        <v>6.872455602463444</v>
      </c>
      <c r="P48">
        <v>10.722464325713815</v>
      </c>
      <c r="Q48">
        <v>11.513279902170988</v>
      </c>
      <c r="R48">
        <v>12.880908346992499</v>
      </c>
      <c r="S48">
        <v>10.623002855039724</v>
      </c>
      <c r="T48">
        <v>9.0099750092736439</v>
      </c>
      <c r="U48">
        <v>9.7366104877636097</v>
      </c>
      <c r="V48">
        <v>11.770778221410758</v>
      </c>
      <c r="W48">
        <v>-2.0673720769377977</v>
      </c>
      <c r="X48">
        <v>-5.7880434782608754</v>
      </c>
      <c r="Y48">
        <v>11.987625676720805</v>
      </c>
      <c r="Z48">
        <v>-44.417954243271744</v>
      </c>
      <c r="AA48">
        <v>-130.61581698057392</v>
      </c>
      <c r="AB48">
        <v>7.9536734305874655</v>
      </c>
      <c r="AC48">
        <v>10.273334996388501</v>
      </c>
      <c r="AD48">
        <v>-0.48999719109889883</v>
      </c>
      <c r="AE48">
        <v>-8.8686899136919735</v>
      </c>
      <c r="AF48">
        <v>8.984146812186955</v>
      </c>
      <c r="AG48">
        <v>-1.2940725813167349</v>
      </c>
      <c r="AH48">
        <v>5.3670886978542089</v>
      </c>
      <c r="AI48">
        <v>8.5383525238057203</v>
      </c>
      <c r="AJ48">
        <v>10.21587370127836</v>
      </c>
      <c r="AK48">
        <v>7.2645352707618045</v>
      </c>
      <c r="AL48">
        <v>7.885906275712423</v>
      </c>
      <c r="AM48">
        <v>4.9502472217798275</v>
      </c>
      <c r="AN48">
        <v>9.1215405728894439</v>
      </c>
      <c r="AO48">
        <v>8.6320189851496067</v>
      </c>
      <c r="AP48">
        <v>11.217336536710073</v>
      </c>
      <c r="AQ48">
        <v>8.1634966622014851</v>
      </c>
      <c r="AR48">
        <v>10.446980825057569</v>
      </c>
      <c r="AS48">
        <v>10.414748016243992</v>
      </c>
      <c r="AT48">
        <v>7.0198102148703159</v>
      </c>
      <c r="AU48">
        <v>13.716229425545153</v>
      </c>
      <c r="AV48">
        <v>-9.0059050338407172</v>
      </c>
      <c r="AW48">
        <v>12.109448618614147</v>
      </c>
      <c r="AX48">
        <v>-45.072331071261708</v>
      </c>
      <c r="AY48">
        <v>13.885120911478314</v>
      </c>
      <c r="AZ48">
        <v>-20.200223798769752</v>
      </c>
      <c r="BA48">
        <v>31.885864450861501</v>
      </c>
      <c r="BB48">
        <v>-6.3083283518727651</v>
      </c>
      <c r="BC48">
        <v>5.26</v>
      </c>
      <c r="BD48">
        <v>7.54</v>
      </c>
      <c r="BE48">
        <v>44.64</v>
      </c>
      <c r="BF48">
        <v>71</v>
      </c>
      <c r="BG48">
        <v>33.679506859236866</v>
      </c>
      <c r="BH48">
        <v>-7.5613215389764008</v>
      </c>
      <c r="BI48">
        <v>8.3446098331078034</v>
      </c>
      <c r="BJ48">
        <v>6.2036743643187311</v>
      </c>
      <c r="BK48">
        <v>-3.1035088232711949</v>
      </c>
      <c r="BL48">
        <v>9.5138136848267543</v>
      </c>
      <c r="BM48">
        <v>5.7980900409276801</v>
      </c>
      <c r="BN48">
        <v>2.2382161404307044</v>
      </c>
      <c r="BO48">
        <v>-9.0434147812333041</v>
      </c>
      <c r="BP48">
        <v>20.262967065367238</v>
      </c>
      <c r="BQ48">
        <v>2.4595922736340192</v>
      </c>
      <c r="BR48">
        <v>10.608695652173916</v>
      </c>
      <c r="BS48">
        <v>8.9619880846977011</v>
      </c>
      <c r="BT48">
        <v>-1.2940725813167349</v>
      </c>
      <c r="BU48">
        <v>-2.9801038994632578</v>
      </c>
      <c r="BV48">
        <v>-0.48999719109889883</v>
      </c>
      <c r="BW48">
        <v>-8.4010894784626302</v>
      </c>
      <c r="BX48">
        <v>-8.4010894784626302</v>
      </c>
      <c r="BY48">
        <v>-9.0494566588490333</v>
      </c>
      <c r="BZ48">
        <v>-2147.4634410543422</v>
      </c>
      <c r="CA48">
        <v>-130.61581698057392</v>
      </c>
      <c r="CB48">
        <v>9.0737494944047459</v>
      </c>
      <c r="CC48">
        <v>-0.96982749549485225</v>
      </c>
      <c r="CD48">
        <v>1.2509773260359656</v>
      </c>
      <c r="CE48">
        <v>-1.822367818198483</v>
      </c>
      <c r="CF48">
        <v>0</v>
      </c>
      <c r="CG48">
        <v>2.1183863774579397</v>
      </c>
      <c r="CH48">
        <v>125.89730242638642</v>
      </c>
      <c r="CI48">
        <v>2.4526948076594128</v>
      </c>
      <c r="CJ48">
        <v>8.1659938583159626</v>
      </c>
      <c r="CK48">
        <v>0</v>
      </c>
      <c r="CL48">
        <v>18.616007157242461</v>
      </c>
      <c r="CM48">
        <v>4.5792739258538235</v>
      </c>
      <c r="CN48">
        <v>8.0951507809173666</v>
      </c>
      <c r="CO48">
        <v>0.98052678376826974</v>
      </c>
      <c r="CP48">
        <v>2.0675786118270834</v>
      </c>
      <c r="CQ48">
        <v>2.0745108975137891</v>
      </c>
      <c r="CR48">
        <v>-1.8105752378071387</v>
      </c>
      <c r="CS48">
        <v>6.8700830336000998</v>
      </c>
      <c r="CT48">
        <v>0.84065460616669829</v>
      </c>
      <c r="CU48">
        <v>260.97810441273259</v>
      </c>
      <c r="CV48">
        <v>1.8451796683628143</v>
      </c>
      <c r="CW48">
        <v>3.4824579375316369</v>
      </c>
      <c r="CX48">
        <v>4.5403350471781749</v>
      </c>
      <c r="CY48">
        <v>14.698654183733179</v>
      </c>
      <c r="CZ48">
        <v>6.0254487487855775</v>
      </c>
      <c r="DA48">
        <v>9.0737494944047459</v>
      </c>
      <c r="DB48">
        <v>5.6232882684884826</v>
      </c>
      <c r="DC48">
        <v>7.7187171271449779</v>
      </c>
      <c r="DD48">
        <v>8.9619880846977011</v>
      </c>
      <c r="DE48">
        <v>7.3880628784895652</v>
      </c>
      <c r="DF48">
        <v>6.2038008035992727</v>
      </c>
      <c r="DG48">
        <v>-29.60491162562084</v>
      </c>
      <c r="DH48">
        <v>6.2036743643187311</v>
      </c>
      <c r="DI48">
        <v>17.089916440393964</v>
      </c>
      <c r="DJ48">
        <v>4.4824767151238243</v>
      </c>
      <c r="DK48">
        <v>4.6808073701994513</v>
      </c>
      <c r="DL48">
        <v>15.53125880033793</v>
      </c>
      <c r="DM48">
        <v>16.066238687882727</v>
      </c>
      <c r="DN48">
        <v>-47.600610235852955</v>
      </c>
      <c r="DO48">
        <v>26.117106946325453</v>
      </c>
      <c r="DP48">
        <v>-18.858919335403726</v>
      </c>
      <c r="DQ48">
        <v>-16.962242311339796</v>
      </c>
      <c r="DR48">
        <v>13.167884497213079</v>
      </c>
      <c r="DS48">
        <v>6.5932692589407091</v>
      </c>
      <c r="DT48">
        <v>-11.392405063291143</v>
      </c>
      <c r="DU48">
        <v>-7.4074074074074066</v>
      </c>
      <c r="DV48">
        <v>-0.52083333333332227</v>
      </c>
      <c r="DW48">
        <v>-13.061797752808985</v>
      </c>
      <c r="DX48">
        <v>-10.741687979539639</v>
      </c>
      <c r="DY48">
        <v>2.3206431063248703</v>
      </c>
      <c r="DZ48">
        <v>-16.256994404476416</v>
      </c>
      <c r="EA48">
        <v>0.66435986159170102</v>
      </c>
      <c r="EB48">
        <v>-1.6187185639676089</v>
      </c>
      <c r="EC48">
        <v>13.607070521082667</v>
      </c>
      <c r="ED48">
        <v>-9.9346170647562992</v>
      </c>
      <c r="EE48">
        <v>2.2451666445923966</v>
      </c>
      <c r="EF48">
        <v>3.8294168842471636</v>
      </c>
      <c r="EG48">
        <v>6.6733067729083553</v>
      </c>
      <c r="EH48">
        <v>3.1061259706643609</v>
      </c>
      <c r="EI48">
        <v>6.1737804878048959</v>
      </c>
      <c r="EJ48">
        <v>6.0176991150442447</v>
      </c>
      <c r="EK48">
        <v>-2.0242914979757085</v>
      </c>
      <c r="EL48">
        <v>4.0552200172562456</v>
      </c>
      <c r="EM48">
        <v>1.8992568125516196</v>
      </c>
      <c r="EN48">
        <v>0.82712985938792394</v>
      </c>
      <c r="EO48">
        <v>2.7205276174773267</v>
      </c>
      <c r="EP48">
        <v>2.7711797307996946</v>
      </c>
      <c r="EQ48">
        <v>-3.182751540041076</v>
      </c>
      <c r="ER48">
        <v>-1.3043478260869648</v>
      </c>
      <c r="ES48">
        <v>5.6570931244560487</v>
      </c>
      <c r="ET48">
        <v>0.63348416289593024</v>
      </c>
      <c r="EU48">
        <v>12.942191544434856</v>
      </c>
      <c r="EV48">
        <v>-0.85178875638841567</v>
      </c>
      <c r="EW48">
        <v>6.1737804878048959</v>
      </c>
      <c r="EX48">
        <v>15.826705366454322</v>
      </c>
      <c r="EY48">
        <v>-4.5913392691044015</v>
      </c>
      <c r="EZ48">
        <v>-6.5108737209379335</v>
      </c>
      <c r="FA48">
        <v>-5.044869201287681</v>
      </c>
      <c r="FB48">
        <v>9.559501502037417</v>
      </c>
      <c r="FC48">
        <v>9.559501502037417</v>
      </c>
      <c r="FD48">
        <v>21.031814273430783</v>
      </c>
      <c r="FE48">
        <v>-100.91028945084504</v>
      </c>
      <c r="FF48">
        <v>-51.413037528963166</v>
      </c>
      <c r="FG48">
        <v>7.4633283960055419</v>
      </c>
      <c r="FH48">
        <v>14.371144013143212</v>
      </c>
      <c r="FI48">
        <v>-23.125428604880661</v>
      </c>
      <c r="FJ48">
        <v>-1366.0444841846427</v>
      </c>
      <c r="FK48">
        <v>-646.8994140625</v>
      </c>
      <c r="FL48">
        <v>1278.958395689913</v>
      </c>
      <c r="FM48">
        <v>1.9485755549718629</v>
      </c>
      <c r="FN48" t="b">
        <v>1</v>
      </c>
      <c r="FO48">
        <v>1.7304189435337027</v>
      </c>
      <c r="FP48">
        <v>1.9283746556473778</v>
      </c>
      <c r="FQ48">
        <v>1.7584994138335288</v>
      </c>
      <c r="FR48">
        <v>3.7212984956452915</v>
      </c>
      <c r="FS48">
        <v>2.7478648347567685</v>
      </c>
      <c r="FT48">
        <v>9.5394736842105221</v>
      </c>
      <c r="FU48">
        <v>19.565217391304348</v>
      </c>
      <c r="FV48">
        <v>10.249909453096686</v>
      </c>
      <c r="FW48">
        <v>12.844036697247709</v>
      </c>
      <c r="FX48">
        <v>19.408812725244413</v>
      </c>
      <c r="FY48">
        <v>0.82374714228689616</v>
      </c>
      <c r="FZ48">
        <v>6.5135527484670481</v>
      </c>
      <c r="GA48">
        <v>11.977961432506884</v>
      </c>
      <c r="GB48">
        <v>5.5641201626102186</v>
      </c>
      <c r="GC48">
        <v>11.189613733679108</v>
      </c>
      <c r="GD48">
        <v>22.494595545724206</v>
      </c>
      <c r="GE48">
        <v>16.509965959890089</v>
      </c>
      <c r="GF48">
        <v>22.893467475686759</v>
      </c>
      <c r="GG48">
        <v>9.4491873988319384</v>
      </c>
      <c r="GH48">
        <v>0.12267005150938336</v>
      </c>
      <c r="GI48">
        <v>13.532666015698464</v>
      </c>
      <c r="GJ48">
        <v>22.6231085064883</v>
      </c>
      <c r="GK48">
        <v>5.2657283940890549</v>
      </c>
      <c r="GL48">
        <v>8.1049334377447213</v>
      </c>
      <c r="GM48">
        <v>7.1425762402175836</v>
      </c>
      <c r="GN48">
        <v>-46.404748946295896</v>
      </c>
      <c r="GO48">
        <v>-1295.4645161290323</v>
      </c>
      <c r="GP48">
        <v>203.1398771358603</v>
      </c>
      <c r="GQ48">
        <v>-6.0329722322549335</v>
      </c>
      <c r="GR48">
        <v>12.68969564852854</v>
      </c>
      <c r="GS48">
        <v>2.4178712220762124</v>
      </c>
      <c r="GT48">
        <v>-5.1807142343895958</v>
      </c>
      <c r="GU48">
        <v>13.482340107047769</v>
      </c>
      <c r="GV48">
        <v>2.7252081756245228</v>
      </c>
      <c r="GW48">
        <v>6.5917602996254763</v>
      </c>
      <c r="GX48">
        <v>5.0583657587548636</v>
      </c>
      <c r="GY48">
        <v>5.057096247960863</v>
      </c>
      <c r="GZ48">
        <v>3.1275720164609027</v>
      </c>
      <c r="HA48">
        <v>4.7417442845046649</v>
      </c>
      <c r="HB48">
        <v>1.1838989739542112</v>
      </c>
      <c r="HC48">
        <v>4.736264850951736</v>
      </c>
      <c r="HD48">
        <v>9.1806755174622907</v>
      </c>
      <c r="HE48">
        <v>-10.441469062917903</v>
      </c>
      <c r="HF48">
        <v>-1.822367818198483</v>
      </c>
      <c r="HG48">
        <v>7.062884398142347</v>
      </c>
      <c r="HH48">
        <v>-3.4401894208775907</v>
      </c>
      <c r="HI48">
        <v>-3.3411488220314265</v>
      </c>
      <c r="HJ48">
        <v>12.242960381552351</v>
      </c>
      <c r="HK48">
        <v>26.300136644964233</v>
      </c>
      <c r="HL48">
        <v>14.805493465095825</v>
      </c>
      <c r="HM48">
        <v>-0.99014229759305394</v>
      </c>
      <c r="HN48">
        <v>-1.6262442170194953</v>
      </c>
      <c r="HO48">
        <v>-18.205470782645374</v>
      </c>
      <c r="HP48">
        <v>-5.1641986266174618</v>
      </c>
      <c r="HQ48">
        <v>7.7537233225855982</v>
      </c>
      <c r="HR48">
        <v>12.460157065932426</v>
      </c>
      <c r="HS48">
        <v>0</v>
      </c>
      <c r="HT48">
        <v>0</v>
      </c>
      <c r="HU48">
        <v>-21.312551842182643</v>
      </c>
      <c r="HV48">
        <v>-16.483303534185552</v>
      </c>
      <c r="HW48">
        <v>6.5346631465727789</v>
      </c>
      <c r="HX48">
        <v>-2.011631612492033</v>
      </c>
      <c r="HY48">
        <v>34.820572888936212</v>
      </c>
      <c r="HZ48">
        <v>-2.9585798816568047</v>
      </c>
      <c r="IA48">
        <v>-14.962930158748659</v>
      </c>
      <c r="IB48">
        <v>-2.4870331997776907</v>
      </c>
      <c r="IC48">
        <v>-18.32791960403744</v>
      </c>
      <c r="ID48">
        <v>-12.501113827697875</v>
      </c>
      <c r="IE48">
        <v>4.3685158646325206</v>
      </c>
      <c r="IF48">
        <v>1.6332761038097856</v>
      </c>
      <c r="IG48">
        <v>-27.66393442622951</v>
      </c>
      <c r="IH48">
        <v>27.842162595927196</v>
      </c>
      <c r="II48">
        <v>0.39723524671928828</v>
      </c>
      <c r="IJ48">
        <v>4.7568329871601271</v>
      </c>
    </row>
    <row r="49" spans="1:244">
      <c r="A49" t="s">
        <v>344</v>
      </c>
      <c r="B49">
        <v>11.126353870493091</v>
      </c>
      <c r="C49">
        <v>8.2896592774504292</v>
      </c>
      <c r="D49">
        <v>5.6640341428839012</v>
      </c>
      <c r="E49">
        <v>6.8863217209604572</v>
      </c>
      <c r="F49">
        <v>12.424835502173641</v>
      </c>
      <c r="G49">
        <v>13.142935234213315</v>
      </c>
      <c r="H49">
        <v>11.734141798694829</v>
      </c>
      <c r="I49">
        <v>12.582187647273827</v>
      </c>
      <c r="J49">
        <v>6.1141959090211495</v>
      </c>
      <c r="K49" t="b">
        <v>0</v>
      </c>
      <c r="L49">
        <v>5.4941941099234688</v>
      </c>
      <c r="M49">
        <v>16.609541571326066</v>
      </c>
      <c r="N49">
        <v>6.9723670378878788</v>
      </c>
      <c r="O49">
        <v>6.9454554770312367</v>
      </c>
      <c r="P49">
        <v>6.9830222005102627</v>
      </c>
      <c r="Q49">
        <v>11.627653722793836</v>
      </c>
      <c r="R49">
        <v>10.266568317555393</v>
      </c>
      <c r="S49">
        <v>21.12882996073035</v>
      </c>
      <c r="T49">
        <v>10.050939776920655</v>
      </c>
      <c r="U49">
        <v>12.54017757454573</v>
      </c>
      <c r="V49">
        <v>10.690377734783501</v>
      </c>
      <c r="W49">
        <v>20.064391552345409</v>
      </c>
      <c r="X49">
        <v>11.174402854675886</v>
      </c>
      <c r="Y49">
        <v>703.65009439899302</v>
      </c>
      <c r="Z49">
        <v>201.01036571162356</v>
      </c>
      <c r="AA49">
        <v>123.28599786226906</v>
      </c>
      <c r="AB49">
        <v>13.120825627413591</v>
      </c>
      <c r="AC49">
        <v>21.17889984186197</v>
      </c>
      <c r="AD49">
        <v>-15.996375443630594</v>
      </c>
      <c r="AE49">
        <v>-5.1850269664121393</v>
      </c>
      <c r="AF49">
        <v>12.427135575777303</v>
      </c>
      <c r="AG49">
        <v>15.22858742302668</v>
      </c>
      <c r="AH49">
        <v>11.923962407614896</v>
      </c>
      <c r="AI49">
        <v>6.3898699476986245</v>
      </c>
      <c r="AJ49">
        <v>8.7229326812192447</v>
      </c>
      <c r="AK49">
        <v>0.62620933558788527</v>
      </c>
      <c r="AL49">
        <v>6.0049849575584382</v>
      </c>
      <c r="AM49">
        <v>3.0257585900332442</v>
      </c>
      <c r="AN49">
        <v>14.893075375800294</v>
      </c>
      <c r="AO49">
        <v>42.455416926038936</v>
      </c>
      <c r="AP49">
        <v>10.439386659675661</v>
      </c>
      <c r="AQ49">
        <v>7.4263254864187429</v>
      </c>
      <c r="AR49">
        <v>6.8976895615819069</v>
      </c>
      <c r="AS49">
        <v>11.777942204621567</v>
      </c>
      <c r="AT49">
        <v>8.4961451429648527</v>
      </c>
      <c r="AU49">
        <v>19.623586666172578</v>
      </c>
      <c r="AV49">
        <v>4.0683631580218336</v>
      </c>
      <c r="AW49">
        <v>-15.756765033499878</v>
      </c>
      <c r="AX49">
        <v>7.2763489603953468</v>
      </c>
      <c r="AY49">
        <v>15.357925737500933</v>
      </c>
      <c r="AZ49">
        <v>-36.532049896788578</v>
      </c>
      <c r="BA49">
        <v>30.526187480375473</v>
      </c>
      <c r="BB49">
        <v>-2.9517945143790461</v>
      </c>
      <c r="BC49">
        <v>9.92</v>
      </c>
      <c r="BD49">
        <v>8.49</v>
      </c>
      <c r="BE49">
        <v>21.3</v>
      </c>
      <c r="BF49">
        <v>74.599999999999994</v>
      </c>
      <c r="BG49">
        <v>32.294553601547129</v>
      </c>
      <c r="BH49">
        <v>-4.2980672574922547</v>
      </c>
      <c r="BI49">
        <v>10.451848471017804</v>
      </c>
      <c r="BJ49">
        <v>10.108141817404002</v>
      </c>
      <c r="BK49">
        <v>4.1296315845033256</v>
      </c>
      <c r="BL49">
        <v>11.135132283843413</v>
      </c>
      <c r="BM49">
        <v>9.0697674418604493</v>
      </c>
      <c r="BN49">
        <v>8.3640616028677996</v>
      </c>
      <c r="BO49">
        <v>-1.8619558446495137</v>
      </c>
      <c r="BP49">
        <v>16.363696437909059</v>
      </c>
      <c r="BQ49">
        <v>16.947348817410273</v>
      </c>
      <c r="BR49">
        <v>9.8882201203783318</v>
      </c>
      <c r="BS49">
        <v>74.516924670227851</v>
      </c>
      <c r="BT49">
        <v>15.22858742302668</v>
      </c>
      <c r="BU49">
        <v>1.2234533702677746</v>
      </c>
      <c r="BV49">
        <v>-15.996375443630594</v>
      </c>
      <c r="BW49">
        <v>-4.1641426344770398</v>
      </c>
      <c r="BX49">
        <v>-4.1641426344770398</v>
      </c>
      <c r="BY49">
        <v>-43.188768260103458</v>
      </c>
      <c r="BZ49">
        <v>-802.13263979193755</v>
      </c>
      <c r="CA49">
        <v>123.28599786226906</v>
      </c>
      <c r="CB49">
        <v>45.357004768655763</v>
      </c>
      <c r="CC49">
        <v>76.974692214320115</v>
      </c>
      <c r="CD49">
        <v>1.2470771628994544</v>
      </c>
      <c r="CE49">
        <v>15.691407262894048</v>
      </c>
      <c r="CF49">
        <v>1</v>
      </c>
      <c r="CG49">
        <v>2.8654470849721587</v>
      </c>
      <c r="CH49">
        <v>71.368260706269893</v>
      </c>
      <c r="CI49">
        <v>2.7996745964840302</v>
      </c>
      <c r="CJ49">
        <v>13.050291451611001</v>
      </c>
      <c r="CK49">
        <v>0</v>
      </c>
      <c r="CL49">
        <v>32.019634983821952</v>
      </c>
      <c r="CM49">
        <v>3.1575482533546237</v>
      </c>
      <c r="CN49">
        <v>16.838534607400923</v>
      </c>
      <c r="CO49">
        <v>1.012469695981943</v>
      </c>
      <c r="CP49">
        <v>2.0668230483304613</v>
      </c>
      <c r="CQ49">
        <v>2.1883087983249667</v>
      </c>
      <c r="CR49">
        <v>0.75172981218935286</v>
      </c>
      <c r="CS49">
        <v>7.0804572128000247</v>
      </c>
      <c r="CT49">
        <v>1.0237254062802978</v>
      </c>
      <c r="CU49">
        <v>111.74858417058715</v>
      </c>
      <c r="CV49">
        <v>6.7598931886523177</v>
      </c>
      <c r="CW49">
        <v>3.4520436910701919</v>
      </c>
      <c r="CX49">
        <v>4.7751861828553368</v>
      </c>
      <c r="CY49">
        <v>13.718912463116482</v>
      </c>
      <c r="CZ49">
        <v>17.422187046726261</v>
      </c>
      <c r="DA49">
        <v>45.357004768655763</v>
      </c>
      <c r="DB49">
        <v>14.469900624988302</v>
      </c>
      <c r="DC49">
        <v>27.175310809954052</v>
      </c>
      <c r="DD49">
        <v>74.516924670227851</v>
      </c>
      <c r="DE49">
        <v>17.093785186131019</v>
      </c>
      <c r="DF49">
        <v>9.0025822515929157</v>
      </c>
      <c r="DG49">
        <v>-12.851371552775664</v>
      </c>
      <c r="DH49">
        <v>10.108141817404002</v>
      </c>
      <c r="DI49">
        <v>19.086801108172835</v>
      </c>
      <c r="DJ49">
        <v>7.7972269628783248</v>
      </c>
      <c r="DK49">
        <v>0.96735158790111941</v>
      </c>
      <c r="DL49">
        <v>14.517233508331431</v>
      </c>
      <c r="DM49">
        <v>4.0367959627493919</v>
      </c>
      <c r="DN49">
        <v>-20.856419830534154</v>
      </c>
      <c r="DO49">
        <v>41.038054917814272</v>
      </c>
      <c r="DP49">
        <v>3.0515980938606853</v>
      </c>
      <c r="DQ49">
        <v>4.1258133594584301</v>
      </c>
      <c r="DR49">
        <v>12.145276185660975</v>
      </c>
      <c r="DS49">
        <v>10.334147751746867</v>
      </c>
      <c r="DT49">
        <v>-11.392405063291143</v>
      </c>
      <c r="DU49">
        <v>-7.4074074074074066</v>
      </c>
      <c r="DV49">
        <v>-1.0427528675703821</v>
      </c>
      <c r="DW49">
        <v>-16.32088520055326</v>
      </c>
      <c r="DX49">
        <v>-11.802030456852789</v>
      </c>
      <c r="DY49">
        <v>-0.71111111111111702</v>
      </c>
      <c r="DZ49">
        <v>-14.248785027401498</v>
      </c>
      <c r="EA49">
        <v>-4.124126813541098</v>
      </c>
      <c r="EB49">
        <v>-3.4374598614442733</v>
      </c>
      <c r="EC49">
        <v>0.64912880081993751</v>
      </c>
      <c r="ED49">
        <v>-1.3514671494303419</v>
      </c>
      <c r="EE49">
        <v>4.2667291290264178</v>
      </c>
      <c r="EF49">
        <v>3.1301482701812171</v>
      </c>
      <c r="EG49">
        <v>7.7981651376146797</v>
      </c>
      <c r="EH49">
        <v>2.2040816326530637</v>
      </c>
      <c r="EI49">
        <v>4.2760690172543043</v>
      </c>
      <c r="EJ49">
        <v>3.5294117647058849</v>
      </c>
      <c r="EK49">
        <v>2.5688073394495388</v>
      </c>
      <c r="EL49">
        <v>2.8524857375713122</v>
      </c>
      <c r="EM49">
        <v>3.9420756234915455</v>
      </c>
      <c r="EN49">
        <v>-2.357723577235777</v>
      </c>
      <c r="EO49">
        <v>9.1779728651237154</v>
      </c>
      <c r="EP49">
        <v>7.0571630204657732</v>
      </c>
      <c r="EQ49">
        <v>-0.42328042328042931</v>
      </c>
      <c r="ER49">
        <v>6.1904761904761996</v>
      </c>
      <c r="ES49">
        <v>-0.16501650165016735</v>
      </c>
      <c r="ET49">
        <v>-2.6540284360189546</v>
      </c>
      <c r="EU49">
        <v>10.312499999999991</v>
      </c>
      <c r="EV49">
        <v>-11.91520467836258</v>
      </c>
      <c r="EW49">
        <v>4.2760690172543043</v>
      </c>
      <c r="EX49">
        <v>11.755090149872141</v>
      </c>
      <c r="EY49">
        <v>-2.312244470595306</v>
      </c>
      <c r="EZ49">
        <v>-4.1558107993589335</v>
      </c>
      <c r="FA49">
        <v>-0.803306050004989</v>
      </c>
      <c r="FB49">
        <v>6.8655539382448314</v>
      </c>
      <c r="FC49">
        <v>26.2900865530472</v>
      </c>
      <c r="FD49">
        <v>17.122816138288734</v>
      </c>
      <c r="FE49">
        <v>-182.03568726047794</v>
      </c>
      <c r="FF49">
        <v>-18.047894524418133</v>
      </c>
      <c r="FG49">
        <v>11.243461226598546</v>
      </c>
      <c r="FH49">
        <v>-354.07213552862788</v>
      </c>
      <c r="FI49">
        <v>61.980727557748175</v>
      </c>
      <c r="FJ49">
        <v>-1701.4581844174409</v>
      </c>
      <c r="FK49">
        <v>-465.0697146562905</v>
      </c>
      <c r="FL49">
        <v>1154.2033327092306</v>
      </c>
      <c r="FM49">
        <v>16.883685727882639</v>
      </c>
      <c r="FN49" t="b">
        <v>1</v>
      </c>
      <c r="FO49">
        <v>4.9256505576208287</v>
      </c>
      <c r="FP49">
        <v>3.2287822878228782</v>
      </c>
      <c r="FQ49">
        <v>21.216041397153955</v>
      </c>
      <c r="FR49">
        <v>3.5685963521015074</v>
      </c>
      <c r="FS49">
        <v>2.3507462686567204</v>
      </c>
      <c r="FT49">
        <v>20.748299319727899</v>
      </c>
      <c r="FU49">
        <v>29.230769230769226</v>
      </c>
      <c r="FV49">
        <v>3.2339993227226591</v>
      </c>
      <c r="FW49">
        <v>59.347181008902069</v>
      </c>
      <c r="FX49">
        <v>15.920713869225342</v>
      </c>
      <c r="FY49">
        <v>3.8753217839003686</v>
      </c>
      <c r="FZ49">
        <v>-3.5989450127877181</v>
      </c>
      <c r="GA49">
        <v>1.8452902999473744</v>
      </c>
      <c r="GB49">
        <v>-3.6617043121149861</v>
      </c>
      <c r="GC49">
        <v>6.0330654000730615</v>
      </c>
      <c r="GD49">
        <v>-0.30211091970277426</v>
      </c>
      <c r="GE49">
        <v>2.9142598850378962</v>
      </c>
      <c r="GF49">
        <v>-0.42308090899669648</v>
      </c>
      <c r="GG49">
        <v>8.1556576224502386</v>
      </c>
      <c r="GH49">
        <v>4.923656473796183</v>
      </c>
      <c r="GI49">
        <v>16.363696437909059</v>
      </c>
      <c r="GJ49">
        <v>33.378010545396577</v>
      </c>
      <c r="GK49">
        <v>3.3910507924685369</v>
      </c>
      <c r="GL49">
        <v>8.301158301158301</v>
      </c>
      <c r="GM49">
        <v>11.640523461306946</v>
      </c>
      <c r="GN49">
        <v>5.8909159212040025</v>
      </c>
      <c r="GO49">
        <v>-38.521844162355571</v>
      </c>
      <c r="GP49">
        <v>73.874611156129646</v>
      </c>
      <c r="GQ49">
        <v>208.82087275141396</v>
      </c>
      <c r="GR49">
        <v>-0.86863276279605794</v>
      </c>
      <c r="GS49">
        <v>-8.7633046122655909</v>
      </c>
      <c r="GT49">
        <v>-19.718928414580589</v>
      </c>
      <c r="GU49">
        <v>12.395378178861126</v>
      </c>
      <c r="GV49">
        <v>2.1488871834228571</v>
      </c>
      <c r="GW49">
        <v>6.2545989698307576</v>
      </c>
      <c r="GX49">
        <v>4.5349730976172227</v>
      </c>
      <c r="GY49">
        <v>4.9919484702093415</v>
      </c>
      <c r="GZ49">
        <v>4.2379788101059512</v>
      </c>
      <c r="HA49">
        <v>4.8739495798319306</v>
      </c>
      <c r="HB49">
        <v>3.0869212022745831</v>
      </c>
      <c r="HC49">
        <v>4.6993644621215793</v>
      </c>
      <c r="HD49">
        <v>82.69805256192096</v>
      </c>
      <c r="HE49">
        <v>-7.9271088561321701</v>
      </c>
      <c r="HF49">
        <v>15.691407262894048</v>
      </c>
      <c r="HG49">
        <v>3.2901582289835356</v>
      </c>
      <c r="HH49">
        <v>9.519932241837715</v>
      </c>
      <c r="HI49">
        <v>-8.7796822960202103</v>
      </c>
      <c r="HJ49">
        <v>3.5682309930612583</v>
      </c>
      <c r="HK49">
        <v>38.358236683563788</v>
      </c>
      <c r="HL49">
        <v>15.172607729183962</v>
      </c>
      <c r="HM49">
        <v>0.12360306781279615</v>
      </c>
      <c r="HN49">
        <v>4.3206838492423305</v>
      </c>
      <c r="HO49">
        <v>-19.44758034168737</v>
      </c>
      <c r="HP49">
        <v>0.12382922106150623</v>
      </c>
      <c r="HQ49">
        <v>11.319314905884346</v>
      </c>
      <c r="HR49">
        <v>4.6087410191779439</v>
      </c>
      <c r="HS49">
        <v>0</v>
      </c>
      <c r="HT49">
        <v>0</v>
      </c>
      <c r="HU49">
        <v>0.35494066674305613</v>
      </c>
      <c r="HV49">
        <v>-12.083649227586617</v>
      </c>
      <c r="HW49">
        <v>28.109025850737567</v>
      </c>
      <c r="HX49">
        <v>-23.705784916025419</v>
      </c>
      <c r="HY49">
        <v>3.8449935551106549</v>
      </c>
      <c r="HZ49">
        <v>-2.1739130434782563</v>
      </c>
      <c r="IA49">
        <v>-14.443042946054549</v>
      </c>
      <c r="IB49">
        <v>6.9446205385016988</v>
      </c>
      <c r="IC49">
        <v>-7.1146926992976605</v>
      </c>
      <c r="ID49">
        <v>1.4854473985620387</v>
      </c>
      <c r="IE49">
        <v>16.904649835674991</v>
      </c>
      <c r="IF49">
        <v>5.0317485635499661</v>
      </c>
      <c r="IG49">
        <v>38.809034907597514</v>
      </c>
      <c r="IH49">
        <v>26.507638928768934</v>
      </c>
      <c r="II49">
        <v>2.0319810175612312</v>
      </c>
      <c r="IJ49">
        <v>4.8575843992359209</v>
      </c>
    </row>
    <row r="50" spans="1:244">
      <c r="A50" t="s">
        <v>345</v>
      </c>
      <c r="B50">
        <v>4.4770575361483278</v>
      </c>
      <c r="C50">
        <v>6.0888455919918778</v>
      </c>
      <c r="D50">
        <v>-0.20839292724993724</v>
      </c>
      <c r="E50">
        <v>7.8015103320567176</v>
      </c>
      <c r="F50">
        <v>9.0382220414120749</v>
      </c>
      <c r="G50">
        <v>8.3119269263140314</v>
      </c>
      <c r="H50">
        <v>4.4924095825123338</v>
      </c>
      <c r="I50">
        <v>11.833935334510896</v>
      </c>
      <c r="J50">
        <v>6.1127532622322569</v>
      </c>
      <c r="K50" t="b">
        <v>1</v>
      </c>
      <c r="L50">
        <v>8.5975196571692951</v>
      </c>
      <c r="M50">
        <v>21.534751470697632</v>
      </c>
      <c r="N50">
        <v>1.0677511731702729</v>
      </c>
      <c r="O50">
        <v>3.9486298705057368</v>
      </c>
      <c r="P50">
        <v>21.734786924627091</v>
      </c>
      <c r="Q50">
        <v>10.141873867294217</v>
      </c>
      <c r="R50">
        <v>11.221052197298629</v>
      </c>
      <c r="S50">
        <v>24.61548743104283</v>
      </c>
      <c r="T50">
        <v>3.6144656310910599</v>
      </c>
      <c r="U50">
        <v>7.6221578788382232</v>
      </c>
      <c r="V50">
        <v>20.02277283088425</v>
      </c>
      <c r="W50">
        <v>75.939568876544968</v>
      </c>
      <c r="X50">
        <v>14.997718832212637</v>
      </c>
      <c r="Y50">
        <v>3812.5751633986929</v>
      </c>
      <c r="Z50">
        <v>275.9974870864163</v>
      </c>
      <c r="AA50">
        <v>63.642885840555593</v>
      </c>
      <c r="AB50">
        <v>11.545124049825072</v>
      </c>
      <c r="AC50">
        <v>30.510956968410969</v>
      </c>
      <c r="AD50">
        <v>-7.4426120431538454</v>
      </c>
      <c r="AE50">
        <v>3.4543016504757369</v>
      </c>
      <c r="AF50">
        <v>14.362327302792366</v>
      </c>
      <c r="AG50">
        <v>16.279453794855513</v>
      </c>
      <c r="AH50">
        <v>-9.9770501342820417</v>
      </c>
      <c r="AI50">
        <v>-1.0973649395014301E-2</v>
      </c>
      <c r="AJ50">
        <v>10.606586664410649</v>
      </c>
      <c r="AK50">
        <v>0.36667305217838542</v>
      </c>
      <c r="AL50">
        <v>11.358436757977639</v>
      </c>
      <c r="AM50">
        <v>2.806421589411531</v>
      </c>
      <c r="AN50">
        <v>12.69087866005602</v>
      </c>
      <c r="AO50">
        <v>0.27194906758402626</v>
      </c>
      <c r="AP50">
        <v>2.1687892241653595</v>
      </c>
      <c r="AQ50">
        <v>21.033012104140379</v>
      </c>
      <c r="AR50">
        <v>5.3027153780515333</v>
      </c>
      <c r="AS50">
        <v>13.953167066233696</v>
      </c>
      <c r="AT50">
        <v>7.8133090442923177</v>
      </c>
      <c r="AU50">
        <v>16.296994218040073</v>
      </c>
      <c r="AV50">
        <v>-43.714218313698645</v>
      </c>
      <c r="AW50">
        <v>-25.487663394337268</v>
      </c>
      <c r="AX50">
        <v>-42.140595625684817</v>
      </c>
      <c r="AY50">
        <v>4.1513169605913021</v>
      </c>
      <c r="AZ50">
        <v>89.287565976338271</v>
      </c>
      <c r="BA50">
        <v>9.7052338080610774</v>
      </c>
      <c r="BB50">
        <v>-3.8914611174804965</v>
      </c>
      <c r="BC50">
        <v>9.17</v>
      </c>
      <c r="BD50">
        <v>6.56</v>
      </c>
      <c r="BE50">
        <v>-21.99</v>
      </c>
      <c r="BF50">
        <v>71.2</v>
      </c>
      <c r="BG50">
        <v>9.7052338080610774</v>
      </c>
      <c r="BH50">
        <v>-3.8914611174804965</v>
      </c>
      <c r="BI50">
        <v>8.6975335352661158</v>
      </c>
      <c r="BJ50">
        <v>6.9977838050036851</v>
      </c>
      <c r="BK50">
        <v>-31.817159247490228</v>
      </c>
      <c r="BL50">
        <v>20.24282873331325</v>
      </c>
      <c r="BM50">
        <v>9.0697674418604493</v>
      </c>
      <c r="BN50">
        <v>3.2899845931622025</v>
      </c>
      <c r="BO50">
        <v>-10.464455864366071</v>
      </c>
      <c r="BP50">
        <v>26.241945949440844</v>
      </c>
      <c r="BQ50">
        <v>2.094709727564422</v>
      </c>
      <c r="BR50">
        <v>4.695222405271819</v>
      </c>
      <c r="BS50">
        <v>20.027681733739605</v>
      </c>
      <c r="BT50">
        <v>16.279453794855513</v>
      </c>
      <c r="BU50">
        <v>-0.64936543167718708</v>
      </c>
      <c r="BV50">
        <v>-7.4426120431538454</v>
      </c>
      <c r="BW50">
        <v>4.0687998379137262</v>
      </c>
      <c r="BX50">
        <v>4.0687998379137262</v>
      </c>
      <c r="BY50">
        <v>84.052146132838672</v>
      </c>
      <c r="BZ50">
        <v>491.97489778453934</v>
      </c>
      <c r="CA50">
        <v>63.642885840555593</v>
      </c>
      <c r="CB50">
        <v>9.5063904803878412</v>
      </c>
      <c r="CC50">
        <v>187.99556225854229</v>
      </c>
      <c r="CD50">
        <v>1.2452913752913808</v>
      </c>
      <c r="CE50">
        <v>17.712699009978078</v>
      </c>
      <c r="CF50">
        <v>1</v>
      </c>
      <c r="CG50">
        <v>2.1183319889174137</v>
      </c>
      <c r="CH50">
        <v>87.507881613884592</v>
      </c>
      <c r="CI50">
        <v>2.5085376635303596</v>
      </c>
      <c r="CJ50">
        <v>6.1789942461807046</v>
      </c>
      <c r="CK50">
        <v>0</v>
      </c>
      <c r="CL50">
        <v>19.619063563820706</v>
      </c>
      <c r="CM50">
        <v>7.2792643691280441</v>
      </c>
      <c r="CN50">
        <v>19.894099215894702</v>
      </c>
      <c r="CO50">
        <v>1.4942606310496565</v>
      </c>
      <c r="CP50">
        <v>2.1838610294042358</v>
      </c>
      <c r="CQ50">
        <v>2.6805925002102016</v>
      </c>
      <c r="CR50">
        <v>1.1685004021675403</v>
      </c>
      <c r="CS50">
        <v>7.0804572128000229</v>
      </c>
      <c r="CT50">
        <v>0.965744088651178</v>
      </c>
      <c r="CU50">
        <v>252.86651728681284</v>
      </c>
      <c r="CV50">
        <v>7.0690519193661929</v>
      </c>
      <c r="CW50">
        <v>3.7220257895425215</v>
      </c>
      <c r="CX50">
        <v>4.1497433161375703</v>
      </c>
      <c r="CY50">
        <v>10.514234759564566</v>
      </c>
      <c r="CZ50">
        <v>8.5287723562064937</v>
      </c>
      <c r="DA50">
        <v>9.5063904803878412</v>
      </c>
      <c r="DB50">
        <v>8.4161891565877855</v>
      </c>
      <c r="DC50">
        <v>34.322856490708737</v>
      </c>
      <c r="DD50">
        <v>20.027681733739605</v>
      </c>
      <c r="DE50">
        <v>38.439204752091165</v>
      </c>
      <c r="DF50">
        <v>8.9979875016063797</v>
      </c>
      <c r="DG50">
        <v>-7.0868195076512013</v>
      </c>
      <c r="DH50">
        <v>6.9977838050036851</v>
      </c>
      <c r="DI50">
        <v>13.661322472243608</v>
      </c>
      <c r="DJ50">
        <v>5.3070781332402017</v>
      </c>
      <c r="DK50">
        <v>-0.32429701813957656</v>
      </c>
      <c r="DL50">
        <v>11.984074319840744</v>
      </c>
      <c r="DM50">
        <v>3.1437951433775222</v>
      </c>
      <c r="DN50">
        <v>-12.590419834742574</v>
      </c>
      <c r="DO50">
        <v>24.411561632640865</v>
      </c>
      <c r="DP50">
        <v>1.3397246160559162</v>
      </c>
      <c r="DQ50">
        <v>2.288313919708227</v>
      </c>
      <c r="DR50">
        <v>8.6265467944089647</v>
      </c>
      <c r="DS50">
        <v>7.2554429373318783</v>
      </c>
      <c r="DT50">
        <v>-9.2105263157894655</v>
      </c>
      <c r="DU50">
        <v>-3.8461538461538463</v>
      </c>
      <c r="DV50">
        <v>-1.6684045881126188</v>
      </c>
      <c r="DW50">
        <v>-8.7149187592319048</v>
      </c>
      <c r="DX50">
        <v>-7.4172185430463529</v>
      </c>
      <c r="DY50">
        <v>-3.6904228298222215</v>
      </c>
      <c r="DZ50">
        <v>-14.183142559833502</v>
      </c>
      <c r="EA50">
        <v>-6.0209077676326554</v>
      </c>
      <c r="EB50">
        <v>-2.4197852449211297</v>
      </c>
      <c r="EC50">
        <v>-6.6291230893000819</v>
      </c>
      <c r="ED50">
        <v>3.1473413945642785</v>
      </c>
      <c r="EE50">
        <v>7.6678901492125719</v>
      </c>
      <c r="EF50">
        <v>1.9458544839255476</v>
      </c>
      <c r="EG50">
        <v>1.1156186612576151</v>
      </c>
      <c r="EH50">
        <v>1.5939597315436169</v>
      </c>
      <c r="EI50">
        <v>5.263157894736838</v>
      </c>
      <c r="EJ50">
        <v>2.1588946459412779</v>
      </c>
      <c r="EK50">
        <v>-4.1874376869391856</v>
      </c>
      <c r="EL50">
        <v>1.0016694490818054</v>
      </c>
      <c r="EM50">
        <v>3.6945812807881775</v>
      </c>
      <c r="EN50">
        <v>-1.2264922322158627</v>
      </c>
      <c r="EO50">
        <v>7.8253706754530477</v>
      </c>
      <c r="EP50">
        <v>-4.4444444444444446</v>
      </c>
      <c r="EQ50">
        <v>0.31746031746031445</v>
      </c>
      <c r="ER50">
        <v>4.3276661514683106</v>
      </c>
      <c r="ES50">
        <v>1.862828111769689</v>
      </c>
      <c r="ET50">
        <v>-1.3065326633165801</v>
      </c>
      <c r="EU50">
        <v>6.139677666922486</v>
      </c>
      <c r="EV50">
        <v>-3.3333333333333375</v>
      </c>
      <c r="EW50">
        <v>5.1903114186851207</v>
      </c>
      <c r="EX50">
        <v>8.0014064543067178</v>
      </c>
      <c r="EY50">
        <v>7.80815359335051</v>
      </c>
      <c r="EZ50">
        <v>3.4917699291237376</v>
      </c>
      <c r="FA50">
        <v>20.060070475696374</v>
      </c>
      <c r="FB50">
        <v>27.137615467575298</v>
      </c>
      <c r="FC50">
        <v>27.137615467575298</v>
      </c>
      <c r="FD50">
        <v>15.15632733137976</v>
      </c>
      <c r="FE50">
        <v>41.705955952705658</v>
      </c>
      <c r="FF50">
        <v>35.352089800596346</v>
      </c>
      <c r="FG50">
        <v>22.617231300895206</v>
      </c>
      <c r="FH50">
        <v>108.80710345415932</v>
      </c>
      <c r="FI50">
        <v>39.456282145481261</v>
      </c>
      <c r="FJ50">
        <v>588.75086665125946</v>
      </c>
      <c r="FK50">
        <v>-1564.1957434486753</v>
      </c>
      <c r="FL50">
        <v>-25.347924839975217</v>
      </c>
      <c r="FM50">
        <v>14.525669155087531</v>
      </c>
      <c r="FN50" t="b">
        <v>1</v>
      </c>
      <c r="FO50">
        <v>2.2644927536231885</v>
      </c>
      <c r="FP50">
        <v>2.643573381950767</v>
      </c>
      <c r="FQ50">
        <v>11.151960784313736</v>
      </c>
      <c r="FR50">
        <v>2.1756021756021848</v>
      </c>
      <c r="FS50">
        <v>1.4582573824279985</v>
      </c>
      <c r="FT50">
        <v>5.3882725832012657</v>
      </c>
      <c r="FU50">
        <v>8.155339805825248</v>
      </c>
      <c r="FV50">
        <v>-0.19056693663650079</v>
      </c>
      <c r="FW50">
        <v>9.2307692307692371</v>
      </c>
      <c r="FX50">
        <v>15.533608467123109</v>
      </c>
      <c r="FY50">
        <v>3.7475563424440264</v>
      </c>
      <c r="FZ50">
        <v>3.674587457424161</v>
      </c>
      <c r="GA50">
        <v>10.894297964282107</v>
      </c>
      <c r="GB50">
        <v>5.8935550273968484</v>
      </c>
      <c r="GC50">
        <v>16.59391529353212</v>
      </c>
      <c r="GD50">
        <v>16.803394864548114</v>
      </c>
      <c r="GE50">
        <v>-2.4716328311158611</v>
      </c>
      <c r="GF50">
        <v>-6.0712823414545136</v>
      </c>
      <c r="GG50">
        <v>7.5245238095238172</v>
      </c>
      <c r="GH50">
        <v>1.0866300745035686</v>
      </c>
      <c r="GI50">
        <v>14.105981136367907</v>
      </c>
      <c r="GJ50">
        <v>18.27495070001882</v>
      </c>
      <c r="GK50">
        <v>3.8457855375049657</v>
      </c>
      <c r="GL50">
        <v>8.2312404287901995</v>
      </c>
      <c r="GM50">
        <v>29.03058988800246</v>
      </c>
      <c r="GN50">
        <v>44.508258572985646</v>
      </c>
      <c r="GO50">
        <v>-10.163339382940109</v>
      </c>
      <c r="GP50">
        <v>14.868409749153209</v>
      </c>
      <c r="GQ50">
        <v>112.52378788392096</v>
      </c>
      <c r="GR50">
        <v>21.265719794117139</v>
      </c>
      <c r="GS50">
        <v>-8.6031847814470446</v>
      </c>
      <c r="GT50">
        <v>72.08750211972189</v>
      </c>
      <c r="GU50">
        <v>18.292194569171912</v>
      </c>
      <c r="GV50">
        <v>-7.4515648286135855E-2</v>
      </c>
      <c r="GW50">
        <v>5.9506531204644322</v>
      </c>
      <c r="GX50">
        <v>4.3346007604562651</v>
      </c>
      <c r="GY50">
        <v>4.7732696897374591</v>
      </c>
      <c r="GZ50">
        <v>5.2931596091205328</v>
      </c>
      <c r="HA50">
        <v>3.8111019055509483</v>
      </c>
      <c r="HB50">
        <v>-1.7054263565891494</v>
      </c>
      <c r="HC50">
        <v>0.51840449549918621</v>
      </c>
      <c r="HD50">
        <v>187.44673793789707</v>
      </c>
      <c r="HE50">
        <v>-6.350804136350348</v>
      </c>
      <c r="HF50">
        <v>17.712699009978078</v>
      </c>
      <c r="HG50">
        <v>2.1770036221582174</v>
      </c>
      <c r="HH50">
        <v>9.8844973618742937</v>
      </c>
      <c r="HI50">
        <v>0.25232931303130224</v>
      </c>
      <c r="HJ50">
        <v>4.7023798516984447</v>
      </c>
      <c r="HK50">
        <v>33.437750247303214</v>
      </c>
      <c r="HL50">
        <v>11.441556762348073</v>
      </c>
      <c r="HM50">
        <v>1.5700801552415871</v>
      </c>
      <c r="HN50">
        <v>-7.123397059514307</v>
      </c>
      <c r="HO50">
        <v>-14.078910019869436</v>
      </c>
      <c r="HP50">
        <v>-10.04003608886884</v>
      </c>
      <c r="HQ50">
        <v>-5.3470919324577793</v>
      </c>
      <c r="HR50">
        <v>5.1489562078166689</v>
      </c>
      <c r="HS50">
        <v>0</v>
      </c>
      <c r="HT50">
        <v>0</v>
      </c>
      <c r="HU50">
        <v>-2.2218608426348725</v>
      </c>
      <c r="HV50">
        <v>-5.3319872410195668</v>
      </c>
      <c r="HW50">
        <v>8.4075569390085185</v>
      </c>
      <c r="HX50">
        <v>-29.393885213659932</v>
      </c>
      <c r="HY50">
        <v>20.372521685254021</v>
      </c>
      <c r="HZ50">
        <v>-1.6060862214708298</v>
      </c>
      <c r="IA50">
        <v>-32.341947635176091</v>
      </c>
      <c r="IB50">
        <v>-4.4139760849321901</v>
      </c>
      <c r="IC50">
        <v>-11.693985410651964</v>
      </c>
      <c r="ID50">
        <v>-10.460523649333277</v>
      </c>
      <c r="IE50">
        <v>9.2479432794468721</v>
      </c>
      <c r="IF50">
        <v>2.4162143944084629</v>
      </c>
      <c r="IG50">
        <v>9.4293808174827944</v>
      </c>
      <c r="IH50">
        <v>26.196881684364204</v>
      </c>
      <c r="II50">
        <v>2.261089370137082</v>
      </c>
      <c r="IJ50">
        <v>3.9766229870835899</v>
      </c>
    </row>
    <row r="51" spans="1:244">
      <c r="A51" t="s">
        <v>346</v>
      </c>
      <c r="B51">
        <v>13.358526263755428</v>
      </c>
      <c r="C51">
        <v>6.7915619699239604</v>
      </c>
      <c r="D51">
        <v>6.6763859549220577</v>
      </c>
      <c r="E51">
        <v>4.6743862301950871</v>
      </c>
      <c r="F51">
        <v>10.137581613598423</v>
      </c>
      <c r="G51">
        <v>13.50915795756368</v>
      </c>
      <c r="H51">
        <v>10.784263757389372</v>
      </c>
      <c r="I51">
        <v>8.9720315454541772</v>
      </c>
      <c r="J51">
        <v>5.3179395524705217</v>
      </c>
      <c r="K51" t="b">
        <v>0</v>
      </c>
      <c r="L51">
        <v>4.853665997824212</v>
      </c>
      <c r="M51">
        <v>7.3387515886372476</v>
      </c>
      <c r="N51">
        <v>6.4127835641315247</v>
      </c>
      <c r="O51">
        <v>4.6541701443836372</v>
      </c>
      <c r="P51">
        <v>10.569709561146242</v>
      </c>
      <c r="Q51">
        <v>10.738325864071435</v>
      </c>
      <c r="R51">
        <v>8.0606642369892949</v>
      </c>
      <c r="S51">
        <v>10.803108992150051</v>
      </c>
      <c r="T51">
        <v>9.1889516815122274</v>
      </c>
      <c r="U51">
        <v>8.8611465524439144</v>
      </c>
      <c r="V51">
        <v>9.5609330652248392</v>
      </c>
      <c r="W51">
        <v>26.715783884242665</v>
      </c>
      <c r="X51">
        <v>15.105109034549042</v>
      </c>
      <c r="Y51">
        <v>101.31029684601111</v>
      </c>
      <c r="Z51">
        <v>31.680943687684309</v>
      </c>
      <c r="AA51">
        <v>11.597250778358696</v>
      </c>
      <c r="AB51">
        <v>13.752982205433858</v>
      </c>
      <c r="AC51">
        <v>19.314241015166658</v>
      </c>
      <c r="AD51">
        <v>6.2082329267383702</v>
      </c>
      <c r="AE51">
        <v>12.67997241141479</v>
      </c>
      <c r="AF51">
        <v>15.337351063279131</v>
      </c>
      <c r="AG51">
        <v>12.780999723833187</v>
      </c>
      <c r="AH51">
        <v>3.3608785199441882</v>
      </c>
      <c r="AI51">
        <v>8.7333713719577979</v>
      </c>
      <c r="AJ51">
        <v>11.232602540468113</v>
      </c>
      <c r="AK51">
        <v>1.7067506261781746</v>
      </c>
      <c r="AL51">
        <v>10.746828163511154</v>
      </c>
      <c r="AM51">
        <v>-0.56195461475599184</v>
      </c>
      <c r="AN51">
        <v>7.0470215130757357</v>
      </c>
      <c r="AO51">
        <v>11.231253690023346</v>
      </c>
      <c r="AP51">
        <v>10.889263642069178</v>
      </c>
      <c r="AQ51">
        <v>20.506602927405812</v>
      </c>
      <c r="AR51">
        <v>7.1466079143040915</v>
      </c>
      <c r="AS51">
        <v>13.67658226288771</v>
      </c>
      <c r="AT51">
        <v>4.6691644494181599</v>
      </c>
      <c r="AU51">
        <v>10.96221851067126</v>
      </c>
      <c r="AV51">
        <v>-35.596334476186115</v>
      </c>
      <c r="AW51">
        <v>-43.941527394400381</v>
      </c>
      <c r="AX51">
        <v>-66.408267470068083</v>
      </c>
      <c r="AY51">
        <v>4.7335261068624712</v>
      </c>
      <c r="AZ51">
        <v>14.993927940201962</v>
      </c>
      <c r="BA51">
        <v>10.621869599695358</v>
      </c>
      <c r="BB51">
        <v>-4.1402967426659654</v>
      </c>
      <c r="BC51">
        <v>8.1999999999999993</v>
      </c>
      <c r="BD51">
        <v>6.24</v>
      </c>
      <c r="BE51">
        <v>-31.77</v>
      </c>
      <c r="BF51">
        <v>71.8</v>
      </c>
      <c r="BG51">
        <v>10.621869599695358</v>
      </c>
      <c r="BH51">
        <v>-4.1402967426659654</v>
      </c>
      <c r="BI51">
        <v>7.0398642917726866</v>
      </c>
      <c r="BJ51">
        <v>5.5591417196821311</v>
      </c>
      <c r="BK51">
        <v>20.676657856799615</v>
      </c>
      <c r="BL51">
        <v>11.247055094923981</v>
      </c>
      <c r="BM51">
        <v>7.9626047711154104</v>
      </c>
      <c r="BN51">
        <v>4.3704619524853863</v>
      </c>
      <c r="BO51">
        <v>-12.380093068386316</v>
      </c>
      <c r="BP51">
        <v>30.608006716924507</v>
      </c>
      <c r="BQ51">
        <v>6.2887571540728437</v>
      </c>
      <c r="BR51">
        <v>1.9184652278177505</v>
      </c>
      <c r="BS51">
        <v>15.327293196804812</v>
      </c>
      <c r="BT51">
        <v>12.780999723833187</v>
      </c>
      <c r="BU51">
        <v>1.8165540999954797</v>
      </c>
      <c r="BV51">
        <v>6.2082329267383702</v>
      </c>
      <c r="BW51">
        <v>12.522319808376285</v>
      </c>
      <c r="BX51">
        <v>12.522319808376285</v>
      </c>
      <c r="BY51">
        <v>-26.990046824631165</v>
      </c>
      <c r="BZ51">
        <v>-65.85402135466596</v>
      </c>
      <c r="CA51">
        <v>11.597250778358696</v>
      </c>
      <c r="CB51">
        <v>18.358152266446634</v>
      </c>
      <c r="CC51">
        <v>49.340223997523083</v>
      </c>
      <c r="CD51">
        <v>1.2435166537567706</v>
      </c>
      <c r="CE51">
        <v>21.211644580761018</v>
      </c>
      <c r="CF51">
        <v>1</v>
      </c>
      <c r="CG51">
        <v>-3.0185785492697885</v>
      </c>
      <c r="CH51">
        <v>67.135739593155122</v>
      </c>
      <c r="CI51">
        <v>2.4738542165837862</v>
      </c>
      <c r="CJ51">
        <v>5.311917670915089</v>
      </c>
      <c r="CK51">
        <v>0</v>
      </c>
      <c r="CL51">
        <v>26.049074372267789</v>
      </c>
      <c r="CM51">
        <v>-4.0493815826246387</v>
      </c>
      <c r="CN51">
        <v>21.950255293200012</v>
      </c>
      <c r="CO51">
        <v>2.1000778616185078</v>
      </c>
      <c r="CP51">
        <v>2.3713060083757247</v>
      </c>
      <c r="CQ51">
        <v>3.0343117643711635</v>
      </c>
      <c r="CR51">
        <v>1.9950680638167602</v>
      </c>
      <c r="CS51">
        <v>6.9751666944000048</v>
      </c>
      <c r="CT51">
        <v>1.438273863512731</v>
      </c>
      <c r="CU51">
        <v>259.65060205751917</v>
      </c>
      <c r="CV51">
        <v>5.2016359671946431</v>
      </c>
      <c r="CW51">
        <v>4.0005161241023997</v>
      </c>
      <c r="CX51">
        <v>4.3447106779008688</v>
      </c>
      <c r="CY51">
        <v>12.80181304074536</v>
      </c>
      <c r="CZ51">
        <v>12.380499592706883</v>
      </c>
      <c r="DA51">
        <v>18.358152266446634</v>
      </c>
      <c r="DB51">
        <v>11.599113173145238</v>
      </c>
      <c r="DC51">
        <v>19.648522041706933</v>
      </c>
      <c r="DD51">
        <v>15.327293196804812</v>
      </c>
      <c r="DE51">
        <v>20.915867061608679</v>
      </c>
      <c r="DF51">
        <v>7.1215304007058942</v>
      </c>
      <c r="DG51">
        <v>-3.9994940213502583</v>
      </c>
      <c r="DH51">
        <v>5.5591417196821311</v>
      </c>
      <c r="DI51">
        <v>8.6715670100047646</v>
      </c>
      <c r="DJ51">
        <v>6.093524681244217</v>
      </c>
      <c r="DK51">
        <v>2.8895491074569275</v>
      </c>
      <c r="DL51">
        <v>9.4877325656339906</v>
      </c>
      <c r="DM51">
        <v>10.038268445798177</v>
      </c>
      <c r="DN51">
        <v>-9.6255773145272681</v>
      </c>
      <c r="DO51">
        <v>17.398989656391052</v>
      </c>
      <c r="DP51">
        <v>1.5726504123173712</v>
      </c>
      <c r="DQ51">
        <v>2.4542727995082272</v>
      </c>
      <c r="DR51">
        <v>6.7262541901763218</v>
      </c>
      <c r="DS51">
        <v>5.8503719835470864</v>
      </c>
      <c r="DT51">
        <v>-7.5342465753424639</v>
      </c>
      <c r="DU51">
        <v>-7.6923076923076925</v>
      </c>
      <c r="DV51">
        <v>-2.5104602510460272</v>
      </c>
      <c r="DW51">
        <v>-6.4318529862174572</v>
      </c>
      <c r="DX51">
        <v>-9.9462365591397877</v>
      </c>
      <c r="DY51">
        <v>-3.987455197132598</v>
      </c>
      <c r="DZ51">
        <v>-4.3404158618338906</v>
      </c>
      <c r="EA51">
        <v>1.0705205406128693</v>
      </c>
      <c r="EB51">
        <v>5.268036326013477</v>
      </c>
      <c r="EC51">
        <v>-11.383108935128506</v>
      </c>
      <c r="ED51">
        <v>8.3456479336225105</v>
      </c>
      <c r="EE51">
        <v>8.2130385863265314</v>
      </c>
      <c r="EF51">
        <v>3.3276450511945317</v>
      </c>
      <c r="EG51">
        <v>7.1346375143843357</v>
      </c>
      <c r="EH51">
        <v>2.5</v>
      </c>
      <c r="EI51">
        <v>6.0458651841556552</v>
      </c>
      <c r="EJ51">
        <v>5.2252252252252225</v>
      </c>
      <c r="EK51">
        <v>4.9433573635427521</v>
      </c>
      <c r="EL51">
        <v>-0.40749796251018744</v>
      </c>
      <c r="EM51">
        <v>3.5341365461847434</v>
      </c>
      <c r="EN51">
        <v>-0.79365079365079361</v>
      </c>
      <c r="EO51">
        <v>7.2181670721816635</v>
      </c>
      <c r="EP51">
        <v>8.6021505376344098</v>
      </c>
      <c r="EQ51">
        <v>-0.73529411764706176</v>
      </c>
      <c r="ER51">
        <v>5.8823529411764799</v>
      </c>
      <c r="ES51">
        <v>2.4513947590870719</v>
      </c>
      <c r="ET51">
        <v>-2.7457927369353485</v>
      </c>
      <c r="EU51">
        <v>4.8461538461538547</v>
      </c>
      <c r="EV51">
        <v>0.58774139378673629</v>
      </c>
      <c r="EW51">
        <v>6.0458651841556552</v>
      </c>
      <c r="EX51">
        <v>32.156234645498458</v>
      </c>
      <c r="EY51">
        <v>12.348523782306522</v>
      </c>
      <c r="EZ51">
        <v>11.885041480862418</v>
      </c>
      <c r="FA51">
        <v>14.967795593319499</v>
      </c>
      <c r="FB51">
        <v>-3.3805263076278935</v>
      </c>
      <c r="FC51">
        <v>-3.3805263076278935</v>
      </c>
      <c r="FD51">
        <v>23.040208273069133</v>
      </c>
      <c r="FE51">
        <v>-111.8389803673211</v>
      </c>
      <c r="FF51">
        <v>-52.942095097193111</v>
      </c>
      <c r="FG51">
        <v>-11.559271069742499</v>
      </c>
      <c r="FH51">
        <v>-25.889444505510962</v>
      </c>
      <c r="FI51">
        <v>-9.1574537414174326</v>
      </c>
      <c r="FJ51">
        <v>-63.828713870259357</v>
      </c>
      <c r="FK51">
        <v>148.83540017388921</v>
      </c>
      <c r="FL51">
        <v>-165.87181345102431</v>
      </c>
      <c r="FM51">
        <v>12.265000021531653</v>
      </c>
      <c r="FN51" t="b">
        <v>0</v>
      </c>
      <c r="FO51">
        <v>2.6905829596412558</v>
      </c>
      <c r="FP51">
        <v>2.4478694469628315</v>
      </c>
      <c r="FQ51">
        <v>8.1927710843373447</v>
      </c>
      <c r="FR51">
        <v>2.9770992366412257</v>
      </c>
      <c r="FS51">
        <v>2.4074739489759209</v>
      </c>
      <c r="FT51">
        <v>7.3365231259968011</v>
      </c>
      <c r="FU51">
        <v>7.1969696969697061</v>
      </c>
      <c r="FV51">
        <v>-4.2703026670662272</v>
      </c>
      <c r="FW51">
        <v>13.755458515283852</v>
      </c>
      <c r="FX51">
        <v>13.51885219386185</v>
      </c>
      <c r="FY51">
        <v>6.3657939059868314</v>
      </c>
      <c r="FZ51">
        <v>3.5739001796791112</v>
      </c>
      <c r="GA51">
        <v>9.1474095533248061</v>
      </c>
      <c r="GB51">
        <v>6.66748283139201</v>
      </c>
      <c r="GC51">
        <v>15.970362107724798</v>
      </c>
      <c r="GD51">
        <v>18.084163087335686</v>
      </c>
      <c r="GE51">
        <v>20.981596245771154</v>
      </c>
      <c r="GF51">
        <v>10.91619466540533</v>
      </c>
      <c r="GG51">
        <v>7.8315889539370787</v>
      </c>
      <c r="GH51">
        <v>2.4150814201007198</v>
      </c>
      <c r="GI51">
        <v>16.849642195493246</v>
      </c>
      <c r="GJ51">
        <v>18.275021273810303</v>
      </c>
      <c r="GK51">
        <v>5.3405677872289736</v>
      </c>
      <c r="GL51">
        <v>7.2311727238666217</v>
      </c>
      <c r="GM51">
        <v>19.580043181349556</v>
      </c>
      <c r="GN51">
        <v>8.501278060825264</v>
      </c>
      <c r="GO51">
        <v>-65.943382669923835</v>
      </c>
      <c r="GP51">
        <v>-49.565493892574182</v>
      </c>
      <c r="GQ51">
        <v>33.305004147083224</v>
      </c>
      <c r="GR51">
        <v>16.004560153961627</v>
      </c>
      <c r="GS51">
        <v>-1.6735214863140075</v>
      </c>
      <c r="GT51">
        <v>5.0704426803976261</v>
      </c>
      <c r="GU51">
        <v>18.683373565106436</v>
      </c>
      <c r="GV51">
        <v>1.3808139534883763</v>
      </c>
      <c r="GW51">
        <v>6.7047075606276794</v>
      </c>
      <c r="GX51">
        <v>4.5045045045045047</v>
      </c>
      <c r="GY51">
        <v>5.5031446540880387</v>
      </c>
      <c r="GZ51">
        <v>5.1738075990299039</v>
      </c>
      <c r="HA51">
        <v>3.5977105478332017</v>
      </c>
      <c r="HB51">
        <v>1.3709063214013577</v>
      </c>
      <c r="HC51">
        <v>2.908796987865522</v>
      </c>
      <c r="HD51">
        <v>42.962944429154064</v>
      </c>
      <c r="HE51">
        <v>-9.2288109521612078</v>
      </c>
      <c r="HF51">
        <v>21.211644580761018</v>
      </c>
      <c r="HG51">
        <v>15.854847753480106</v>
      </c>
      <c r="HH51">
        <v>1.3817663803006233</v>
      </c>
      <c r="HI51">
        <v>4.0461300154176758</v>
      </c>
      <c r="HJ51">
        <v>-11.961663697241503</v>
      </c>
      <c r="HK51">
        <v>38.729166666666664</v>
      </c>
      <c r="HL51">
        <v>14.557778891927981</v>
      </c>
      <c r="HM51">
        <v>-0.79683034554428966</v>
      </c>
      <c r="HN51">
        <v>23.045715788287442</v>
      </c>
      <c r="HO51">
        <v>-2.6153567219653624</v>
      </c>
      <c r="HP51">
        <v>2.3879168217837581</v>
      </c>
      <c r="HQ51">
        <v>4.9390143849477628</v>
      </c>
      <c r="HR51">
        <v>1.3647634771190167</v>
      </c>
      <c r="HS51">
        <v>-1.3333333333333344</v>
      </c>
      <c r="HT51">
        <v>-4.1666666666666661</v>
      </c>
      <c r="HU51">
        <v>6.6554280725296371</v>
      </c>
      <c r="HV51">
        <v>-3.7494633520086876E-2</v>
      </c>
      <c r="HW51">
        <v>2.1122994652413256</v>
      </c>
      <c r="HX51">
        <v>-0.8038304267291092</v>
      </c>
      <c r="HY51">
        <v>13.239283776451424</v>
      </c>
      <c r="HZ51">
        <v>-2.9313232830820768</v>
      </c>
      <c r="IA51">
        <v>-10.478836242489816</v>
      </c>
      <c r="IB51">
        <v>-6.775132790248013</v>
      </c>
      <c r="IC51">
        <v>-6.614878951034707</v>
      </c>
      <c r="ID51">
        <v>6.0646704146920003</v>
      </c>
      <c r="IE51">
        <v>17.30878030312698</v>
      </c>
      <c r="IF51">
        <v>2.7849144465996369</v>
      </c>
      <c r="IG51">
        <v>-5.9430803571428452</v>
      </c>
      <c r="IH51">
        <v>21.945487595072645</v>
      </c>
      <c r="II51">
        <v>2.5494909951903515</v>
      </c>
      <c r="IJ51">
        <v>4.2196624526727931</v>
      </c>
    </row>
    <row r="52" spans="1:244">
      <c r="A52" t="s">
        <v>347</v>
      </c>
      <c r="B52">
        <v>6.0481767967592237</v>
      </c>
      <c r="C52">
        <v>5.8302353372392632</v>
      </c>
      <c r="D52">
        <v>7.4170207773387942</v>
      </c>
      <c r="E52">
        <v>7.1061964991945903</v>
      </c>
      <c r="F52">
        <v>12.81592777589503</v>
      </c>
      <c r="G52">
        <v>14.178919912349446</v>
      </c>
      <c r="H52">
        <v>12.399795110653612</v>
      </c>
      <c r="I52">
        <v>12.426597824585201</v>
      </c>
      <c r="J52">
        <v>6.6686780393127574</v>
      </c>
      <c r="K52" t="b">
        <v>0</v>
      </c>
      <c r="L52">
        <v>4.1551485901711382</v>
      </c>
      <c r="M52">
        <v>10.425888463962092</v>
      </c>
      <c r="N52">
        <v>9.2654952042372294</v>
      </c>
      <c r="O52">
        <v>4.5068310968370584</v>
      </c>
      <c r="P52">
        <v>14.093413590126911</v>
      </c>
      <c r="Q52">
        <v>11.978993997610386</v>
      </c>
      <c r="R52">
        <v>8.7575933462383588</v>
      </c>
      <c r="S52">
        <v>15.586598793516767</v>
      </c>
      <c r="T52">
        <v>13.013570296230551</v>
      </c>
      <c r="U52">
        <v>9.9384603852300533</v>
      </c>
      <c r="V52">
        <v>14.409294218381008</v>
      </c>
      <c r="W52">
        <v>32.305676357177418</v>
      </c>
      <c r="X52">
        <v>19.792880821522701</v>
      </c>
      <c r="Y52">
        <v>72.070567553992987</v>
      </c>
      <c r="Z52">
        <v>271.48725562979462</v>
      </c>
      <c r="AA52">
        <v>-859.68274418230135</v>
      </c>
      <c r="AB52">
        <v>16.024809240410924</v>
      </c>
      <c r="AC52">
        <v>18.502199518084456</v>
      </c>
      <c r="AD52">
        <v>1.4301844185171215</v>
      </c>
      <c r="AE52">
        <v>15.591830864375094</v>
      </c>
      <c r="AF52">
        <v>16.683703044158189</v>
      </c>
      <c r="AG52">
        <v>16.493436371612731</v>
      </c>
      <c r="AH52">
        <v>-3.8728520542793512</v>
      </c>
      <c r="AI52">
        <v>10.249526635845523</v>
      </c>
      <c r="AJ52">
        <v>9.402097772811123</v>
      </c>
      <c r="AK52">
        <v>4.9752294343339525</v>
      </c>
      <c r="AL52">
        <v>10.679289675622691</v>
      </c>
      <c r="AM52">
        <v>3.3333528060171798</v>
      </c>
      <c r="AN52">
        <v>7.4883885592446155</v>
      </c>
      <c r="AO52">
        <v>7.4823542623832768</v>
      </c>
      <c r="AP52">
        <v>12.683682661433615</v>
      </c>
      <c r="AQ52">
        <v>17.120330001377944</v>
      </c>
      <c r="AR52">
        <v>11.676151881135601</v>
      </c>
      <c r="AS52">
        <v>14.521338576131198</v>
      </c>
      <c r="AT52">
        <v>10.23763492307622</v>
      </c>
      <c r="AU52">
        <v>12.541933937681332</v>
      </c>
      <c r="AV52">
        <v>7.5889438735781596</v>
      </c>
      <c r="AW52">
        <v>7.3935661319184023</v>
      </c>
      <c r="AX52">
        <v>46.180137291836367</v>
      </c>
      <c r="AY52">
        <v>4.4968610339286039</v>
      </c>
      <c r="AZ52">
        <v>-25.59086984946947</v>
      </c>
      <c r="BA52">
        <v>10.20650565799742</v>
      </c>
      <c r="BB52">
        <v>-4.5193981368324501</v>
      </c>
      <c r="BC52">
        <v>11.43</v>
      </c>
      <c r="BD52">
        <v>7.82</v>
      </c>
      <c r="BE52">
        <v>-2.77</v>
      </c>
      <c r="BF52">
        <v>74.099999999999994</v>
      </c>
      <c r="BG52">
        <v>10.20650565799742</v>
      </c>
      <c r="BH52">
        <v>-4.5193981368324501</v>
      </c>
      <c r="BI52">
        <v>7.2023313905079158</v>
      </c>
      <c r="BJ52">
        <v>10.019357343686014</v>
      </c>
      <c r="BK52">
        <v>42.184503405264188</v>
      </c>
      <c r="BL52">
        <v>14.807499739723823</v>
      </c>
      <c r="BM52">
        <v>7.9626047711154104</v>
      </c>
      <c r="BN52">
        <v>10.036914570569818</v>
      </c>
      <c r="BO52">
        <v>2.1332824633480207</v>
      </c>
      <c r="BP52">
        <v>18.948152388827928</v>
      </c>
      <c r="BQ52">
        <v>14.720629306649597</v>
      </c>
      <c r="BR52">
        <v>0.55031446540880724</v>
      </c>
      <c r="BS52">
        <v>34.007262644208481</v>
      </c>
      <c r="BT52">
        <v>16.493436371612731</v>
      </c>
      <c r="BU52">
        <v>1.0864614461712707</v>
      </c>
      <c r="BV52">
        <v>1.4301844185171215</v>
      </c>
      <c r="BW52">
        <v>16.945294890714596</v>
      </c>
      <c r="BX52">
        <v>16.945294890714596</v>
      </c>
      <c r="BY52">
        <v>-55.584663748998331</v>
      </c>
      <c r="BZ52">
        <v>-146.92308370587875</v>
      </c>
      <c r="CA52">
        <v>-859.68274418230135</v>
      </c>
      <c r="CB52">
        <v>28.040791100123606</v>
      </c>
      <c r="CC52">
        <v>-7.1362628799940628</v>
      </c>
      <c r="CD52">
        <v>1.7999999999999956</v>
      </c>
      <c r="CE52">
        <v>18.399775996639956</v>
      </c>
      <c r="CF52">
        <v>1</v>
      </c>
      <c r="CG52">
        <v>-7.606286186931313</v>
      </c>
      <c r="CH52">
        <v>58.638432364968828</v>
      </c>
      <c r="CI52">
        <v>2.5804293091793316</v>
      </c>
      <c r="CJ52">
        <v>2.5960769268656434</v>
      </c>
      <c r="CK52">
        <v>0</v>
      </c>
      <c r="CL52">
        <v>19.964923369320214</v>
      </c>
      <c r="CM52">
        <v>-1.129732531503765</v>
      </c>
      <c r="CN52">
        <v>31.032637109726053</v>
      </c>
      <c r="CO52">
        <v>2.2176096004965831</v>
      </c>
      <c r="CP52">
        <v>2.7033349799090853</v>
      </c>
      <c r="CQ52">
        <v>3.0572613800125392</v>
      </c>
      <c r="CR52">
        <v>2.5679148079572514</v>
      </c>
      <c r="CS52">
        <v>6.8698761759999432</v>
      </c>
      <c r="CT52">
        <v>2.2250560827715535</v>
      </c>
      <c r="CU52">
        <v>188.09774283327846</v>
      </c>
      <c r="CV52">
        <v>8.9778128592755291</v>
      </c>
      <c r="CW52">
        <v>3.9377294919737147</v>
      </c>
      <c r="CX52">
        <v>5.1400371115628838</v>
      </c>
      <c r="CY52">
        <v>12.384696195021672</v>
      </c>
      <c r="CZ52">
        <v>14.126595792002124</v>
      </c>
      <c r="DA52">
        <v>28.040791100123606</v>
      </c>
      <c r="DB52">
        <v>12.230047343857924</v>
      </c>
      <c r="DC52">
        <v>17.923422953212228</v>
      </c>
      <c r="DD52">
        <v>34.007262644208481</v>
      </c>
      <c r="DE52">
        <v>13.58302589425746</v>
      </c>
      <c r="DF52">
        <v>11.187292513333475</v>
      </c>
      <c r="DG52">
        <v>54.801062998183603</v>
      </c>
      <c r="DH52">
        <v>10.019357343686014</v>
      </c>
      <c r="DI52">
        <v>3.0805766746406911</v>
      </c>
      <c r="DJ52">
        <v>9.8727923456059159</v>
      </c>
      <c r="DK52">
        <v>7.4797982603242286</v>
      </c>
      <c r="DL52">
        <v>3.9922665324400599</v>
      </c>
      <c r="DM52">
        <v>-5.2867567887618661</v>
      </c>
      <c r="DN52">
        <v>105.68871405397509</v>
      </c>
      <c r="DO52">
        <v>5.0622516203006942</v>
      </c>
      <c r="DP52">
        <v>44.70893395152823</v>
      </c>
      <c r="DQ52">
        <v>43.135098520690832</v>
      </c>
      <c r="DR52">
        <v>3.1080144166196115</v>
      </c>
      <c r="DS52">
        <v>10.081609263323044</v>
      </c>
      <c r="DT52">
        <v>-3.5714285714285712</v>
      </c>
      <c r="DU52">
        <v>-4</v>
      </c>
      <c r="DV52">
        <v>-2.9319371727748811</v>
      </c>
      <c r="DW52">
        <v>-1.2924071082390964</v>
      </c>
      <c r="DX52">
        <v>6.3037249283667549</v>
      </c>
      <c r="DY52">
        <v>-4.0320189742069363</v>
      </c>
      <c r="DZ52">
        <v>2.5295310822097656</v>
      </c>
      <c r="EA52">
        <v>4.7710710848343174</v>
      </c>
      <c r="EB52">
        <v>9.1729449394953502</v>
      </c>
      <c r="EC52">
        <v>-7.0502431118314401</v>
      </c>
      <c r="ED52">
        <v>3.2471565700330567</v>
      </c>
      <c r="EE52">
        <v>14.415901004954215</v>
      </c>
      <c r="EF52">
        <v>5.8675607711651301</v>
      </c>
      <c r="EG52">
        <v>0.84033613445378685</v>
      </c>
      <c r="EH52">
        <v>6.9456066945606674</v>
      </c>
      <c r="EI52">
        <v>3.8047379755922344</v>
      </c>
      <c r="EJ52">
        <v>3.255425709515865</v>
      </c>
      <c r="EK52">
        <v>7.4380165289256226</v>
      </c>
      <c r="EL52">
        <v>4.7263681592039832</v>
      </c>
      <c r="EM52">
        <v>8.2658022690437516</v>
      </c>
      <c r="EN52">
        <v>-1.4766201804758092</v>
      </c>
      <c r="EO52">
        <v>16.292134831460682</v>
      </c>
      <c r="EP52">
        <v>1.5408320493066254</v>
      </c>
      <c r="EQ52">
        <v>-0.74231177094379941</v>
      </c>
      <c r="ER52">
        <v>2.2026431718061676</v>
      </c>
      <c r="ES52">
        <v>7.4135090609555183</v>
      </c>
      <c r="ET52">
        <v>2.1582733812949559</v>
      </c>
      <c r="EU52">
        <v>7.486631016042768</v>
      </c>
      <c r="EV52">
        <v>10.481099656357378</v>
      </c>
      <c r="EW52">
        <v>3.8047379755922344</v>
      </c>
      <c r="EX52">
        <v>8.227113459097664</v>
      </c>
      <c r="EY52">
        <v>15.709892544364331</v>
      </c>
      <c r="EZ52">
        <v>14.850255293542292</v>
      </c>
      <c r="FA52">
        <v>21.636446673276915</v>
      </c>
      <c r="FB52">
        <v>24.37627256685218</v>
      </c>
      <c r="FC52">
        <v>24.37627256685218</v>
      </c>
      <c r="FD52">
        <v>13.381326765810995</v>
      </c>
      <c r="FE52">
        <v>-3523.7263464337702</v>
      </c>
      <c r="FF52">
        <v>129.07701550824225</v>
      </c>
      <c r="FG52">
        <v>31.777155306567074</v>
      </c>
      <c r="FH52">
        <v>-10.455137922876466</v>
      </c>
      <c r="FI52">
        <v>96.268575531428823</v>
      </c>
      <c r="FJ52">
        <v>-144.55518967450317</v>
      </c>
      <c r="FK52">
        <v>-141.06959510736127</v>
      </c>
      <c r="FL52">
        <v>-149.64728354062208</v>
      </c>
      <c r="FM52">
        <v>27.905962715283984</v>
      </c>
      <c r="FN52" t="b">
        <v>0</v>
      </c>
      <c r="FO52">
        <v>3.7600716204118201</v>
      </c>
      <c r="FP52">
        <v>2.7027027027027026</v>
      </c>
      <c r="FQ52">
        <v>8.9861751152073701</v>
      </c>
      <c r="FR52">
        <v>4.5801526717557248</v>
      </c>
      <c r="FS52">
        <v>3.7224430791470948</v>
      </c>
      <c r="FT52">
        <v>3.9039039039039172</v>
      </c>
      <c r="FU52">
        <v>5.6363636363636385</v>
      </c>
      <c r="FV52">
        <v>4.6649145860709744</v>
      </c>
      <c r="FW52">
        <v>24.999999999999993</v>
      </c>
      <c r="FX52">
        <v>16.531306890033338</v>
      </c>
      <c r="FY52">
        <v>4.2254534984163543</v>
      </c>
      <c r="FZ52">
        <v>7.4392992562938494</v>
      </c>
      <c r="GA52">
        <v>7.2033064357409931</v>
      </c>
      <c r="GB52">
        <v>4.7147022490734987</v>
      </c>
      <c r="GC52">
        <v>19.062431783453398</v>
      </c>
      <c r="GD52">
        <v>20.937066495932747</v>
      </c>
      <c r="GE52">
        <v>18.099508260506898</v>
      </c>
      <c r="GF52">
        <v>10.906725539041433</v>
      </c>
      <c r="GG52">
        <v>-1.9219621646760103</v>
      </c>
      <c r="GH52">
        <v>6.9139136994401609</v>
      </c>
      <c r="GI52">
        <v>18.948152388827928</v>
      </c>
      <c r="GJ52">
        <v>4.8619988378849506</v>
      </c>
      <c r="GK52">
        <v>2.3503456859509182</v>
      </c>
      <c r="GL52">
        <v>3.9840637450199203</v>
      </c>
      <c r="GM52">
        <v>15.869986278086145</v>
      </c>
      <c r="GN52">
        <v>91.259682599659911</v>
      </c>
      <c r="GO52">
        <v>-116.68348651084477</v>
      </c>
      <c r="GP52">
        <v>-45.018197013341506</v>
      </c>
      <c r="GQ52">
        <v>239.14115716345697</v>
      </c>
      <c r="GR52">
        <v>4.9770283843606977</v>
      </c>
      <c r="GS52">
        <v>4.8883756735950756</v>
      </c>
      <c r="GT52">
        <v>-54.637769020915428</v>
      </c>
      <c r="GU52">
        <v>9.5301063351147306</v>
      </c>
      <c r="GV52">
        <v>3.8319823139277944</v>
      </c>
      <c r="GW52">
        <v>7.5193253689388531</v>
      </c>
      <c r="GX52">
        <v>4.8148148148148149</v>
      </c>
      <c r="GY52">
        <v>7.3757763975155264</v>
      </c>
      <c r="GZ52">
        <v>7.5019952114924111</v>
      </c>
      <c r="HA52">
        <v>3.6378334680678948</v>
      </c>
      <c r="HB52">
        <v>4.4461778471138986</v>
      </c>
      <c r="HC52">
        <v>3.518543963942776</v>
      </c>
      <c r="HD52">
        <v>-2.804248861911995</v>
      </c>
      <c r="HE52">
        <v>12.276952772896536</v>
      </c>
      <c r="HF52">
        <v>18.399775996639956</v>
      </c>
      <c r="HG52">
        <v>17.647748455397014</v>
      </c>
      <c r="HH52">
        <v>7.205810115366833</v>
      </c>
      <c r="HI52">
        <v>2.4326328800986419</v>
      </c>
      <c r="HJ52">
        <v>-1.4289979102398285</v>
      </c>
      <c r="HK52">
        <v>36.156897685568211</v>
      </c>
      <c r="HL52">
        <v>14.205007776998382</v>
      </c>
      <c r="HM52">
        <v>0.87899985194149899</v>
      </c>
      <c r="HN52">
        <v>12.58847560685953</v>
      </c>
      <c r="HO52">
        <v>-13.170563961485559</v>
      </c>
      <c r="HP52">
        <v>44.277516439671942</v>
      </c>
      <c r="HQ52">
        <v>13.187517811342273</v>
      </c>
      <c r="HR52">
        <v>4.4709245177202748</v>
      </c>
      <c r="HS52">
        <v>1.5652173913043455</v>
      </c>
      <c r="HT52">
        <v>0</v>
      </c>
      <c r="HU52">
        <v>12.174700400894201</v>
      </c>
      <c r="HV52">
        <v>22.585691918501109</v>
      </c>
      <c r="HW52">
        <v>-4.0136572650588347</v>
      </c>
      <c r="HX52">
        <v>-19.630879304036753</v>
      </c>
      <c r="HY52">
        <v>-0.77929600084249173</v>
      </c>
      <c r="HZ52">
        <v>2.7003484320557569</v>
      </c>
      <c r="IA52">
        <v>-19.667476770426948</v>
      </c>
      <c r="IB52">
        <v>-3.4347913415309836</v>
      </c>
      <c r="IC52">
        <v>12.074602087999315</v>
      </c>
      <c r="ID52">
        <v>23.692441185661355</v>
      </c>
      <c r="IE52">
        <v>15.01399480772351</v>
      </c>
      <c r="IF52">
        <v>3.8710404514134309</v>
      </c>
      <c r="IG52">
        <v>58.640226628895199</v>
      </c>
      <c r="IH52">
        <v>27.414145439820921</v>
      </c>
      <c r="II52">
        <v>3.1209826808628898</v>
      </c>
      <c r="IJ52">
        <v>4.7837098350452081</v>
      </c>
    </row>
    <row r="53" spans="1:244">
      <c r="A53" t="s">
        <v>348</v>
      </c>
      <c r="B53">
        <v>7.2137018895725058</v>
      </c>
      <c r="C53">
        <v>7.837089018856962</v>
      </c>
      <c r="D53">
        <v>9.5123623419472274</v>
      </c>
      <c r="E53">
        <v>5.9388541032137745</v>
      </c>
      <c r="F53">
        <v>12.008154679893405</v>
      </c>
      <c r="G53">
        <v>12.800442453827301</v>
      </c>
      <c r="H53">
        <v>14.25820540039002</v>
      </c>
      <c r="I53">
        <v>10.393388637437305</v>
      </c>
      <c r="J53">
        <v>8.932909226179568</v>
      </c>
      <c r="K53" t="b">
        <v>1</v>
      </c>
      <c r="L53">
        <v>7.4891581971180328</v>
      </c>
      <c r="M53">
        <v>8.7031695779131368</v>
      </c>
      <c r="N53">
        <v>14.211623700842368</v>
      </c>
      <c r="O53">
        <v>5.103148686706847</v>
      </c>
      <c r="P53">
        <v>23.569816772303824</v>
      </c>
      <c r="Q53">
        <v>11.204002256075043</v>
      </c>
      <c r="R53">
        <v>11.82135762840074</v>
      </c>
      <c r="S53">
        <v>13.573637355235787</v>
      </c>
      <c r="T53">
        <v>17.793222455267603</v>
      </c>
      <c r="U53">
        <v>9.1404345932755007</v>
      </c>
      <c r="V53">
        <v>22.159319171699291</v>
      </c>
      <c r="W53">
        <v>40.042797013629766</v>
      </c>
      <c r="X53">
        <v>5.1822377962146424</v>
      </c>
      <c r="Y53">
        <v>410.86139389193426</v>
      </c>
      <c r="Z53">
        <v>141.87504232000697</v>
      </c>
      <c r="AA53">
        <v>81.040826095876355</v>
      </c>
      <c r="AB53">
        <v>12.180229480006279</v>
      </c>
      <c r="AC53">
        <v>18.649409741863849</v>
      </c>
      <c r="AD53">
        <v>40.591122377433798</v>
      </c>
      <c r="AE53">
        <v>14.267712322595186</v>
      </c>
      <c r="AF53">
        <v>15.890098448175086</v>
      </c>
      <c r="AG53">
        <v>8.8473600967325776</v>
      </c>
      <c r="AH53">
        <v>-8.8770043355014803</v>
      </c>
      <c r="AI53">
        <v>11.039539327589205</v>
      </c>
      <c r="AJ53">
        <v>11.183706411002474</v>
      </c>
      <c r="AK53">
        <v>13.958287563499908</v>
      </c>
      <c r="AL53">
        <v>8.8367900135825064</v>
      </c>
      <c r="AM53">
        <v>2.1681113711021514</v>
      </c>
      <c r="AN53">
        <v>6.7670860081105459</v>
      </c>
      <c r="AO53">
        <v>-3.235014759282985</v>
      </c>
      <c r="AP53">
        <v>13.92767017890997</v>
      </c>
      <c r="AQ53">
        <v>20.066726427250824</v>
      </c>
      <c r="AR53">
        <v>20.055336310335878</v>
      </c>
      <c r="AS53">
        <v>11.669595063105964</v>
      </c>
      <c r="AT53">
        <v>7.9341622294499388</v>
      </c>
      <c r="AU53">
        <v>11.699928056230798</v>
      </c>
      <c r="AV53">
        <v>3.1456195496410171</v>
      </c>
      <c r="AW53">
        <v>-22.722822786648631</v>
      </c>
      <c r="AX53">
        <v>-64.430242626632619</v>
      </c>
      <c r="AY53">
        <v>4.1520892878859401</v>
      </c>
      <c r="AZ53">
        <v>320.92189207500815</v>
      </c>
      <c r="BA53">
        <v>10.067003262334637</v>
      </c>
      <c r="BB53">
        <v>-5.4508561316251525</v>
      </c>
      <c r="BC53">
        <v>10.87</v>
      </c>
      <c r="BD53">
        <v>12.3</v>
      </c>
      <c r="BE53">
        <v>-98.34</v>
      </c>
      <c r="BF53">
        <v>75.2</v>
      </c>
      <c r="BG53">
        <v>10.067003262334637</v>
      </c>
      <c r="BH53">
        <v>-5.4508561316251525</v>
      </c>
      <c r="BI53">
        <v>6.6942148760330529</v>
      </c>
      <c r="BJ53">
        <v>9.151438327571892</v>
      </c>
      <c r="BK53">
        <v>19.222035238539366</v>
      </c>
      <c r="BL53">
        <v>12.036913849705329</v>
      </c>
      <c r="BM53">
        <v>13.2196162046908</v>
      </c>
      <c r="BN53">
        <v>8.3717645665861813</v>
      </c>
      <c r="BO53">
        <v>0.72523175884467428</v>
      </c>
      <c r="BP53">
        <v>17.804255960060097</v>
      </c>
      <c r="BQ53">
        <v>13.773715665586714</v>
      </c>
      <c r="BR53">
        <v>-0.54773082942097251</v>
      </c>
      <c r="BS53">
        <v>28.821129482499458</v>
      </c>
      <c r="BT53">
        <v>8.8473600967325776</v>
      </c>
      <c r="BU53">
        <v>5.8226909920182397</v>
      </c>
      <c r="BV53">
        <v>40.591122377433798</v>
      </c>
      <c r="BW53">
        <v>15.22765850159443</v>
      </c>
      <c r="BX53">
        <v>15.22765850159443</v>
      </c>
      <c r="BY53">
        <v>28.218673710329391</v>
      </c>
      <c r="BZ53">
        <v>-78.92451013075528</v>
      </c>
      <c r="CA53">
        <v>81.040826095876355</v>
      </c>
      <c r="CB53">
        <v>17.580298361891238</v>
      </c>
      <c r="CC53">
        <v>-32.80855402876891</v>
      </c>
      <c r="CD53">
        <v>1.8000000000000047</v>
      </c>
      <c r="CE53">
        <v>6.5094188590639801</v>
      </c>
      <c r="CF53">
        <v>1</v>
      </c>
      <c r="CG53">
        <v>-10.248313000698365</v>
      </c>
      <c r="CH53">
        <v>79.784949512140145</v>
      </c>
      <c r="CI53">
        <v>2.5141498642209754</v>
      </c>
      <c r="CJ53">
        <v>0.50920847849700401</v>
      </c>
      <c r="CK53">
        <v>0</v>
      </c>
      <c r="CL53">
        <v>13.845146174659936</v>
      </c>
      <c r="CM53">
        <v>-5.7318363085094965</v>
      </c>
      <c r="CN53">
        <v>19.629289067415186</v>
      </c>
      <c r="CO53">
        <v>1.4434949281313501</v>
      </c>
      <c r="CP53">
        <v>3.0771252123774309</v>
      </c>
      <c r="CQ53">
        <v>2.5222804991692369</v>
      </c>
      <c r="CR53">
        <v>2.2023616277037794</v>
      </c>
      <c r="CS53">
        <v>7.0798366399999981</v>
      </c>
      <c r="CT53">
        <v>1.5920997574154088</v>
      </c>
      <c r="CU53">
        <v>161.78020121360629</v>
      </c>
      <c r="CV53">
        <v>8.3985656024631794</v>
      </c>
      <c r="CW53">
        <v>4.076890248739093</v>
      </c>
      <c r="CX53">
        <v>5.2831953241519329</v>
      </c>
      <c r="CY53">
        <v>12.116300641683148</v>
      </c>
      <c r="CZ53">
        <v>6.0109705227848931</v>
      </c>
      <c r="DA53">
        <v>17.580298361891238</v>
      </c>
      <c r="DB53">
        <v>4.4584547335293534</v>
      </c>
      <c r="DC53">
        <v>15.059126960238384</v>
      </c>
      <c r="DD53">
        <v>28.821129482499458</v>
      </c>
      <c r="DE53">
        <v>10.691188734586435</v>
      </c>
      <c r="DF53">
        <v>10.220133086973947</v>
      </c>
      <c r="DG53">
        <v>27.271683807028214</v>
      </c>
      <c r="DH53">
        <v>9.151438327571892</v>
      </c>
      <c r="DI53">
        <v>3.7543952495030037</v>
      </c>
      <c r="DJ53">
        <v>9.5372319203299494</v>
      </c>
      <c r="DK53">
        <v>14.231046285090642</v>
      </c>
      <c r="DL53">
        <v>2.258760215268091</v>
      </c>
      <c r="DM53">
        <v>6.8463560633870042</v>
      </c>
      <c r="DN53">
        <v>39.204090737933932</v>
      </c>
      <c r="DO53">
        <v>6.3326209786342984</v>
      </c>
      <c r="DP53">
        <v>21.826386478232127</v>
      </c>
      <c r="DQ53">
        <v>21.720105940077598</v>
      </c>
      <c r="DR53">
        <v>5.7890522664578175</v>
      </c>
      <c r="DS53">
        <v>9.313565261575496</v>
      </c>
      <c r="DT53">
        <v>-3.5714285714285712</v>
      </c>
      <c r="DU53">
        <v>-4</v>
      </c>
      <c r="DV53">
        <v>-3.3719704952581697</v>
      </c>
      <c r="DW53">
        <v>3.8016528925619908</v>
      </c>
      <c r="DX53">
        <v>14.82014388489209</v>
      </c>
      <c r="DY53">
        <v>-4.043569083855556</v>
      </c>
      <c r="DZ53">
        <v>7.8258772458700037</v>
      </c>
      <c r="EA53">
        <v>10.690766428471338</v>
      </c>
      <c r="EB53">
        <v>15.355235049544003</v>
      </c>
      <c r="EC53">
        <v>0.62797012898846527</v>
      </c>
      <c r="ED53">
        <v>-4.6423864128991505</v>
      </c>
      <c r="EE53">
        <v>15.246023530362942</v>
      </c>
      <c r="EF53">
        <v>6.4696485623003257</v>
      </c>
      <c r="EG53">
        <v>1.1063829787234019</v>
      </c>
      <c r="EH53">
        <v>7.5079872204472782</v>
      </c>
      <c r="EI53">
        <v>6.0431654676259035</v>
      </c>
      <c r="EJ53">
        <v>4.2207792207792227</v>
      </c>
      <c r="EK53">
        <v>7.4239713774597469</v>
      </c>
      <c r="EL53">
        <v>3.7242472266244082</v>
      </c>
      <c r="EM53">
        <v>9.1331269349845297</v>
      </c>
      <c r="EN53">
        <v>7.0774354704412996</v>
      </c>
      <c r="EO53">
        <v>10.74561403508771</v>
      </c>
      <c r="EP53">
        <v>4.9439683586025049</v>
      </c>
      <c r="EQ53">
        <v>-2.3379383634431337</v>
      </c>
      <c r="ER53">
        <v>-0.59790732436473193</v>
      </c>
      <c r="ES53">
        <v>6.5289256198347152</v>
      </c>
      <c r="ET53">
        <v>2.1421616358325246</v>
      </c>
      <c r="EU53">
        <v>3.8243626062322988</v>
      </c>
      <c r="EV53">
        <v>18.423236514522813</v>
      </c>
      <c r="EW53">
        <v>6.0431654676259035</v>
      </c>
      <c r="EX53">
        <v>40.227229938159859</v>
      </c>
      <c r="EY53">
        <v>24.840672891062813</v>
      </c>
      <c r="EZ53">
        <v>26.755056500134966</v>
      </c>
      <c r="FA53">
        <v>24.391269857599095</v>
      </c>
      <c r="FB53">
        <v>-13.081527712356728</v>
      </c>
      <c r="FC53">
        <v>-13.081703504876</v>
      </c>
      <c r="FD53">
        <v>0.9897093119023469</v>
      </c>
      <c r="FE53">
        <v>107.65714618972638</v>
      </c>
      <c r="FF53">
        <v>-181.77241511395661</v>
      </c>
      <c r="FG53">
        <v>-2.193123911501E-2</v>
      </c>
      <c r="FH53">
        <v>-11.89264977099813</v>
      </c>
      <c r="FI53">
        <v>-75.444988424608141</v>
      </c>
      <c r="FJ53">
        <v>-81.30099444751923</v>
      </c>
      <c r="FK53">
        <v>-101.64538692128345</v>
      </c>
      <c r="FL53">
        <v>-67.67731052293729</v>
      </c>
      <c r="FM53">
        <v>11.303590418797793</v>
      </c>
      <c r="FN53" t="b">
        <v>1</v>
      </c>
      <c r="FO53">
        <v>2.8343666961913092</v>
      </c>
      <c r="FP53">
        <v>3.1277926720285967</v>
      </c>
      <c r="FQ53">
        <v>4.6958377801494038</v>
      </c>
      <c r="FR53">
        <v>4.5941807044410412</v>
      </c>
      <c r="FS53">
        <v>4.7393364928909953</v>
      </c>
      <c r="FT53">
        <v>1.5492957746478793</v>
      </c>
      <c r="FU53">
        <v>6.6326530612244996</v>
      </c>
      <c r="FV53">
        <v>9.0126291618828827</v>
      </c>
      <c r="FW53">
        <v>24.394785847299801</v>
      </c>
      <c r="FX53">
        <v>20.1858372259607</v>
      </c>
      <c r="FY53">
        <v>4.7756195579370395</v>
      </c>
      <c r="FZ53">
        <v>9.0949037034580531</v>
      </c>
      <c r="GA53">
        <v>13.468361406772072</v>
      </c>
      <c r="GB53">
        <v>9.4582425253241098</v>
      </c>
      <c r="GC53">
        <v>23.43780658808441</v>
      </c>
      <c r="GD53">
        <v>35.055640804116003</v>
      </c>
      <c r="GE53">
        <v>27.169744883739451</v>
      </c>
      <c r="GF53">
        <v>26.810617762732658</v>
      </c>
      <c r="GG53">
        <v>-2.2222222222222223</v>
      </c>
      <c r="GH53">
        <v>5.972017393748871</v>
      </c>
      <c r="GI53">
        <v>17.804255960060097</v>
      </c>
      <c r="GJ53">
        <v>6.039142425838782</v>
      </c>
      <c r="GK53">
        <v>4.3896418497861331</v>
      </c>
      <c r="GL53">
        <v>2.0677361853832483</v>
      </c>
      <c r="GM53">
        <v>15.784546688214077</v>
      </c>
      <c r="GN53">
        <v>63.616407982261656</v>
      </c>
      <c r="GO53">
        <v>71.871293001186231</v>
      </c>
      <c r="GP53">
        <v>11.408890550966836</v>
      </c>
      <c r="GQ53">
        <v>254.19717940118477</v>
      </c>
      <c r="GR53">
        <v>22.336202390133082</v>
      </c>
      <c r="GS53">
        <v>13.727015165824131</v>
      </c>
      <c r="GT53">
        <v>-5.8533916849015313</v>
      </c>
      <c r="GU53">
        <v>3.811923989254181</v>
      </c>
      <c r="GV53">
        <v>3.6814425244177356</v>
      </c>
      <c r="GW53">
        <v>7.5484764542936329</v>
      </c>
      <c r="GX53">
        <v>4.9264705882352855</v>
      </c>
      <c r="GY53">
        <v>8.282208588957042</v>
      </c>
      <c r="GZ53">
        <v>6.8021892103205541</v>
      </c>
      <c r="HA53">
        <v>3.9262820512820444</v>
      </c>
      <c r="HB53">
        <v>1.4184397163120432</v>
      </c>
      <c r="HC53">
        <v>0.6478155735060388</v>
      </c>
      <c r="HD53">
        <v>-26.752838174875031</v>
      </c>
      <c r="HE53">
        <v>7.9700720133621825</v>
      </c>
      <c r="HF53">
        <v>6.5094188590639801</v>
      </c>
      <c r="HG53">
        <v>21.62127738409524</v>
      </c>
      <c r="HH53">
        <v>3.5583031917696997</v>
      </c>
      <c r="HI53">
        <v>-5.478113442611356</v>
      </c>
      <c r="HJ53">
        <v>-7.2769022962629482</v>
      </c>
      <c r="HK53">
        <v>31.642753011585974</v>
      </c>
      <c r="HL53">
        <v>13.310180609845993</v>
      </c>
      <c r="HM53">
        <v>6.581469648562301</v>
      </c>
      <c r="HN53">
        <v>-3.285079333548536</v>
      </c>
      <c r="HO53">
        <v>-16.742969260954869</v>
      </c>
      <c r="HP53">
        <v>2.7090323005065455</v>
      </c>
      <c r="HQ53">
        <v>8.6373676593799882</v>
      </c>
      <c r="HR53">
        <v>7.9094585418907473</v>
      </c>
      <c r="HS53">
        <v>2.0869565217391322</v>
      </c>
      <c r="HT53">
        <v>0</v>
      </c>
      <c r="HU53">
        <v>16.099257362059834</v>
      </c>
      <c r="HV53">
        <v>14.894029698811359</v>
      </c>
      <c r="HW53">
        <v>-11.325645838919957</v>
      </c>
      <c r="HX53">
        <v>-27.188281529117535</v>
      </c>
      <c r="HY53">
        <v>21.523834675821998</v>
      </c>
      <c r="HZ53">
        <v>0.94017094017093528</v>
      </c>
      <c r="IA53">
        <v>8.3030551493309055</v>
      </c>
      <c r="IB53">
        <v>-8.5228209475709953</v>
      </c>
      <c r="IC53">
        <v>2.4041169182248256</v>
      </c>
      <c r="ID53">
        <v>7.1287311708714514</v>
      </c>
      <c r="IE53">
        <v>6.7801743412320672</v>
      </c>
      <c r="IF53">
        <v>2.8992706212765764</v>
      </c>
      <c r="IG53">
        <v>-54.142011834319526</v>
      </c>
      <c r="IH53">
        <v>18.673832552965237</v>
      </c>
      <c r="II53">
        <v>3.8392002658341111</v>
      </c>
      <c r="IJ53">
        <v>5.0515849514233206</v>
      </c>
    </row>
    <row r="54" spans="1:244">
      <c r="A54" t="s">
        <v>349</v>
      </c>
      <c r="B54">
        <v>19.905337530182585</v>
      </c>
      <c r="C54">
        <v>5.2069305579204768</v>
      </c>
      <c r="D54">
        <v>8.1244931942715191</v>
      </c>
      <c r="E54">
        <v>7.1611835091713498</v>
      </c>
      <c r="F54">
        <v>12.489615936913825</v>
      </c>
      <c r="G54">
        <v>10.105140971721175</v>
      </c>
      <c r="H54">
        <v>13.242810614069283</v>
      </c>
      <c r="I54">
        <v>12.824792345057489</v>
      </c>
      <c r="J54">
        <v>7.5581415601259136</v>
      </c>
      <c r="K54" t="b">
        <v>0</v>
      </c>
      <c r="L54">
        <v>6.7518213898242445</v>
      </c>
      <c r="M54">
        <v>6.1774679367278562</v>
      </c>
      <c r="N54">
        <v>12.976681646642804</v>
      </c>
      <c r="O54">
        <v>9.5294710261563988</v>
      </c>
      <c r="P54">
        <v>5.0387378243429728</v>
      </c>
      <c r="Q54">
        <v>13.885962079384672</v>
      </c>
      <c r="R54">
        <v>12.085012064241397</v>
      </c>
      <c r="S54">
        <v>11.799584217629246</v>
      </c>
      <c r="T54">
        <v>17.58538779494673</v>
      </c>
      <c r="U54">
        <v>14.747010832264104</v>
      </c>
      <c r="V54">
        <v>15.613010856443918</v>
      </c>
      <c r="W54">
        <v>9.0967405015750131</v>
      </c>
      <c r="X54">
        <v>11.117785119186662</v>
      </c>
      <c r="Y54">
        <v>5.4538408082535881</v>
      </c>
      <c r="Z54">
        <v>-82.304781919376822</v>
      </c>
      <c r="AA54">
        <v>-199.41953246935446</v>
      </c>
      <c r="AB54">
        <v>10.878649332073257</v>
      </c>
      <c r="AC54">
        <v>11.592654193240776</v>
      </c>
      <c r="AD54">
        <v>-1.4069319640564797</v>
      </c>
      <c r="AE54">
        <v>17.569719742148997</v>
      </c>
      <c r="AF54">
        <v>9.5031192666637807</v>
      </c>
      <c r="AG54">
        <v>2.010028293333042</v>
      </c>
      <c r="AH54">
        <v>-5.1186545278136979E-2</v>
      </c>
      <c r="AI54">
        <v>10.229247291834229</v>
      </c>
      <c r="AJ54">
        <v>7.7353842692593737</v>
      </c>
      <c r="AK54">
        <v>6.5807051165420027</v>
      </c>
      <c r="AL54">
        <v>8.0104380008515879</v>
      </c>
      <c r="AM54">
        <v>6.1857126272370353</v>
      </c>
      <c r="AN54">
        <v>7.6890467809722072</v>
      </c>
      <c r="AO54">
        <v>14.552490053224732</v>
      </c>
      <c r="AP54">
        <v>14.590149092306062</v>
      </c>
      <c r="AQ54">
        <v>5.069941406983661</v>
      </c>
      <c r="AR54">
        <v>13.153113194141804</v>
      </c>
      <c r="AS54">
        <v>12.478752285216125</v>
      </c>
      <c r="AT54">
        <v>12.508542591181193</v>
      </c>
      <c r="AU54">
        <v>13.8686959912873</v>
      </c>
      <c r="AV54">
        <v>49.205372842223014</v>
      </c>
      <c r="AW54">
        <v>60.50127173060298</v>
      </c>
      <c r="AX54">
        <v>40.912016544096282</v>
      </c>
      <c r="AY54">
        <v>7.1359908001511592</v>
      </c>
      <c r="AZ54">
        <v>-85.670652789288482</v>
      </c>
      <c r="BA54">
        <v>11.889072808637659</v>
      </c>
      <c r="BB54">
        <v>-0.72084009712240871</v>
      </c>
      <c r="BC54">
        <v>17.04</v>
      </c>
      <c r="BD54">
        <v>10.119999999999999</v>
      </c>
      <c r="BE54">
        <v>22.82</v>
      </c>
      <c r="BF54">
        <v>73.8</v>
      </c>
      <c r="BG54">
        <v>11.889072808637659</v>
      </c>
      <c r="BH54">
        <v>-0.72084009712240871</v>
      </c>
      <c r="BI54">
        <v>5.3343949044586125</v>
      </c>
      <c r="BJ54">
        <v>9.7564054599848369</v>
      </c>
      <c r="BK54">
        <v>83.884271956777269</v>
      </c>
      <c r="BL54">
        <v>1.582211992651877</v>
      </c>
      <c r="BM54">
        <v>13.2196162046908</v>
      </c>
      <c r="BN54">
        <v>11.103535233701098</v>
      </c>
      <c r="BO54">
        <v>0.88669627158309927</v>
      </c>
      <c r="BP54">
        <v>17.893403181710653</v>
      </c>
      <c r="BQ54">
        <v>23.332182434188294</v>
      </c>
      <c r="BR54">
        <v>0.62942564909520959</v>
      </c>
      <c r="BS54">
        <v>52.638409632003778</v>
      </c>
      <c r="BT54">
        <v>2.010028293333042</v>
      </c>
      <c r="BU54">
        <v>6.5784875894345367</v>
      </c>
      <c r="BV54">
        <v>-1.4069319640564797</v>
      </c>
      <c r="BW54">
        <v>18.418033527788012</v>
      </c>
      <c r="BX54">
        <v>18.418033527788012</v>
      </c>
      <c r="BY54">
        <v>33.997312354769164</v>
      </c>
      <c r="BZ54">
        <v>-165.41568954993738</v>
      </c>
      <c r="CA54">
        <v>-199.41953246935446</v>
      </c>
      <c r="CB54">
        <v>59.112434767443411</v>
      </c>
      <c r="CC54">
        <v>-27.900306696969679</v>
      </c>
      <c r="CD54">
        <v>1.800000000000002</v>
      </c>
      <c r="CE54">
        <v>7.4404761904761907</v>
      </c>
      <c r="CF54">
        <v>1</v>
      </c>
      <c r="CG54">
        <v>-3.8705910636398349</v>
      </c>
      <c r="CH54">
        <v>93.824326202780384</v>
      </c>
      <c r="CI54">
        <v>2.6747503370486876</v>
      </c>
      <c r="CJ54">
        <v>1.185079001861356</v>
      </c>
      <c r="CK54">
        <v>0</v>
      </c>
      <c r="CL54">
        <v>19.36928813558259</v>
      </c>
      <c r="CM54">
        <v>-1.0131464327749811</v>
      </c>
      <c r="CN54">
        <v>12.906033400009303</v>
      </c>
      <c r="CO54">
        <v>1.222727265478369</v>
      </c>
      <c r="CP54">
        <v>3.3251870547615261</v>
      </c>
      <c r="CQ54">
        <v>2.2390059455275235</v>
      </c>
      <c r="CR54">
        <v>1.2893053183700083</v>
      </c>
      <c r="CS54">
        <v>6.8694636799999502</v>
      </c>
      <c r="CT54">
        <v>0.72250325493192569</v>
      </c>
      <c r="CU54">
        <v>105.99077334632301</v>
      </c>
      <c r="CV54">
        <v>7.3425560797242788</v>
      </c>
      <c r="CW54">
        <v>3.8401903607504928</v>
      </c>
      <c r="CX54">
        <v>6.1560324283666201</v>
      </c>
      <c r="CY54">
        <v>14.011818397753089</v>
      </c>
      <c r="CZ54">
        <v>14.666992835925205</v>
      </c>
      <c r="DA54">
        <v>59.112434767443411</v>
      </c>
      <c r="DB54">
        <v>9.4969992228876627</v>
      </c>
      <c r="DC54">
        <v>12.716909835756843</v>
      </c>
      <c r="DD54">
        <v>52.638409632003778</v>
      </c>
      <c r="DE54">
        <v>2.7506928724983251</v>
      </c>
      <c r="DF54">
        <v>10.871401293918051</v>
      </c>
      <c r="DG54">
        <v>24.082252641186003</v>
      </c>
      <c r="DH54">
        <v>9.7564054599848369</v>
      </c>
      <c r="DI54">
        <v>3.111481068047782</v>
      </c>
      <c r="DJ54">
        <v>12.160218844996605</v>
      </c>
      <c r="DK54">
        <v>11.72368990059403</v>
      </c>
      <c r="DL54">
        <v>1.5792446867346179</v>
      </c>
      <c r="DM54">
        <v>8.5410911877080711</v>
      </c>
      <c r="DN54">
        <v>29.195452909388216</v>
      </c>
      <c r="DO54">
        <v>5.127730697522983</v>
      </c>
      <c r="DP54">
        <v>18.071820120975431</v>
      </c>
      <c r="DQ54">
        <v>18.230043393032318</v>
      </c>
      <c r="DR54">
        <v>7.5232387543068464</v>
      </c>
      <c r="DS54">
        <v>9.9530812443803409</v>
      </c>
      <c r="DT54">
        <v>1.4492753623188355</v>
      </c>
      <c r="DU54">
        <v>0</v>
      </c>
      <c r="DV54">
        <v>-2.6511134676564159</v>
      </c>
      <c r="DW54">
        <v>1.2944983818770239</v>
      </c>
      <c r="DX54">
        <v>15.879828326180249</v>
      </c>
      <c r="DY54">
        <v>4.0024821594787667</v>
      </c>
      <c r="DZ54">
        <v>10.537165029707769</v>
      </c>
      <c r="EA54">
        <v>12.447197972402147</v>
      </c>
      <c r="EB54">
        <v>8.1197252580703569</v>
      </c>
      <c r="EC54">
        <v>5.8245734964673339</v>
      </c>
      <c r="ED54">
        <v>-1.7218036196952096</v>
      </c>
      <c r="EE54">
        <v>5.0579653675831047</v>
      </c>
      <c r="EF54">
        <v>5.0622406639004103</v>
      </c>
      <c r="EG54">
        <v>5.3159478435305889</v>
      </c>
      <c r="EH54">
        <v>5.1197357555739087</v>
      </c>
      <c r="EI54">
        <v>4.8684210526315832</v>
      </c>
      <c r="EJ54">
        <v>5.9171597633136095</v>
      </c>
      <c r="EK54">
        <v>8.6368366285119791</v>
      </c>
      <c r="EL54">
        <v>0.66115702479338612</v>
      </c>
      <c r="EM54">
        <v>4.5130641330166297</v>
      </c>
      <c r="EN54">
        <v>8.029801324503314</v>
      </c>
      <c r="EO54">
        <v>1.8334606569900731</v>
      </c>
      <c r="EP54">
        <v>12.837209302325578</v>
      </c>
      <c r="EQ54">
        <v>-2.4261603375527399</v>
      </c>
      <c r="ER54">
        <v>0.2962962962963005</v>
      </c>
      <c r="ES54">
        <v>6.5669160432252625</v>
      </c>
      <c r="ET54">
        <v>4.5824847250509162</v>
      </c>
      <c r="EU54">
        <v>2.3861171366594234</v>
      </c>
      <c r="EV54">
        <v>16.300940438871482</v>
      </c>
      <c r="EW54">
        <v>4.8684210526315832</v>
      </c>
      <c r="EX54">
        <v>25.945407005727887</v>
      </c>
      <c r="EY54">
        <v>15.920399736851884</v>
      </c>
      <c r="EZ54">
        <v>19.470468738293157</v>
      </c>
      <c r="FA54">
        <v>10.350551377989792</v>
      </c>
      <c r="FB54">
        <v>8.746471276149439</v>
      </c>
      <c r="FC54">
        <v>8.746471276149439</v>
      </c>
      <c r="FD54">
        <v>22.143961412404924</v>
      </c>
      <c r="FE54">
        <v>-4.4917524922779863</v>
      </c>
      <c r="FF54">
        <v>-2.8644848704393402</v>
      </c>
      <c r="FG54">
        <v>8.623791319991005</v>
      </c>
      <c r="FH54">
        <v>-32.742801599821533</v>
      </c>
      <c r="FI54">
        <v>27.309448542325253</v>
      </c>
      <c r="FJ54">
        <v>-174.03551745254134</v>
      </c>
      <c r="FK54">
        <v>-159.67349602499701</v>
      </c>
      <c r="FL54">
        <v>-254.15721635227086</v>
      </c>
      <c r="FM54">
        <v>14.558976715636742</v>
      </c>
      <c r="FN54" t="b">
        <v>1</v>
      </c>
      <c r="FO54">
        <v>4.6944198405668702</v>
      </c>
      <c r="FP54">
        <v>3.7300177619893451</v>
      </c>
      <c r="FQ54">
        <v>12.348401323043001</v>
      </c>
      <c r="FR54">
        <v>4.7908745247148374</v>
      </c>
      <c r="FS54">
        <v>3.9525691699604746</v>
      </c>
      <c r="FT54">
        <v>13.684210526315782</v>
      </c>
      <c r="FU54">
        <v>19.928186714542178</v>
      </c>
      <c r="FV54">
        <v>3.9299920445505245</v>
      </c>
      <c r="FW54">
        <v>49.698189134808857</v>
      </c>
      <c r="FX54">
        <v>17.12390805800198</v>
      </c>
      <c r="FY54">
        <v>6.4066555267181</v>
      </c>
      <c r="FZ54">
        <v>5.1675119844559383</v>
      </c>
      <c r="GA54">
        <v>8.3642839746712117</v>
      </c>
      <c r="GB54">
        <v>3.6859478520549751</v>
      </c>
      <c r="GC54">
        <v>4.9763151876817231</v>
      </c>
      <c r="GD54">
        <v>6.9434533619731065</v>
      </c>
      <c r="GE54">
        <v>26.023089694677566</v>
      </c>
      <c r="GF54">
        <v>22.728502565158021</v>
      </c>
      <c r="GG54">
        <v>-2.5692920551900738</v>
      </c>
      <c r="GH54">
        <v>9.5284822003568994</v>
      </c>
      <c r="GI54">
        <v>17.893403181710653</v>
      </c>
      <c r="GJ54">
        <v>8.9812861046732841</v>
      </c>
      <c r="GK54">
        <v>3.5734184991473539</v>
      </c>
      <c r="GL54">
        <v>2.51149628581536</v>
      </c>
      <c r="GM54">
        <v>6.6635119966938401</v>
      </c>
      <c r="GN54">
        <v>125.58382408401265</v>
      </c>
      <c r="GO54">
        <v>183.75757575757575</v>
      </c>
      <c r="GP54">
        <v>-31.934427980956066</v>
      </c>
      <c r="GQ54">
        <v>-11.314031914952098</v>
      </c>
      <c r="GR54">
        <v>17.059996110462862</v>
      </c>
      <c r="GS54">
        <v>15.224508886810096</v>
      </c>
      <c r="GT54">
        <v>29.335829720141898</v>
      </c>
      <c r="GU54">
        <v>6.545132386412746</v>
      </c>
      <c r="GV54">
        <v>3.1319910514541514</v>
      </c>
      <c r="GW54">
        <v>8.0136986301369788</v>
      </c>
      <c r="GX54">
        <v>5.3935860058309082</v>
      </c>
      <c r="GY54">
        <v>8.5041761579347135</v>
      </c>
      <c r="GZ54">
        <v>6.1098221191028435</v>
      </c>
      <c r="HA54">
        <v>5.3471667996807684</v>
      </c>
      <c r="HB54">
        <v>3.7066246056782362</v>
      </c>
      <c r="HC54">
        <v>1.1549733857681874</v>
      </c>
      <c r="HD54">
        <v>-25.066794486015318</v>
      </c>
      <c r="HE54">
        <v>5.0821585325631942</v>
      </c>
      <c r="HF54">
        <v>7.4404761904761907</v>
      </c>
      <c r="HG54">
        <v>26.973333978609098</v>
      </c>
      <c r="HH54">
        <v>1.9640989074002986</v>
      </c>
      <c r="HI54">
        <v>6.2888173110477013</v>
      </c>
      <c r="HJ54">
        <v>-7.0917664512027159</v>
      </c>
      <c r="HK54">
        <v>31.314094078192568</v>
      </c>
      <c r="HL54">
        <v>15.825819798141062</v>
      </c>
      <c r="HM54">
        <v>11.144801512287328</v>
      </c>
      <c r="HN54">
        <v>17.076748008597807</v>
      </c>
      <c r="HO54">
        <v>-15.617773372976536</v>
      </c>
      <c r="HP54">
        <v>-11.524116964929327</v>
      </c>
      <c r="HQ54">
        <v>21.613173743996338</v>
      </c>
      <c r="HR54">
        <v>3.9946022116601783</v>
      </c>
      <c r="HS54">
        <v>-1.4999999999999978</v>
      </c>
      <c r="HT54">
        <v>0</v>
      </c>
      <c r="HU54">
        <v>19.615883337331798</v>
      </c>
      <c r="HV54">
        <v>14.350012533500481</v>
      </c>
      <c r="HW54">
        <v>-7.6964903608503681</v>
      </c>
      <c r="HX54">
        <v>58.276356883599213</v>
      </c>
      <c r="HY54">
        <v>12.658838668167927</v>
      </c>
      <c r="HZ54">
        <v>0.85910652920962194</v>
      </c>
      <c r="IA54">
        <v>2.860604235887827</v>
      </c>
      <c r="IB54">
        <v>1.1569609441239683</v>
      </c>
      <c r="IC54">
        <v>0.71455987814554256</v>
      </c>
      <c r="ID54">
        <v>11.689599098319187</v>
      </c>
      <c r="IE54">
        <v>13.057866904224866</v>
      </c>
      <c r="IF54">
        <v>4.800132290012141</v>
      </c>
      <c r="IG54">
        <v>-5.3254437869822402</v>
      </c>
      <c r="IH54">
        <v>18.874628699230168</v>
      </c>
      <c r="II54">
        <v>4.3218127803941941</v>
      </c>
      <c r="IJ54">
        <v>6.1631175452240328</v>
      </c>
    </row>
    <row r="55" spans="1:244">
      <c r="A55" t="s">
        <v>350</v>
      </c>
      <c r="B55">
        <v>-3.62126918739202</v>
      </c>
      <c r="C55">
        <v>4.8075135081369469</v>
      </c>
      <c r="D55">
        <v>5.0486609308998256</v>
      </c>
      <c r="E55">
        <v>7.0859656179563899</v>
      </c>
      <c r="F55">
        <v>11.511039190681062</v>
      </c>
      <c r="G55">
        <v>6.9804568820012927</v>
      </c>
      <c r="H55">
        <v>10.994254487595018</v>
      </c>
      <c r="I55">
        <v>12.95030106493908</v>
      </c>
      <c r="J55">
        <v>6.4908301869273712</v>
      </c>
      <c r="K55" t="b">
        <v>1</v>
      </c>
      <c r="L55">
        <v>9.0570815322403213</v>
      </c>
      <c r="M55">
        <v>7.6226849590227834</v>
      </c>
      <c r="N55">
        <v>11.421572989875154</v>
      </c>
      <c r="O55">
        <v>12.473209360241125</v>
      </c>
      <c r="P55">
        <v>17.76732386930335</v>
      </c>
      <c r="Q55">
        <v>11.929324563602062</v>
      </c>
      <c r="R55">
        <v>14.032482349903644</v>
      </c>
      <c r="S55">
        <v>12.639716791405133</v>
      </c>
      <c r="T55">
        <v>16.594560331151438</v>
      </c>
      <c r="U55">
        <v>17.824445396038648</v>
      </c>
      <c r="V55">
        <v>29.553211740020718</v>
      </c>
      <c r="W55">
        <v>54.175204207711047</v>
      </c>
      <c r="X55">
        <v>21.536706598093318</v>
      </c>
      <c r="Y55">
        <v>174.07263406485805</v>
      </c>
      <c r="Z55">
        <v>-1.7519225528183449</v>
      </c>
      <c r="AA55">
        <v>-119.66395047691239</v>
      </c>
      <c r="AB55">
        <v>8.2853605236805681</v>
      </c>
      <c r="AC55">
        <v>18.7021860908965</v>
      </c>
      <c r="AD55">
        <v>0.61751497005989298</v>
      </c>
      <c r="AE55">
        <v>23.389251260863183</v>
      </c>
      <c r="AF55">
        <v>2.7550517805795356</v>
      </c>
      <c r="AG55">
        <v>10.222505183081131</v>
      </c>
      <c r="AH55">
        <v>-1.8123926762333289</v>
      </c>
      <c r="AI55">
        <v>5.205487209483155</v>
      </c>
      <c r="AJ55">
        <v>9.77221314701689</v>
      </c>
      <c r="AK55">
        <v>5.3303963766435167</v>
      </c>
      <c r="AL55">
        <v>7.0789956016854578</v>
      </c>
      <c r="AM55">
        <v>6.9359464041922445</v>
      </c>
      <c r="AN55">
        <v>7.3888550247830631</v>
      </c>
      <c r="AO55">
        <v>18.643974886366045</v>
      </c>
      <c r="AP55">
        <v>10.006664864584423</v>
      </c>
      <c r="AQ55">
        <v>8.933400466253179</v>
      </c>
      <c r="AR55">
        <v>12.193337287234135</v>
      </c>
      <c r="AS55">
        <v>11.949181244056213</v>
      </c>
      <c r="AT55">
        <v>13.637993288353789</v>
      </c>
      <c r="AU55">
        <v>13.038836335855589</v>
      </c>
      <c r="AV55">
        <v>29.503540477321526</v>
      </c>
      <c r="AW55">
        <v>-18.320032557014507</v>
      </c>
      <c r="AX55">
        <v>42.401322015637056</v>
      </c>
      <c r="AY55">
        <v>6.455985564297503</v>
      </c>
      <c r="AZ55">
        <v>-30.164393557690637</v>
      </c>
      <c r="BA55">
        <v>9.494774717944491</v>
      </c>
      <c r="BB55">
        <v>1.1712515704235549</v>
      </c>
      <c r="BC55">
        <v>20.75</v>
      </c>
      <c r="BD55">
        <v>11.53</v>
      </c>
      <c r="BE55">
        <v>33.49</v>
      </c>
      <c r="BF55">
        <v>74.8</v>
      </c>
      <c r="BG55">
        <v>9.494774717944491</v>
      </c>
      <c r="BH55">
        <v>1.1712515704235549</v>
      </c>
      <c r="BI55">
        <v>5.6656101426307375</v>
      </c>
      <c r="BJ55">
        <v>9.3943186699449885</v>
      </c>
      <c r="BK55">
        <v>26.466818481601774</v>
      </c>
      <c r="BL55">
        <v>4.2362926106269283</v>
      </c>
      <c r="BM55">
        <v>7.3</v>
      </c>
      <c r="BN55">
        <v>11.30710973834867</v>
      </c>
      <c r="BO55">
        <v>2.3192601454849262</v>
      </c>
      <c r="BP55">
        <v>15.118465910062337</v>
      </c>
      <c r="BQ55">
        <v>24.031504350187564</v>
      </c>
      <c r="BR55">
        <v>1.490196078431377</v>
      </c>
      <c r="BS55">
        <v>49.12099800534164</v>
      </c>
      <c r="BT55">
        <v>10.222505183081131</v>
      </c>
      <c r="BU55">
        <v>7.325230669916631</v>
      </c>
      <c r="BV55">
        <v>0.61751497005989298</v>
      </c>
      <c r="BW55">
        <v>24.063036214214751</v>
      </c>
      <c r="BX55">
        <v>24.063036214214751</v>
      </c>
      <c r="BY55">
        <v>-40.294406755080004</v>
      </c>
      <c r="BZ55">
        <v>-178.31453603756233</v>
      </c>
      <c r="CA55">
        <v>-119.66395047691239</v>
      </c>
      <c r="CB55">
        <v>30.797831138652214</v>
      </c>
      <c r="CC55">
        <v>69.590813833837174</v>
      </c>
      <c r="CD55">
        <v>1.7999999999999992</v>
      </c>
      <c r="CE55">
        <v>-2.1410960681690385</v>
      </c>
      <c r="CF55">
        <v>0</v>
      </c>
      <c r="CG55">
        <v>2.1097653020882441</v>
      </c>
      <c r="CH55">
        <v>81.7514897716664</v>
      </c>
      <c r="CI55">
        <v>3.0448325935168818</v>
      </c>
      <c r="CJ55">
        <v>-4.7958932987940219</v>
      </c>
      <c r="CK55">
        <v>0</v>
      </c>
      <c r="CL55">
        <v>-1.7883070455258283</v>
      </c>
      <c r="CM55">
        <v>1.4919345760727631</v>
      </c>
      <c r="CN55">
        <v>18.090621372197127</v>
      </c>
      <c r="CO55">
        <v>-0.24230187771720124</v>
      </c>
      <c r="CP55">
        <v>3.1163001391087106</v>
      </c>
      <c r="CQ55">
        <v>1.5794409919132169</v>
      </c>
      <c r="CR55">
        <v>1.994945697599414</v>
      </c>
      <c r="CS55">
        <v>6.5539042399999818</v>
      </c>
      <c r="CT55">
        <v>0.67920246116392613</v>
      </c>
      <c r="CU55">
        <v>96.202889611852925</v>
      </c>
      <c r="CV55">
        <v>9.355130584557692</v>
      </c>
      <c r="CW55">
        <v>3.4809798116980351</v>
      </c>
      <c r="CX55">
        <v>6.258014197915192</v>
      </c>
      <c r="CY55">
        <v>12.019153758328647</v>
      </c>
      <c r="CZ55">
        <v>9.9590960165771527</v>
      </c>
      <c r="DA55">
        <v>30.797831138652214</v>
      </c>
      <c r="DB55">
        <v>7.0701197810559462</v>
      </c>
      <c r="DC55">
        <v>22.972544766377844</v>
      </c>
      <c r="DD55">
        <v>49.12099800534164</v>
      </c>
      <c r="DE55">
        <v>15.657213523901625</v>
      </c>
      <c r="DF55">
        <v>12.560448097069335</v>
      </c>
      <c r="DG55">
        <v>18.645014751763071</v>
      </c>
      <c r="DH55">
        <v>9.3943186699449885</v>
      </c>
      <c r="DI55">
        <v>5.5109108957872808</v>
      </c>
      <c r="DJ55">
        <v>11.926068115357092</v>
      </c>
      <c r="DK55">
        <v>10.804355292985953</v>
      </c>
      <c r="DL55">
        <v>0.84627496165783533</v>
      </c>
      <c r="DM55">
        <v>13.681426873379406</v>
      </c>
      <c r="DN55">
        <v>23.105937197762454</v>
      </c>
      <c r="DO55">
        <v>5.2884505953816969</v>
      </c>
      <c r="DP55">
        <v>14.572488959788169</v>
      </c>
      <c r="DQ55">
        <v>15.025674078256928</v>
      </c>
      <c r="DR55">
        <v>7.9515266184330313</v>
      </c>
      <c r="DS55">
        <v>9.6359214252840353</v>
      </c>
      <c r="DT55">
        <v>7.4074074074074066</v>
      </c>
      <c r="DU55">
        <v>8.3333333333333321</v>
      </c>
      <c r="DV55">
        <v>-0.32188841201717955</v>
      </c>
      <c r="DW55">
        <v>11.292962356792135</v>
      </c>
      <c r="DX55">
        <v>22.835820895522392</v>
      </c>
      <c r="DY55">
        <v>8.9282936693109249</v>
      </c>
      <c r="DZ55">
        <v>8.4926950944292745</v>
      </c>
      <c r="EA55">
        <v>7.9306235932741886</v>
      </c>
      <c r="EB55">
        <v>-0.91589617575912352</v>
      </c>
      <c r="EC55">
        <v>8.4599447513812027</v>
      </c>
      <c r="ED55">
        <v>0.43181740411457553</v>
      </c>
      <c r="EE55">
        <v>0.28162001607733561</v>
      </c>
      <c r="EF55">
        <v>5.2848885218827464</v>
      </c>
      <c r="EG55">
        <v>0.96670247046187519</v>
      </c>
      <c r="EH55">
        <v>5.6097560975609797</v>
      </c>
      <c r="EI55">
        <v>7.4705111402359154</v>
      </c>
      <c r="EJ55">
        <v>3.9383561643835692</v>
      </c>
      <c r="EK55">
        <v>6.5750736015701552</v>
      </c>
      <c r="EL55">
        <v>1.8821603927986885</v>
      </c>
      <c r="EM55">
        <v>6.9821567106283942</v>
      </c>
      <c r="EN55">
        <v>8.1599999999999913</v>
      </c>
      <c r="EO55">
        <v>6.051437216338881</v>
      </c>
      <c r="EP55">
        <v>6.1386138613861414</v>
      </c>
      <c r="EQ55">
        <v>-4.4444444444444473</v>
      </c>
      <c r="ER55">
        <v>-1.9943019943020022</v>
      </c>
      <c r="ES55">
        <v>6.6006600660065891</v>
      </c>
      <c r="ET55">
        <v>-0.63752276867031232</v>
      </c>
      <c r="EU55">
        <v>4.695524578136447</v>
      </c>
      <c r="EV55">
        <v>12.520868113522548</v>
      </c>
      <c r="EW55">
        <v>7.536041939711664</v>
      </c>
      <c r="EX55">
        <v>1.4383938659430435</v>
      </c>
      <c r="EY55">
        <v>4.9395086231251311</v>
      </c>
      <c r="EZ55">
        <v>7.5812230504081217</v>
      </c>
      <c r="FA55">
        <v>0.26418189892788169</v>
      </c>
      <c r="FB55">
        <v>19.683181664981465</v>
      </c>
      <c r="FC55">
        <v>19.683181664981465</v>
      </c>
      <c r="FD55">
        <v>6.6807726969946316E-2</v>
      </c>
      <c r="FE55">
        <v>-817.20996322300243</v>
      </c>
      <c r="FF55">
        <v>189.41540181300542</v>
      </c>
      <c r="FG55">
        <v>19.664125774178178</v>
      </c>
      <c r="FH55">
        <v>70.400916972611469</v>
      </c>
      <c r="FI55">
        <v>-3.1001396343884911</v>
      </c>
      <c r="FJ55">
        <v>-198.40429895807696</v>
      </c>
      <c r="FK55">
        <v>-118.40266284159036</v>
      </c>
      <c r="FL55">
        <v>-53.86</v>
      </c>
      <c r="FM55">
        <v>15.801893125242133</v>
      </c>
      <c r="FN55" t="b">
        <v>0</v>
      </c>
      <c r="FO55">
        <v>5.0655021834061111</v>
      </c>
      <c r="FP55">
        <v>4.4247787610619467</v>
      </c>
      <c r="FQ55">
        <v>17.706013363028962</v>
      </c>
      <c r="FR55">
        <v>3.8547071905114811</v>
      </c>
      <c r="FS55">
        <v>5.6140350877192979</v>
      </c>
      <c r="FT55">
        <v>16.344725111441306</v>
      </c>
      <c r="FU55">
        <v>23.674911660777383</v>
      </c>
      <c r="FV55">
        <v>-5.0946940053216396</v>
      </c>
      <c r="FW55">
        <v>44.337811900191944</v>
      </c>
      <c r="FX55">
        <v>16.146893059804015</v>
      </c>
      <c r="FY55">
        <v>4.3509554827797174</v>
      </c>
      <c r="FZ55">
        <v>1.7302961201154137</v>
      </c>
      <c r="GA55">
        <v>6.6493835161952317</v>
      </c>
      <c r="GB55">
        <v>2.8818774559903098</v>
      </c>
      <c r="GC55">
        <v>5.6649820286529016</v>
      </c>
      <c r="GD55">
        <v>2.7800645501296808</v>
      </c>
      <c r="GE55">
        <v>11.454683135029024</v>
      </c>
      <c r="GF55">
        <v>8.157256002359544</v>
      </c>
      <c r="GG55">
        <v>-3.986104170712701</v>
      </c>
      <c r="GH55">
        <v>11.047211760439946</v>
      </c>
      <c r="GI55">
        <v>15.118465910062337</v>
      </c>
      <c r="GJ55">
        <v>13.912736681171351</v>
      </c>
      <c r="GK55">
        <v>4.4666633253713943</v>
      </c>
      <c r="GL55">
        <v>3.249475890985329</v>
      </c>
      <c r="GM55">
        <v>12.375694670735896</v>
      </c>
      <c r="GN55">
        <v>39.313760056412065</v>
      </c>
      <c r="GO55">
        <v>367.80590717299577</v>
      </c>
      <c r="GP55">
        <v>-7.6341170537188345</v>
      </c>
      <c r="GQ55">
        <v>7.88917966120255</v>
      </c>
      <c r="GR55">
        <v>24.471526916247051</v>
      </c>
      <c r="GS55">
        <v>24.996394057406619</v>
      </c>
      <c r="GT55">
        <v>-31.792812414919684</v>
      </c>
      <c r="GU55">
        <v>5.7508948477429982</v>
      </c>
      <c r="GV55">
        <v>1.2186379928315332</v>
      </c>
      <c r="GW55">
        <v>5.7486631016042748</v>
      </c>
      <c r="GX55">
        <v>4.9568965517241423</v>
      </c>
      <c r="GY55">
        <v>7.6751117734724383</v>
      </c>
      <c r="GZ55">
        <v>8.378170637970797</v>
      </c>
      <c r="HA55">
        <v>5.6827150749802708</v>
      </c>
      <c r="HB55">
        <v>1.652892561983484</v>
      </c>
      <c r="HC55">
        <v>-0.92123585497650362</v>
      </c>
      <c r="HD55">
        <v>60.950680807868665</v>
      </c>
      <c r="HE55">
        <v>3.2984891633416926</v>
      </c>
      <c r="HF55">
        <v>-2.1410960681690385</v>
      </c>
      <c r="HG55">
        <v>17.230785417433854</v>
      </c>
      <c r="HH55">
        <v>3.3138829265731222</v>
      </c>
      <c r="HI55">
        <v>-9.3807579478221488</v>
      </c>
      <c r="HJ55">
        <v>3.2758448808693088</v>
      </c>
      <c r="HK55">
        <v>31.686439405316115</v>
      </c>
      <c r="HL55">
        <v>13.770959222274461</v>
      </c>
      <c r="HM55">
        <v>20.484609763954388</v>
      </c>
      <c r="HN55">
        <v>12.428257418488213</v>
      </c>
      <c r="HO55">
        <v>-37.793809634628808</v>
      </c>
      <c r="HP55">
        <v>2.1192603365884062</v>
      </c>
      <c r="HQ55">
        <v>12.384030021890959</v>
      </c>
      <c r="HR55">
        <v>6.4156259039857124</v>
      </c>
      <c r="HS55">
        <v>6.2500000000000018</v>
      </c>
      <c r="HT55">
        <v>8.695652173913043</v>
      </c>
      <c r="HU55">
        <v>8.0156243214040721</v>
      </c>
      <c r="HV55">
        <v>12.064914269691542</v>
      </c>
      <c r="HW55">
        <v>-3.4897850687325689</v>
      </c>
      <c r="HX55">
        <v>16.122326744882496</v>
      </c>
      <c r="HY55">
        <v>20.44801149976043</v>
      </c>
      <c r="HZ55">
        <v>5.2631578947368372</v>
      </c>
      <c r="IA55">
        <v>-6.817382107776389</v>
      </c>
      <c r="IB55">
        <v>5.915394380968154</v>
      </c>
      <c r="IC55">
        <v>11.470142320483644</v>
      </c>
      <c r="ID55">
        <v>19.244084873236673</v>
      </c>
      <c r="IE55">
        <v>7.7601868203196087</v>
      </c>
      <c r="IF55">
        <v>5.2498119242551873</v>
      </c>
      <c r="IG55">
        <v>-4.1827350934440881</v>
      </c>
      <c r="IH55">
        <v>20.249463506323433</v>
      </c>
      <c r="II55">
        <v>4.9846190192594353</v>
      </c>
      <c r="IJ55">
        <v>5.9353148617366891</v>
      </c>
    </row>
    <row r="56" spans="1:244">
      <c r="A56" t="s">
        <v>351</v>
      </c>
      <c r="B56">
        <v>-0.7690179110485007</v>
      </c>
      <c r="C56">
        <v>1.8747211677807307</v>
      </c>
      <c r="D56">
        <v>5.2742795202120965</v>
      </c>
      <c r="E56">
        <v>6.8066518599894152</v>
      </c>
      <c r="F56">
        <v>9.8400441402401313</v>
      </c>
      <c r="G56">
        <v>4.1534583741312385</v>
      </c>
      <c r="H56">
        <v>10.652783718481681</v>
      </c>
      <c r="I56">
        <v>12.032829364993916</v>
      </c>
      <c r="J56">
        <v>6.3312669110398847</v>
      </c>
      <c r="K56" t="b">
        <v>0</v>
      </c>
      <c r="L56">
        <v>7.9328658063838402</v>
      </c>
      <c r="M56">
        <v>3.1050568107347782</v>
      </c>
      <c r="N56">
        <v>11.464032188418122</v>
      </c>
      <c r="O56">
        <v>15.6776609443467</v>
      </c>
      <c r="P56">
        <v>11.972110603411746</v>
      </c>
      <c r="Q56">
        <v>12.179790266648432</v>
      </c>
      <c r="R56">
        <v>11.803983983722732</v>
      </c>
      <c r="S56">
        <v>6.790927595505762</v>
      </c>
      <c r="T56">
        <v>16.344371729705735</v>
      </c>
      <c r="U56">
        <v>20.306652380080834</v>
      </c>
      <c r="V56">
        <v>22.244692085086211</v>
      </c>
      <c r="W56">
        <v>11.945336671043261</v>
      </c>
      <c r="X56">
        <v>4.0397776934874718</v>
      </c>
      <c r="Y56">
        <v>29.436575523398773</v>
      </c>
      <c r="Z56">
        <v>-38.910279469039907</v>
      </c>
      <c r="AA56">
        <v>-145.53076474640946</v>
      </c>
      <c r="AB56">
        <v>6.65948352136658</v>
      </c>
      <c r="AC56">
        <v>9.1244507530154486</v>
      </c>
      <c r="AD56">
        <v>17.084106369820656</v>
      </c>
      <c r="AE56">
        <v>8.4875141531149243</v>
      </c>
      <c r="AF56">
        <v>0.71445876941913122</v>
      </c>
      <c r="AG56">
        <v>4.6614813420045094</v>
      </c>
      <c r="AH56">
        <v>0.91819446604260779</v>
      </c>
      <c r="AI56">
        <v>4.7448506590237871</v>
      </c>
      <c r="AJ56">
        <v>9.3434497821513496</v>
      </c>
      <c r="AK56">
        <v>6.7505687200975037</v>
      </c>
      <c r="AL56">
        <v>7.1988280873036654</v>
      </c>
      <c r="AM56">
        <v>6.8845712295482766</v>
      </c>
      <c r="AN56">
        <v>6.1239628961888144</v>
      </c>
      <c r="AO56">
        <v>15.399298308074014</v>
      </c>
      <c r="AP56">
        <v>9.2719344850609353</v>
      </c>
      <c r="AQ56">
        <v>7.9478940514044609</v>
      </c>
      <c r="AR56">
        <v>13.108461568914922</v>
      </c>
      <c r="AS56">
        <v>11.5053428607757</v>
      </c>
      <c r="AT56">
        <v>13.228268527876102</v>
      </c>
      <c r="AU56">
        <v>11.252966780496005</v>
      </c>
      <c r="AV56">
        <v>-4.9633400683191704</v>
      </c>
      <c r="AW56">
        <v>26.562383409498956</v>
      </c>
      <c r="AX56">
        <v>170.8400382745327</v>
      </c>
      <c r="AY56">
        <v>7.3447852157721236</v>
      </c>
      <c r="AZ56">
        <v>264.25392452346983</v>
      </c>
      <c r="BA56">
        <v>9.0342214194525514</v>
      </c>
      <c r="BB56">
        <v>4.2654906278859626</v>
      </c>
      <c r="BC56">
        <v>16.28</v>
      </c>
      <c r="BD56">
        <v>12.19</v>
      </c>
      <c r="BE56">
        <v>10.31</v>
      </c>
      <c r="BF56">
        <v>75.900000000000006</v>
      </c>
      <c r="BG56">
        <v>9.0342214194525514</v>
      </c>
      <c r="BH56">
        <v>4.2654906278859626</v>
      </c>
      <c r="BI56">
        <v>5.1262135922330057</v>
      </c>
      <c r="BJ56">
        <v>10.152514655427614</v>
      </c>
      <c r="BK56">
        <v>-7.1349675007434472</v>
      </c>
      <c r="BL56">
        <v>2.0357757850313627</v>
      </c>
      <c r="BM56">
        <v>7.3</v>
      </c>
      <c r="BN56">
        <v>12.775710358736342</v>
      </c>
      <c r="BO56">
        <v>4.37451407364214</v>
      </c>
      <c r="BP56">
        <v>16.964709473717047</v>
      </c>
      <c r="BQ56">
        <v>23.241099738669948</v>
      </c>
      <c r="BR56">
        <v>0.70367474589523504</v>
      </c>
      <c r="BS56">
        <v>31.726869107651819</v>
      </c>
      <c r="BT56">
        <v>4.6614813420045094</v>
      </c>
      <c r="BU56">
        <v>9.316995439309844</v>
      </c>
      <c r="BV56">
        <v>17.084106369820656</v>
      </c>
      <c r="BW56">
        <v>8.0667742320272815</v>
      </c>
      <c r="BX56">
        <v>8.0667742320272815</v>
      </c>
      <c r="BY56">
        <v>69.067610390211172</v>
      </c>
      <c r="BZ56">
        <v>-139.66174950671802</v>
      </c>
      <c r="CA56">
        <v>-145.53076474640946</v>
      </c>
      <c r="CB56">
        <v>25.636916541970368</v>
      </c>
      <c r="CC56">
        <v>-23.691566598393081</v>
      </c>
      <c r="CD56">
        <v>1.7999999999999956</v>
      </c>
      <c r="CE56">
        <v>-6.9005951677111597</v>
      </c>
      <c r="CF56">
        <v>0</v>
      </c>
      <c r="CG56">
        <v>2.8611329943421517</v>
      </c>
      <c r="CH56">
        <v>91.89926202549654</v>
      </c>
      <c r="CI56">
        <v>2.8931893980479098</v>
      </c>
      <c r="CJ56">
        <v>-5.6452315863122449</v>
      </c>
      <c r="CK56">
        <v>0</v>
      </c>
      <c r="CL56">
        <v>-7.1854367570797706</v>
      </c>
      <c r="CM56">
        <v>-5.3766714018354413</v>
      </c>
      <c r="CN56">
        <v>-7.6863950807071479E-2</v>
      </c>
      <c r="CO56">
        <v>-0.18887903588912094</v>
      </c>
      <c r="CP56">
        <v>2.4755177602966181</v>
      </c>
      <c r="CQ56">
        <v>1.2096683084483593</v>
      </c>
      <c r="CR56">
        <v>1.1808441255239743</v>
      </c>
      <c r="CS56">
        <v>6.3439458079999849</v>
      </c>
      <c r="CT56">
        <v>0.1704162129570069</v>
      </c>
      <c r="CU56">
        <v>92.498521823835375</v>
      </c>
      <c r="CV56">
        <v>5.9112356778829245</v>
      </c>
      <c r="CW56">
        <v>3.0889229880316256</v>
      </c>
      <c r="CX56">
        <v>5.8438628224490818</v>
      </c>
      <c r="CY56">
        <v>14.741329235600844</v>
      </c>
      <c r="CZ56">
        <v>4.6398355731553984</v>
      </c>
      <c r="DA56">
        <v>25.636916541970368</v>
      </c>
      <c r="DB56">
        <v>1.3746792990441823</v>
      </c>
      <c r="DC56">
        <v>8.096932874679224</v>
      </c>
      <c r="DD56">
        <v>31.726869107651819</v>
      </c>
      <c r="DE56">
        <v>0.57370406686379116</v>
      </c>
      <c r="DF56">
        <v>13.829302310652549</v>
      </c>
      <c r="DG56">
        <v>16.88207664174524</v>
      </c>
      <c r="DH56">
        <v>10.152514655427614</v>
      </c>
      <c r="DI56">
        <v>7.7907269239064911</v>
      </c>
      <c r="DJ56">
        <v>14.292122478879818</v>
      </c>
      <c r="DK56">
        <v>5.5445525466601229</v>
      </c>
      <c r="DL56">
        <v>0.73549318124729191</v>
      </c>
      <c r="DM56">
        <v>16.61914420857795</v>
      </c>
      <c r="DN56">
        <v>20.698312816486645</v>
      </c>
      <c r="DO56">
        <v>4.5492224809840938</v>
      </c>
      <c r="DP56">
        <v>13.593165734092061</v>
      </c>
      <c r="DQ56">
        <v>14.042023780698637</v>
      </c>
      <c r="DR56">
        <v>9.1904439382893575</v>
      </c>
      <c r="DS56">
        <v>10.384448138672534</v>
      </c>
      <c r="DT56">
        <v>11.111111111111111</v>
      </c>
      <c r="DU56">
        <v>8.3333333333333321</v>
      </c>
      <c r="DV56">
        <v>0.64724919093851674</v>
      </c>
      <c r="DW56">
        <v>12.11129296235678</v>
      </c>
      <c r="DX56">
        <v>10.64690026954179</v>
      </c>
      <c r="DY56">
        <v>11.383997528575849</v>
      </c>
      <c r="DZ56">
        <v>7.9366926568136762</v>
      </c>
      <c r="EA56">
        <v>8.0052493438320127</v>
      </c>
      <c r="EB56">
        <v>-3.0334233460035285</v>
      </c>
      <c r="EC56">
        <v>11.438535309503049</v>
      </c>
      <c r="ED56">
        <v>-4.8939786201744051E-2</v>
      </c>
      <c r="EE56">
        <v>-4.4213262966176172</v>
      </c>
      <c r="EF56">
        <v>3.6421219319081621</v>
      </c>
      <c r="EG56">
        <v>2.8703703703703654</v>
      </c>
      <c r="EH56">
        <v>3.4428794992175207</v>
      </c>
      <c r="EI56">
        <v>6.9156293222683267</v>
      </c>
      <c r="EJ56">
        <v>2.6677445432497957</v>
      </c>
      <c r="EK56">
        <v>5.3846153846153797</v>
      </c>
      <c r="EL56">
        <v>-0.87094220110846743</v>
      </c>
      <c r="EM56">
        <v>5.3143712574850257</v>
      </c>
      <c r="EN56">
        <v>6.0782681099084197</v>
      </c>
      <c r="EO56">
        <v>4.7619047619047654</v>
      </c>
      <c r="EP56">
        <v>5.0834597875568956</v>
      </c>
      <c r="EQ56">
        <v>-4.2735042735042734</v>
      </c>
      <c r="ER56">
        <v>1.2931034482758703</v>
      </c>
      <c r="ES56">
        <v>-0.46012269938649869</v>
      </c>
      <c r="ET56">
        <v>-7.482394366197183</v>
      </c>
      <c r="EU56">
        <v>5.8990760483297882</v>
      </c>
      <c r="EV56">
        <v>12.986003110419919</v>
      </c>
      <c r="EW56">
        <v>6.8464730290456481</v>
      </c>
      <c r="EX56">
        <v>19.453326250162881</v>
      </c>
      <c r="EY56">
        <v>8.3686436278969953</v>
      </c>
      <c r="EZ56">
        <v>11.113910954693702</v>
      </c>
      <c r="FA56">
        <v>4.0351626520983359</v>
      </c>
      <c r="FB56">
        <v>-3.9925932393300445</v>
      </c>
      <c r="FC56">
        <v>-3.9925932393300445</v>
      </c>
      <c r="FD56">
        <v>3.1679284540684187</v>
      </c>
      <c r="FE56">
        <v>-80.515284214106543</v>
      </c>
      <c r="FF56">
        <v>-12.528378588815761</v>
      </c>
      <c r="FG56">
        <v>11.857075376206222</v>
      </c>
      <c r="FH56">
        <v>-31.213168953465114</v>
      </c>
      <c r="FI56">
        <v>-45.466538073541962</v>
      </c>
      <c r="FJ56">
        <v>-143.3533456181022</v>
      </c>
      <c r="FK56">
        <v>-86.775362318840578</v>
      </c>
      <c r="FL56">
        <v>-211.5594806103266</v>
      </c>
      <c r="FM56">
        <v>5.9063042567379282</v>
      </c>
      <c r="FN56" t="b">
        <v>0</v>
      </c>
      <c r="FO56">
        <v>4.4866264020707405</v>
      </c>
      <c r="FP56">
        <v>4.1228070175438623</v>
      </c>
      <c r="FQ56">
        <v>13.953488372093027</v>
      </c>
      <c r="FR56">
        <v>2.5547445255474455</v>
      </c>
      <c r="FS56">
        <v>5.1219512195121917</v>
      </c>
      <c r="FT56">
        <v>10.40462427745665</v>
      </c>
      <c r="FU56">
        <v>20.998278829604121</v>
      </c>
      <c r="FV56">
        <v>-3.6330822347771643</v>
      </c>
      <c r="FW56">
        <v>9.5934959349593587</v>
      </c>
      <c r="FX56">
        <v>10.650976983719632</v>
      </c>
      <c r="FY56">
        <v>5.9085572208025416</v>
      </c>
      <c r="FZ56">
        <v>1.2085284277770227</v>
      </c>
      <c r="GA56">
        <v>7.7978703873692057</v>
      </c>
      <c r="GB56">
        <v>1.9849457435427278</v>
      </c>
      <c r="GC56">
        <v>9.7574488183327404</v>
      </c>
      <c r="GD56">
        <v>13.339419278645801</v>
      </c>
      <c r="GE56">
        <v>4.7063989461498545</v>
      </c>
      <c r="GF56">
        <v>5.1585884901429333</v>
      </c>
      <c r="GG56">
        <v>0.65395756691828666</v>
      </c>
      <c r="GH56">
        <v>12.063191670589642</v>
      </c>
      <c r="GI56">
        <v>16.964709473717047</v>
      </c>
      <c r="GJ56">
        <v>14.052391704877609</v>
      </c>
      <c r="GK56">
        <v>6.345147591332208</v>
      </c>
      <c r="GL56">
        <v>4.3887147335423071</v>
      </c>
      <c r="GM56">
        <v>3.7386752959409018</v>
      </c>
      <c r="GN56">
        <v>-11.378369367923238</v>
      </c>
      <c r="GO56">
        <v>-95.506890082163423</v>
      </c>
      <c r="GP56">
        <v>33.119254773023385</v>
      </c>
      <c r="GQ56">
        <v>-78.064840276701659</v>
      </c>
      <c r="GR56">
        <v>17.413433384569736</v>
      </c>
      <c r="GS56">
        <v>1.3394495412844092</v>
      </c>
      <c r="GT56">
        <v>73.170731707317074</v>
      </c>
      <c r="GU56">
        <v>8.4154631480340445</v>
      </c>
      <c r="GV56">
        <v>-1.1355571327182357</v>
      </c>
      <c r="GW56">
        <v>5.9477124183006502</v>
      </c>
      <c r="GX56">
        <v>3.462897526501771</v>
      </c>
      <c r="GY56">
        <v>6.0014461315979624</v>
      </c>
      <c r="GZ56">
        <v>6.75575352635488</v>
      </c>
      <c r="HA56">
        <v>6.4742589703588234</v>
      </c>
      <c r="HB56">
        <v>1.418969380134433</v>
      </c>
      <c r="HC56">
        <v>-0.87540748753747</v>
      </c>
      <c r="HD56">
        <v>-26.46391473594371</v>
      </c>
      <c r="HE56">
        <v>1.9936763521683105</v>
      </c>
      <c r="HF56">
        <v>-6.9005951677111597</v>
      </c>
      <c r="HG56">
        <v>9.3024414549078234</v>
      </c>
      <c r="HH56">
        <v>20.19588204926686</v>
      </c>
      <c r="HI56">
        <v>14.639026221530981</v>
      </c>
      <c r="HJ56">
        <v>-9.5836614371958664</v>
      </c>
      <c r="HK56">
        <v>31.684402411853608</v>
      </c>
      <c r="HL56">
        <v>17.138715635137746</v>
      </c>
      <c r="HM56">
        <v>21.302788341954912</v>
      </c>
      <c r="HN56">
        <v>12.206236023796473</v>
      </c>
      <c r="HO56">
        <v>-45.188118811881182</v>
      </c>
      <c r="HP56">
        <v>-9.2538536385517478</v>
      </c>
      <c r="HQ56">
        <v>-1.8128029206269249</v>
      </c>
      <c r="HR56">
        <v>1.279720158622959</v>
      </c>
      <c r="HS56">
        <v>9.2465753424657535</v>
      </c>
      <c r="HT56">
        <v>8.695652173913043</v>
      </c>
      <c r="HU56">
        <v>-7.2079763575032096</v>
      </c>
      <c r="HV56">
        <v>-4.5087774054404877</v>
      </c>
      <c r="HW56">
        <v>-2.3061944748694838</v>
      </c>
      <c r="HX56">
        <v>77.273646939807776</v>
      </c>
      <c r="HY56">
        <v>6.8007535755034949</v>
      </c>
      <c r="HZ56">
        <v>0.16963528413909129</v>
      </c>
      <c r="IA56">
        <v>0.31617946027710364</v>
      </c>
      <c r="IB56">
        <v>2.0149119021202986</v>
      </c>
      <c r="IC56">
        <v>0.60657873746398905</v>
      </c>
      <c r="ID56">
        <v>2.8921793638423545</v>
      </c>
      <c r="IE56">
        <v>3.2888645922425117</v>
      </c>
      <c r="IF56">
        <v>4.6496784084943306</v>
      </c>
      <c r="IG56">
        <v>-36.607142857142854</v>
      </c>
      <c r="IH56">
        <v>15.703786903447234</v>
      </c>
      <c r="II56">
        <v>4.7706932615442854</v>
      </c>
      <c r="IJ56">
        <v>5.7027253219388783</v>
      </c>
    </row>
    <row r="57" spans="1:244">
      <c r="A57" t="s">
        <v>352</v>
      </c>
      <c r="B57">
        <v>-2.0103652202174027</v>
      </c>
      <c r="C57">
        <v>-0.41740152945988218</v>
      </c>
      <c r="D57">
        <v>3.1135762501908157</v>
      </c>
      <c r="E57">
        <v>7.7538755453579817</v>
      </c>
      <c r="F57">
        <v>9.0586913107529554</v>
      </c>
      <c r="G57">
        <v>6.3594162551645388</v>
      </c>
      <c r="H57">
        <v>5.8747989719594145</v>
      </c>
      <c r="I57">
        <v>11.993228975052357</v>
      </c>
      <c r="J57">
        <v>5.8424457034394779</v>
      </c>
      <c r="K57" t="b">
        <v>1</v>
      </c>
      <c r="L57">
        <v>6.5609614203991109</v>
      </c>
      <c r="M57">
        <v>8.1020156269937331</v>
      </c>
      <c r="N57">
        <v>4.4443690549425146</v>
      </c>
      <c r="O57">
        <v>11.665560089342168</v>
      </c>
      <c r="P57">
        <v>0.57961325951162979</v>
      </c>
      <c r="Q57">
        <v>4.7070279185968245</v>
      </c>
      <c r="R57">
        <v>9.6276717940810315</v>
      </c>
      <c r="S57">
        <v>11.411150782075948</v>
      </c>
      <c r="T57">
        <v>8.3881203069793013</v>
      </c>
      <c r="U57">
        <v>16.108339473991045</v>
      </c>
      <c r="V57">
        <v>10.005073738176854</v>
      </c>
      <c r="W57">
        <v>-15.397699834947421</v>
      </c>
      <c r="X57">
        <v>7.0339484247105055</v>
      </c>
      <c r="Y57">
        <v>-64.526265769425322</v>
      </c>
      <c r="Z57">
        <v>-23.126759662144867</v>
      </c>
      <c r="AA57">
        <v>6.9933820863048526</v>
      </c>
      <c r="AB57">
        <v>6.1133504797316487</v>
      </c>
      <c r="AC57">
        <v>0.79007652951712282</v>
      </c>
      <c r="AD57">
        <v>-11.451260214063758</v>
      </c>
      <c r="AE57">
        <v>-0.32282906693774227</v>
      </c>
      <c r="AF57">
        <v>-4.4728477025823867</v>
      </c>
      <c r="AG57">
        <v>5.786960122592907</v>
      </c>
      <c r="AH57">
        <v>1.5421727936381053</v>
      </c>
      <c r="AI57">
        <v>1.641233769231645</v>
      </c>
      <c r="AJ57">
        <v>5.1660928438422387</v>
      </c>
      <c r="AK57">
        <v>6.620081904658516</v>
      </c>
      <c r="AL57">
        <v>6.3515631582117207</v>
      </c>
      <c r="AM57">
        <v>8.9472950613531559</v>
      </c>
      <c r="AN57">
        <v>8.4168554415718901</v>
      </c>
      <c r="AO57">
        <v>3.6764953466943258</v>
      </c>
      <c r="AP57">
        <v>4.3354720433546756</v>
      </c>
      <c r="AQ57">
        <v>1.5068282852037989</v>
      </c>
      <c r="AR57">
        <v>11.405739292046711</v>
      </c>
      <c r="AS57">
        <v>9.0612404614368778</v>
      </c>
      <c r="AT57">
        <v>13.796776602292047</v>
      </c>
      <c r="AU57">
        <v>14.01250600163236</v>
      </c>
      <c r="AV57">
        <v>-24.731695280757663</v>
      </c>
      <c r="AW57">
        <v>65.371760213411022</v>
      </c>
      <c r="AX57">
        <v>-33.565457459919671</v>
      </c>
      <c r="AY57">
        <v>5.9359534088499055</v>
      </c>
      <c r="AZ57">
        <v>-33.587119655185553</v>
      </c>
      <c r="BA57">
        <v>8.6892445074087838</v>
      </c>
      <c r="BB57">
        <v>0.73230754768226236</v>
      </c>
      <c r="BC57">
        <v>9.1199999999999992</v>
      </c>
      <c r="BD57">
        <v>6.35</v>
      </c>
      <c r="BE57">
        <v>371.44</v>
      </c>
      <c r="BF57">
        <v>76.099999999999994</v>
      </c>
      <c r="BG57">
        <v>8.6892445074087838</v>
      </c>
      <c r="BH57">
        <v>0.73230754768226236</v>
      </c>
      <c r="BI57">
        <v>3.6405886909372716</v>
      </c>
      <c r="BJ57">
        <v>10.524413653587745</v>
      </c>
      <c r="BK57">
        <v>-4.413152725695773</v>
      </c>
      <c r="BL57">
        <v>2.0529715243956255</v>
      </c>
      <c r="BM57">
        <v>9.1148775894538598</v>
      </c>
      <c r="BN57">
        <v>12.291101531341143</v>
      </c>
      <c r="BO57">
        <v>6.9096510609543031</v>
      </c>
      <c r="BP57">
        <v>16.361963437708447</v>
      </c>
      <c r="BQ57">
        <v>17.807412147056873</v>
      </c>
      <c r="BR57">
        <v>1.1014948859166056</v>
      </c>
      <c r="BS57">
        <v>-1.7556886372728464</v>
      </c>
      <c r="BT57">
        <v>5.786960122592907</v>
      </c>
      <c r="BU57">
        <v>7.0404551405343341</v>
      </c>
      <c r="BV57">
        <v>-11.451260214063758</v>
      </c>
      <c r="BW57">
        <v>-0.62621730233475736</v>
      </c>
      <c r="BX57">
        <v>-0.62621730233475736</v>
      </c>
      <c r="BY57">
        <v>0.19195954803669504</v>
      </c>
      <c r="BZ57">
        <v>314.60081725910629</v>
      </c>
      <c r="CA57">
        <v>6.9933820863048526</v>
      </c>
      <c r="CB57">
        <v>-6.6671065530502922</v>
      </c>
      <c r="CC57">
        <v>17.657204598194927</v>
      </c>
      <c r="CD57">
        <v>1.7999999999999974</v>
      </c>
      <c r="CE57">
        <v>5.03437080385594</v>
      </c>
      <c r="CF57">
        <v>1</v>
      </c>
      <c r="CG57">
        <v>6.666666666666667</v>
      </c>
      <c r="CH57">
        <v>40.252442853725697</v>
      </c>
      <c r="CI57">
        <v>2.4375853412277237</v>
      </c>
      <c r="CJ57">
        <v>-4.4959384080939486</v>
      </c>
      <c r="CK57">
        <v>0</v>
      </c>
      <c r="CL57">
        <v>-9.424731691298776</v>
      </c>
      <c r="CM57">
        <v>-9.4140743717492779</v>
      </c>
      <c r="CN57">
        <v>4.8937254743314869</v>
      </c>
      <c r="CO57">
        <v>0.40804787581608165</v>
      </c>
      <c r="CP57">
        <v>2.2658017059776658</v>
      </c>
      <c r="CQ57">
        <v>1.5555305882281811</v>
      </c>
      <c r="CR57">
        <v>1.3601079162216587</v>
      </c>
      <c r="CS57">
        <v>6.3439458079998703</v>
      </c>
      <c r="CT57">
        <v>4.8510242301167447E-2</v>
      </c>
      <c r="CU57">
        <v>54.205716371900628</v>
      </c>
      <c r="CV57">
        <v>1.1042143978897416</v>
      </c>
      <c r="CW57">
        <v>2.9391091561692972</v>
      </c>
      <c r="CX57">
        <v>4.804569454671034</v>
      </c>
      <c r="CY57">
        <v>15.797248600760252</v>
      </c>
      <c r="CZ57">
        <v>6.2478043808477617</v>
      </c>
      <c r="DA57">
        <v>-6.6671065530502922</v>
      </c>
      <c r="DB57">
        <v>8.1987356550958257</v>
      </c>
      <c r="DC57">
        <v>-0.54225067137549432</v>
      </c>
      <c r="DD57">
        <v>-1.7556886372728464</v>
      </c>
      <c r="DE57">
        <v>-9.4035570073851507E-2</v>
      </c>
      <c r="DF57">
        <v>13.359150927888628</v>
      </c>
      <c r="DG57">
        <v>14.540474850937818</v>
      </c>
      <c r="DH57">
        <v>10.524413653587745</v>
      </c>
      <c r="DI57">
        <v>9.6738806572531768</v>
      </c>
      <c r="DJ57">
        <v>12.687646802204819</v>
      </c>
      <c r="DK57">
        <v>5.0831747256962565</v>
      </c>
      <c r="DL57">
        <v>0.91896765933989644</v>
      </c>
      <c r="DM57">
        <v>10.697462756065047</v>
      </c>
      <c r="DN57">
        <v>16.621862373504335</v>
      </c>
      <c r="DO57">
        <v>9.9916020559014083</v>
      </c>
      <c r="DP57">
        <v>13.562513847310193</v>
      </c>
      <c r="DQ57">
        <v>14.05347122512614</v>
      </c>
      <c r="DR57">
        <v>9.5962936910565713</v>
      </c>
      <c r="DS57">
        <v>10.768555657428619</v>
      </c>
      <c r="DT57">
        <v>11.111111111111111</v>
      </c>
      <c r="DU57">
        <v>4.1666666666666661</v>
      </c>
      <c r="DV57">
        <v>1.744820065430754</v>
      </c>
      <c r="DW57">
        <v>2.7070063694267503</v>
      </c>
      <c r="DX57">
        <v>-5.5137844611528868</v>
      </c>
      <c r="DY57">
        <v>9.6097030010884659</v>
      </c>
      <c r="DZ57">
        <v>2.6056810556922367</v>
      </c>
      <c r="EA57">
        <v>1.4050632911392398</v>
      </c>
      <c r="EB57">
        <v>-7.485322453495252</v>
      </c>
      <c r="EC57">
        <v>8.0620678023275527</v>
      </c>
      <c r="ED57">
        <v>1.4321724821996891</v>
      </c>
      <c r="EE57">
        <v>-3.7745199856784288</v>
      </c>
      <c r="EF57">
        <v>1.5753938484621113</v>
      </c>
      <c r="EG57">
        <v>2.1885521885521961</v>
      </c>
      <c r="EH57">
        <v>1.4115898959881172</v>
      </c>
      <c r="EI57">
        <v>1.4925373134328279</v>
      </c>
      <c r="EJ57">
        <v>1.791277258566965</v>
      </c>
      <c r="EK57">
        <v>-7.4937552039966704</v>
      </c>
      <c r="EL57">
        <v>1.8334606569900731</v>
      </c>
      <c r="EM57">
        <v>1.9858156028368874</v>
      </c>
      <c r="EN57">
        <v>-7.7760497667180656E-2</v>
      </c>
      <c r="EO57">
        <v>3.3663366336633622</v>
      </c>
      <c r="EP57">
        <v>6.3442211055276534</v>
      </c>
      <c r="EQ57">
        <v>-5.5495103373231869</v>
      </c>
      <c r="ER57">
        <v>3.7593984962406015</v>
      </c>
      <c r="ES57">
        <v>0.31031807602793299</v>
      </c>
      <c r="ET57">
        <v>5.8150619637750181</v>
      </c>
      <c r="EU57">
        <v>7.3669849931787255</v>
      </c>
      <c r="EV57">
        <v>11.772950245269806</v>
      </c>
      <c r="EW57">
        <v>1.424694708276794</v>
      </c>
      <c r="EX57">
        <v>-5.781534822954697</v>
      </c>
      <c r="EY57">
        <v>-8.9998763995018418</v>
      </c>
      <c r="EZ57">
        <v>-6.0468645136548345</v>
      </c>
      <c r="FA57">
        <v>-15.625078490507319</v>
      </c>
      <c r="FB57">
        <v>9.0801527320843505</v>
      </c>
      <c r="FC57">
        <v>9.0803990371805465</v>
      </c>
      <c r="FD57">
        <v>12.631450631220567</v>
      </c>
      <c r="FE57">
        <v>23.898636594854452</v>
      </c>
      <c r="FF57">
        <v>74.119182253153554</v>
      </c>
      <c r="FG57">
        <v>4.1672043149500633</v>
      </c>
      <c r="FH57">
        <v>-276.92307692307691</v>
      </c>
      <c r="FI57">
        <v>268.11051004636784</v>
      </c>
      <c r="FJ57">
        <v>277.85363059149279</v>
      </c>
      <c r="FK57">
        <v>-834.95276653171402</v>
      </c>
      <c r="FL57">
        <v>216.14631442822832</v>
      </c>
      <c r="FM57">
        <v>17.301966593748986</v>
      </c>
      <c r="FN57" t="b">
        <v>1</v>
      </c>
      <c r="FO57">
        <v>2.9285099052540962</v>
      </c>
      <c r="FP57">
        <v>2.4263431542460983</v>
      </c>
      <c r="FQ57">
        <v>2.7522935779816544</v>
      </c>
      <c r="FR57">
        <v>2.4890190336749676</v>
      </c>
      <c r="FS57">
        <v>7.1005917159763232</v>
      </c>
      <c r="FT57">
        <v>-1.3869625520110958</v>
      </c>
      <c r="FU57">
        <v>4.9441786283891451</v>
      </c>
      <c r="FV57">
        <v>-1.8882118408184692</v>
      </c>
      <c r="FW57">
        <v>-5.389221556886219</v>
      </c>
      <c r="FX57">
        <v>3.8952426521995278</v>
      </c>
      <c r="FY57">
        <v>4.6122866457840566</v>
      </c>
      <c r="FZ57">
        <v>5.4899040178741032</v>
      </c>
      <c r="GA57">
        <v>9.4062111047023436</v>
      </c>
      <c r="GB57">
        <v>3.5381687007404414</v>
      </c>
      <c r="GC57">
        <v>5.9026391188204439</v>
      </c>
      <c r="GD57">
        <v>5.9768754117456107</v>
      </c>
      <c r="GE57">
        <v>3.288739563546244</v>
      </c>
      <c r="GF57">
        <v>2.8376269214598775</v>
      </c>
      <c r="GG57">
        <v>0.89159090909091565</v>
      </c>
      <c r="GH57">
        <v>11.61423572658714</v>
      </c>
      <c r="GI57">
        <v>16.361963437708447</v>
      </c>
      <c r="GJ57">
        <v>14.640031728139938</v>
      </c>
      <c r="GK57">
        <v>-8.803078341058436E-2</v>
      </c>
      <c r="GL57">
        <v>5.1694027244149527</v>
      </c>
      <c r="GM57">
        <v>-1.4303933976979968</v>
      </c>
      <c r="GN57">
        <v>135.52872301500182</v>
      </c>
      <c r="GO57">
        <v>-26.432145630230341</v>
      </c>
      <c r="GP57">
        <v>17.937076659540772</v>
      </c>
      <c r="GQ57">
        <v>-64.863869215470231</v>
      </c>
      <c r="GR57">
        <v>5.1618880808234593</v>
      </c>
      <c r="GS57">
        <v>8.1135209066041494</v>
      </c>
      <c r="GT57">
        <v>13.771063335270192</v>
      </c>
      <c r="GU57">
        <v>7.8705901195381553</v>
      </c>
      <c r="GV57">
        <v>-0.21739130434783432</v>
      </c>
      <c r="GW57">
        <v>5.2157115260785538</v>
      </c>
      <c r="GX57">
        <v>2.662929222144367</v>
      </c>
      <c r="GY57">
        <v>5.0991501416430722</v>
      </c>
      <c r="GZ57">
        <v>1.9033674963396738</v>
      </c>
      <c r="HA57">
        <v>5.8596761757903035</v>
      </c>
      <c r="HB57">
        <v>4.1958041958042012</v>
      </c>
      <c r="HC57">
        <v>2.9053818495760106</v>
      </c>
      <c r="HD57">
        <v>15.435587329396139</v>
      </c>
      <c r="HE57">
        <v>3.361266618904807</v>
      </c>
      <c r="HF57">
        <v>5.03437080385594</v>
      </c>
      <c r="HG57">
        <v>13.040166798366279</v>
      </c>
      <c r="HH57">
        <v>3.8405063137685658</v>
      </c>
      <c r="HI57">
        <v>-1.3506759136673934</v>
      </c>
      <c r="HJ57">
        <v>1.5975682001379059</v>
      </c>
      <c r="HK57">
        <v>28.609313982630997</v>
      </c>
      <c r="HL57">
        <v>18.911411758066418</v>
      </c>
      <c r="HM57">
        <v>12.086330935251798</v>
      </c>
      <c r="HN57">
        <v>19.735558408215656</v>
      </c>
      <c r="HO57">
        <v>-54.662776343844691</v>
      </c>
      <c r="HP57">
        <v>-6.3781000204960039</v>
      </c>
      <c r="HQ57">
        <v>10.874290121292866</v>
      </c>
      <c r="HR57">
        <v>-4.3433713471133291E-2</v>
      </c>
      <c r="HS57">
        <v>6.9846678023850108</v>
      </c>
      <c r="HT57">
        <v>4.3478260869565215</v>
      </c>
      <c r="HU57">
        <v>-29.920746176121266</v>
      </c>
      <c r="HV57">
        <v>-2.4325271175005359</v>
      </c>
      <c r="HW57">
        <v>-4.6240512333967674</v>
      </c>
      <c r="HX57">
        <v>3.4649354570846129</v>
      </c>
      <c r="HY57">
        <v>1.0866021949364337E-2</v>
      </c>
      <c r="HZ57">
        <v>-0.59271803556307256</v>
      </c>
      <c r="IA57">
        <v>-7.0929374582623783</v>
      </c>
      <c r="IB57">
        <v>2.0158784612572789</v>
      </c>
      <c r="IC57">
        <v>-1.7159531448388377</v>
      </c>
      <c r="ID57">
        <v>-6.6702106552568861</v>
      </c>
      <c r="IE57">
        <v>9.3326170268498228</v>
      </c>
      <c r="IF57">
        <v>2.929181399827339</v>
      </c>
      <c r="IG57">
        <v>219.67741935483872</v>
      </c>
      <c r="IH57">
        <v>15.282684893094906</v>
      </c>
      <c r="II57">
        <v>2.6719377449827713</v>
      </c>
      <c r="IJ57">
        <v>5.2543052831404449</v>
      </c>
    </row>
    <row r="58" spans="1:244">
      <c r="A58" t="s">
        <v>353</v>
      </c>
      <c r="B58">
        <v>-18.409598278171472</v>
      </c>
      <c r="C58">
        <v>3.3426022614332607</v>
      </c>
      <c r="D58">
        <v>1.6837751170607942</v>
      </c>
      <c r="E58">
        <v>7.1953070822753986</v>
      </c>
      <c r="F58">
        <v>9.7502088548750834</v>
      </c>
      <c r="G58">
        <v>9.5761308271692318</v>
      </c>
      <c r="H58">
        <v>3.5534201878014025</v>
      </c>
      <c r="I58">
        <v>13.082030273114059</v>
      </c>
      <c r="J58">
        <v>5.3947743067182037</v>
      </c>
      <c r="K58" t="b">
        <v>1</v>
      </c>
      <c r="L58">
        <v>7.5518060923262782</v>
      </c>
      <c r="M58">
        <v>1.7717663870049933</v>
      </c>
      <c r="N58">
        <v>13.263840477180173</v>
      </c>
      <c r="O58">
        <v>2.9583905552438958</v>
      </c>
      <c r="P58">
        <v>9.3716064636401768</v>
      </c>
      <c r="Q58">
        <v>9.6070071746284675</v>
      </c>
      <c r="R58">
        <v>11.081363945936303</v>
      </c>
      <c r="S58">
        <v>4.7742687204077567</v>
      </c>
      <c r="T58">
        <v>16.100274644738189</v>
      </c>
      <c r="U58">
        <v>6.8808260597538142</v>
      </c>
      <c r="V58">
        <v>5.7839468129861027</v>
      </c>
      <c r="W58">
        <v>2.2366870889407222</v>
      </c>
      <c r="X58">
        <v>6.1020127599370042</v>
      </c>
      <c r="Y58">
        <v>-5.1020796106907893</v>
      </c>
      <c r="Z58">
        <v>500.01888455243613</v>
      </c>
      <c r="AA58">
        <v>-223.33309814435898</v>
      </c>
      <c r="AB58">
        <v>2.2084722219022694</v>
      </c>
      <c r="AC58">
        <v>2.5319088014755082</v>
      </c>
      <c r="AD58">
        <v>8.8467614533965158</v>
      </c>
      <c r="AE58">
        <v>5.5069812172709538</v>
      </c>
      <c r="AF58">
        <v>5.6361955288540457</v>
      </c>
      <c r="AG58">
        <v>7.4918880714492282</v>
      </c>
      <c r="AH58">
        <v>-1.3192849541959439</v>
      </c>
      <c r="AI58">
        <v>0.55908345786646774</v>
      </c>
      <c r="AJ58">
        <v>6.9019996467643203</v>
      </c>
      <c r="AK58">
        <v>3.6696442507394842</v>
      </c>
      <c r="AL58">
        <v>6.202590985253174</v>
      </c>
      <c r="AM58">
        <v>8.8477098916292647</v>
      </c>
      <c r="AN58">
        <v>5.6158476489735065</v>
      </c>
      <c r="AO58">
        <v>-3.6349838667704221E-2</v>
      </c>
      <c r="AP58">
        <v>0.80592207115539982</v>
      </c>
      <c r="AQ58">
        <v>11.023695853836978</v>
      </c>
      <c r="AR58">
        <v>7.697332846684148</v>
      </c>
      <c r="AS58">
        <v>9.4790926725543816</v>
      </c>
      <c r="AT58">
        <v>13.155538337940159</v>
      </c>
      <c r="AU58">
        <v>18.031508827366377</v>
      </c>
      <c r="AV58">
        <v>-64.417590007134322</v>
      </c>
      <c r="AW58">
        <v>-36.935708550770038</v>
      </c>
      <c r="AX58">
        <v>-15.894285079821547</v>
      </c>
      <c r="AY58">
        <v>2.9132555648864153</v>
      </c>
      <c r="AZ58">
        <v>-64.37410141543026</v>
      </c>
      <c r="BA58">
        <v>6.3523700204009295</v>
      </c>
      <c r="BB58">
        <v>-3.4936495963745857</v>
      </c>
      <c r="BC58">
        <v>4.32</v>
      </c>
      <c r="BD58">
        <v>10.01</v>
      </c>
      <c r="BE58">
        <v>3.97</v>
      </c>
      <c r="BF58">
        <v>73.599999999999994</v>
      </c>
      <c r="BG58">
        <v>6.3523700204009295</v>
      </c>
      <c r="BH58">
        <v>-3.4936495963745857</v>
      </c>
      <c r="BI58">
        <v>3.4391534391534258</v>
      </c>
      <c r="BJ58">
        <v>10.089655579423439</v>
      </c>
      <c r="BK58">
        <v>-16.59732424218636</v>
      </c>
      <c r="BL58">
        <v>3.9672195417201142</v>
      </c>
      <c r="BM58">
        <v>9.1148775894538598</v>
      </c>
      <c r="BN58">
        <v>25.480426709626563</v>
      </c>
      <c r="BO58">
        <v>6.4477253679635265</v>
      </c>
      <c r="BP58">
        <v>16.630262339948633</v>
      </c>
      <c r="BQ58">
        <v>12.939812502040279</v>
      </c>
      <c r="BR58">
        <v>1.6419077404222004</v>
      </c>
      <c r="BS58">
        <v>1.5698294013391665</v>
      </c>
      <c r="BT58">
        <v>7.4918880714492282</v>
      </c>
      <c r="BU58">
        <v>12.861926440315393</v>
      </c>
      <c r="BV58">
        <v>8.8467614533965158</v>
      </c>
      <c r="BW58">
        <v>6.195173507134041</v>
      </c>
      <c r="BX58">
        <v>6.195173507134041</v>
      </c>
      <c r="BY58">
        <v>46.173935753460434</v>
      </c>
      <c r="BZ58">
        <v>-159.45391821050177</v>
      </c>
      <c r="CA58">
        <v>-223.33309814435898</v>
      </c>
      <c r="CB58">
        <v>-6.2367205153283107</v>
      </c>
      <c r="CC58">
        <v>35.308069683915846</v>
      </c>
      <c r="CD58">
        <v>1.7999999999999849</v>
      </c>
      <c r="CE58">
        <v>-10.052323791935972</v>
      </c>
      <c r="CF58">
        <v>0</v>
      </c>
      <c r="CG58">
        <v>3.7513397642015009</v>
      </c>
      <c r="CH58">
        <v>6.9173084291881679</v>
      </c>
      <c r="CI58">
        <v>2.6625147553481585</v>
      </c>
      <c r="CJ58">
        <v>-3.7064807758325795</v>
      </c>
      <c r="CK58">
        <v>0</v>
      </c>
      <c r="CL58">
        <v>-8.2379353153610602</v>
      </c>
      <c r="CM58">
        <v>-13.719657609798238</v>
      </c>
      <c r="CN58">
        <v>9.5937978057311017</v>
      </c>
      <c r="CO58">
        <v>0.5716959508629661</v>
      </c>
      <c r="CP58">
        <v>2.3920701466984022</v>
      </c>
      <c r="CQ58">
        <v>1.2878294066344438</v>
      </c>
      <c r="CR58">
        <v>2.0146596359666513</v>
      </c>
      <c r="CS58">
        <v>5.9252688560000069</v>
      </c>
      <c r="CT58">
        <v>0.66887750635676857</v>
      </c>
      <c r="CU58">
        <v>26.068146647533929</v>
      </c>
      <c r="CV58">
        <v>1.6978323802899025</v>
      </c>
      <c r="CW58">
        <v>3.0506852412387571</v>
      </c>
      <c r="CX58">
        <v>3.9747751278773453</v>
      </c>
      <c r="CY58">
        <v>15.608207827732629</v>
      </c>
      <c r="CZ58">
        <v>-1.3646243625799792</v>
      </c>
      <c r="DA58">
        <v>-6.2367205153283107</v>
      </c>
      <c r="DB58">
        <v>-0.54097655103220399</v>
      </c>
      <c r="DC58">
        <v>1.0952368000808133</v>
      </c>
      <c r="DD58">
        <v>1.5698294013391665</v>
      </c>
      <c r="DE58">
        <v>0.91923239993266792</v>
      </c>
      <c r="DF58">
        <v>11.883427701727417</v>
      </c>
      <c r="DG58">
        <v>11.106086698688699</v>
      </c>
      <c r="DH58">
        <v>10.089655579423439</v>
      </c>
      <c r="DI58">
        <v>8.7209627099665088</v>
      </c>
      <c r="DJ58">
        <v>11.471752763462934</v>
      </c>
      <c r="DK58">
        <v>9.9764095624079925</v>
      </c>
      <c r="DL58">
        <v>0.93615210838394469</v>
      </c>
      <c r="DM58">
        <v>12.828248764759326</v>
      </c>
      <c r="DN58">
        <v>12.783477498969663</v>
      </c>
      <c r="DO58">
        <v>9.1891422345150549</v>
      </c>
      <c r="DP58">
        <v>11.30436472590946</v>
      </c>
      <c r="DQ58">
        <v>11.73285790205578</v>
      </c>
      <c r="DR58">
        <v>9.731432680898898</v>
      </c>
      <c r="DS58">
        <v>10.344367365955621</v>
      </c>
      <c r="DT58">
        <v>4.2857142857142829</v>
      </c>
      <c r="DU58">
        <v>-8</v>
      </c>
      <c r="DV58">
        <v>1.851851851851851</v>
      </c>
      <c r="DW58">
        <v>-0.95846645367411509</v>
      </c>
      <c r="DX58">
        <v>-7.407407407407403</v>
      </c>
      <c r="DY58">
        <v>3.7589498806682511</v>
      </c>
      <c r="DZ58">
        <v>-1.9416410706450153</v>
      </c>
      <c r="EA58">
        <v>-2.1287252692211407</v>
      </c>
      <c r="EB58">
        <v>-5.674378120307864</v>
      </c>
      <c r="EC58">
        <v>3.1265266243282843</v>
      </c>
      <c r="ED58">
        <v>0.61324983691515067</v>
      </c>
      <c r="EE58">
        <v>5.0388436804850176</v>
      </c>
      <c r="EF58">
        <v>3.0015797788309726</v>
      </c>
      <c r="EG58">
        <v>2.9523809523809468</v>
      </c>
      <c r="EH58">
        <v>2.3566378633150151</v>
      </c>
      <c r="EI58">
        <v>7.3400250941028782</v>
      </c>
      <c r="EJ58">
        <v>2.5538707102952936</v>
      </c>
      <c r="EK58">
        <v>-3.5440613026819952</v>
      </c>
      <c r="EL58">
        <v>9.1954022988505777</v>
      </c>
      <c r="EM58">
        <v>2.6515151515151514</v>
      </c>
      <c r="EN58">
        <v>-2.6819923371647509</v>
      </c>
      <c r="EO58">
        <v>6.9767441860464974</v>
      </c>
      <c r="EP58">
        <v>2.6380873866446852</v>
      </c>
      <c r="EQ58">
        <v>-6.8108108108108079</v>
      </c>
      <c r="ER58">
        <v>-0.88626292466766399</v>
      </c>
      <c r="ES58">
        <v>-2.4180967238689508</v>
      </c>
      <c r="ET58">
        <v>-1.1684518013631966</v>
      </c>
      <c r="EU58">
        <v>12.429378531073443</v>
      </c>
      <c r="EV58">
        <v>1.0107816711590296</v>
      </c>
      <c r="EW58">
        <v>7.3400250941028782</v>
      </c>
      <c r="EX58">
        <v>-15.554595170970895</v>
      </c>
      <c r="EY58">
        <v>-11.70047326716036</v>
      </c>
      <c r="EZ58">
        <v>-8.7818789979685299</v>
      </c>
      <c r="FA58">
        <v>-16.721325901217391</v>
      </c>
      <c r="FB58">
        <v>1.986583706282935</v>
      </c>
      <c r="FC58">
        <v>1.986583706282935</v>
      </c>
      <c r="FD58">
        <v>1.3626537193890209</v>
      </c>
      <c r="FE58">
        <v>2.7750320688143972</v>
      </c>
      <c r="FF58">
        <v>0.70437472175799998</v>
      </c>
      <c r="FG58">
        <v>-2.1805886209157093</v>
      </c>
      <c r="FH58">
        <v>34.016290518993756</v>
      </c>
      <c r="FI58">
        <v>-27.576217409297833</v>
      </c>
      <c r="FJ58">
        <v>-169.22397090315781</v>
      </c>
      <c r="FK58">
        <v>-114.64150193043795</v>
      </c>
      <c r="FL58">
        <v>-261.25524814296477</v>
      </c>
      <c r="FM58">
        <v>11.21053041654856</v>
      </c>
      <c r="FN58" t="b">
        <v>0</v>
      </c>
      <c r="FO58">
        <v>2.7072758037225064</v>
      </c>
      <c r="FP58">
        <v>1.4554794520547971</v>
      </c>
      <c r="FQ58">
        <v>1.1776251226692724</v>
      </c>
      <c r="FR58">
        <v>3.0478955007256809</v>
      </c>
      <c r="FS58">
        <v>8.5378499827168977</v>
      </c>
      <c r="FT58">
        <v>-5.0264550264550234</v>
      </c>
      <c r="FU58">
        <v>-1.6467065868263389</v>
      </c>
      <c r="FV58">
        <v>0.26025719534597852</v>
      </c>
      <c r="FW58">
        <v>-7.3924731182795691</v>
      </c>
      <c r="FX58">
        <v>-0.64111906127476326</v>
      </c>
      <c r="FY58">
        <v>2.7164288816866584</v>
      </c>
      <c r="FZ58">
        <v>1.4424004010953013</v>
      </c>
      <c r="GA58">
        <v>10.058855754238589</v>
      </c>
      <c r="GB58">
        <v>2.1832162701917035</v>
      </c>
      <c r="GC58">
        <v>8.2893502958481662</v>
      </c>
      <c r="GD58">
        <v>8.793803049701598</v>
      </c>
      <c r="GE58">
        <v>-2.4051253513357453</v>
      </c>
      <c r="GF58">
        <v>-4.4974767494937247</v>
      </c>
      <c r="GG58">
        <v>-3.3409090909084296E-2</v>
      </c>
      <c r="GH58">
        <v>9.2622702254366018</v>
      </c>
      <c r="GI58">
        <v>16.630262339948633</v>
      </c>
      <c r="GJ58">
        <v>-5.6472858621061786</v>
      </c>
      <c r="GK58">
        <v>6.3552204649121462</v>
      </c>
      <c r="GL58">
        <v>4.7273982056590711</v>
      </c>
      <c r="GM58">
        <v>-2.5137568930784187</v>
      </c>
      <c r="GN58">
        <v>54.468178135569246</v>
      </c>
      <c r="GO58">
        <v>-21.571977787270395</v>
      </c>
      <c r="GP58">
        <v>-1.6659223965654193</v>
      </c>
      <c r="GQ58">
        <v>267.90962349942731</v>
      </c>
      <c r="GR58">
        <v>2.800194377183097</v>
      </c>
      <c r="GS58">
        <v>-0.29937081388268033</v>
      </c>
      <c r="GT58">
        <v>31.001904761904765</v>
      </c>
      <c r="GU58">
        <v>8.7234033923054586</v>
      </c>
      <c r="GV58">
        <v>1.952277657266803</v>
      </c>
      <c r="GW58">
        <v>4.1217501585288518</v>
      </c>
      <c r="GX58">
        <v>1.7980636237897609</v>
      </c>
      <c r="GY58">
        <v>4.7585724282715063</v>
      </c>
      <c r="GZ58">
        <v>2.4052478134110871</v>
      </c>
      <c r="HA58">
        <v>4.7727272727272814</v>
      </c>
      <c r="HB58">
        <v>6.6159695817490416</v>
      </c>
      <c r="HC58">
        <v>5.1396677057147082</v>
      </c>
      <c r="HD58">
        <v>35.660218671152229</v>
      </c>
      <c r="HE58">
        <v>7.508661518713307</v>
      </c>
      <c r="HF58">
        <v>-10.052323791935972</v>
      </c>
      <c r="HG58">
        <v>10.279572351495048</v>
      </c>
      <c r="HH58">
        <v>9.6777257976724211</v>
      </c>
      <c r="HI58">
        <v>1.2480115190067027</v>
      </c>
      <c r="HJ58">
        <v>-10.055791584690105</v>
      </c>
      <c r="HK58">
        <v>27.546991773751273</v>
      </c>
      <c r="HL58">
        <v>18.783670075829669</v>
      </c>
      <c r="HM58">
        <v>6.6746491234037988</v>
      </c>
      <c r="HN58">
        <v>9.0198280703269997</v>
      </c>
      <c r="HO58">
        <v>-53.117353430556911</v>
      </c>
      <c r="HP58">
        <v>6.5887353878852277</v>
      </c>
      <c r="HQ58">
        <v>0.75225677031093274</v>
      </c>
      <c r="HR58">
        <v>1.4532113041581021</v>
      </c>
      <c r="HS58">
        <v>-0.3384094754653208</v>
      </c>
      <c r="HT58">
        <v>-8.3333333333333321</v>
      </c>
      <c r="HU58">
        <v>-25.977076552992777</v>
      </c>
      <c r="HV58">
        <v>-11.836980778455397</v>
      </c>
      <c r="HW58">
        <v>-6.1391001267428056</v>
      </c>
      <c r="HX58">
        <v>-32.779585088795258</v>
      </c>
      <c r="HY58">
        <v>-23.50085665334095</v>
      </c>
      <c r="HZ58">
        <v>-1.873935264054517</v>
      </c>
      <c r="IA58">
        <v>-5.8064845853456832</v>
      </c>
      <c r="IB58">
        <v>-0.47019419131747359</v>
      </c>
      <c r="IC58">
        <v>1.3516465142342373</v>
      </c>
      <c r="ID58">
        <v>-2.7995444699092702</v>
      </c>
      <c r="IE58">
        <v>1.1371675926515854</v>
      </c>
      <c r="IF58">
        <v>2.6371545378857539</v>
      </c>
      <c r="IG58">
        <v>-24.609375</v>
      </c>
      <c r="IH58">
        <v>11.153474360457261</v>
      </c>
      <c r="II58">
        <v>1.4211562064365972</v>
      </c>
      <c r="IJ58">
        <v>4.2152994192483533</v>
      </c>
    </row>
    <row r="59" spans="1:244">
      <c r="A59" t="s">
        <v>354</v>
      </c>
      <c r="B59">
        <v>-28.728967712596639</v>
      </c>
      <c r="C59">
        <v>3.5171079166227859</v>
      </c>
      <c r="D59">
        <v>-1.7852596002744359</v>
      </c>
      <c r="E59">
        <v>8.1798437875258045</v>
      </c>
      <c r="F59">
        <v>6.7002952342740771</v>
      </c>
      <c r="G59">
        <v>8.7477228110731389</v>
      </c>
      <c r="H59">
        <v>-2.4507854008065046</v>
      </c>
      <c r="I59">
        <v>10.823802731660276</v>
      </c>
      <c r="J59">
        <v>4.6056512452968068</v>
      </c>
      <c r="K59" t="b">
        <v>1</v>
      </c>
      <c r="L59">
        <v>6.5032632994921347</v>
      </c>
      <c r="M59">
        <v>9.6172296247167033</v>
      </c>
      <c r="N59">
        <v>3.8997448199729905</v>
      </c>
      <c r="O59">
        <v>-1.2824633196093844</v>
      </c>
      <c r="P59">
        <v>-1.700857878109685</v>
      </c>
      <c r="Q59">
        <v>6.227180110995806</v>
      </c>
      <c r="R59">
        <v>9.4879575439617359</v>
      </c>
      <c r="S59">
        <v>12.713463419522247</v>
      </c>
      <c r="T59">
        <v>4.6043513701520791</v>
      </c>
      <c r="U59">
        <v>0.24245630714794503</v>
      </c>
      <c r="V59">
        <v>-6.8432216687955041</v>
      </c>
      <c r="W59">
        <v>-20.758796972646294</v>
      </c>
      <c r="X59">
        <v>3.5223919108516459</v>
      </c>
      <c r="Y59">
        <v>-60.314091011784988</v>
      </c>
      <c r="Z59">
        <v>-18.268216053886842</v>
      </c>
      <c r="AA59">
        <v>-374.03897633579612</v>
      </c>
      <c r="AB59">
        <v>-0.44628689003787769</v>
      </c>
      <c r="AC59">
        <v>-7.9954808445248409</v>
      </c>
      <c r="AD59">
        <v>2.5432397247535712</v>
      </c>
      <c r="AE59">
        <v>3.233257544439855</v>
      </c>
      <c r="AF59">
        <v>5.759019379770157</v>
      </c>
      <c r="AG59">
        <v>3.3832452099902701</v>
      </c>
      <c r="AH59">
        <v>-5.1703197054874064</v>
      </c>
      <c r="AI59">
        <v>-3.004076152273826</v>
      </c>
      <c r="AJ59">
        <v>1.7497108485828958</v>
      </c>
      <c r="AK59">
        <v>1.0304131668228442</v>
      </c>
      <c r="AL59">
        <v>6.7950299433359342</v>
      </c>
      <c r="AM59">
        <v>8.9181197378008967</v>
      </c>
      <c r="AN59">
        <v>8.7744689793042472</v>
      </c>
      <c r="AO59">
        <v>-10.357028780696025</v>
      </c>
      <c r="AP59">
        <v>-4.2149533850472221</v>
      </c>
      <c r="AQ59">
        <v>4.5375103405075379</v>
      </c>
      <c r="AR59">
        <v>0.88389311381934543</v>
      </c>
      <c r="AS59">
        <v>8.2628671093509762</v>
      </c>
      <c r="AT59">
        <v>11.194273938146408</v>
      </c>
      <c r="AU59">
        <v>13.380883945231941</v>
      </c>
      <c r="AV59">
        <v>-4.6298604859925634</v>
      </c>
      <c r="AW59">
        <v>-17.540897963870631</v>
      </c>
      <c r="AX59">
        <v>-4.9437506070721966</v>
      </c>
      <c r="AY59">
        <v>3.3373510313471852</v>
      </c>
      <c r="AZ59">
        <v>-18.985393309861262</v>
      </c>
      <c r="BA59">
        <v>6.87815751974947</v>
      </c>
      <c r="BB59">
        <v>-3.3270482294214059</v>
      </c>
      <c r="BC59">
        <v>-3.17</v>
      </c>
      <c r="BD59">
        <v>8.69</v>
      </c>
      <c r="BE59">
        <v>-90.5</v>
      </c>
      <c r="BF59">
        <v>69.099999999999994</v>
      </c>
      <c r="BG59">
        <v>6.87815751974947</v>
      </c>
      <c r="BH59">
        <v>-3.3270482294214059</v>
      </c>
      <c r="BI59">
        <v>3.2620922384701871</v>
      </c>
      <c r="BJ59">
        <v>9.646179173554625</v>
      </c>
      <c r="BK59">
        <v>-52.622257207517464</v>
      </c>
      <c r="BL59">
        <v>2.5123465866336847</v>
      </c>
      <c r="BM59">
        <v>11.2656467315716</v>
      </c>
      <c r="BN59">
        <v>21.677680094025114</v>
      </c>
      <c r="BO59">
        <v>1.7468605285142464</v>
      </c>
      <c r="BP59">
        <v>18.946460405462865</v>
      </c>
      <c r="BQ59">
        <v>6.1469215174210143</v>
      </c>
      <c r="BR59">
        <v>2.4729520865533141</v>
      </c>
      <c r="BS59">
        <v>-15.332929027284999</v>
      </c>
      <c r="BT59">
        <v>3.3832452099902701</v>
      </c>
      <c r="BU59">
        <v>9.2228957206634998</v>
      </c>
      <c r="BV59">
        <v>2.5432397247535712</v>
      </c>
      <c r="BW59">
        <v>3.7582217600415926</v>
      </c>
      <c r="BX59">
        <v>3.7582217600415926</v>
      </c>
      <c r="BY59">
        <v>-1.2927951634886601</v>
      </c>
      <c r="BZ59">
        <v>-253.06261202793743</v>
      </c>
      <c r="CA59">
        <v>-374.03897633579612</v>
      </c>
      <c r="CB59">
        <v>-14.196883301466984</v>
      </c>
      <c r="CC59">
        <v>-61.095532472389515</v>
      </c>
      <c r="CD59">
        <v>1.8000000000000071</v>
      </c>
      <c r="CE59">
        <v>-7.8357054455445576</v>
      </c>
      <c r="CF59">
        <v>1</v>
      </c>
      <c r="CG59">
        <v>4.5617740232312496</v>
      </c>
      <c r="CH59">
        <v>-8.3682008368200904</v>
      </c>
      <c r="CI59">
        <v>2.353858277282078</v>
      </c>
      <c r="CJ59">
        <v>-0.95975278862991331</v>
      </c>
      <c r="CK59">
        <v>0</v>
      </c>
      <c r="CL59">
        <v>-0.39652105350605726</v>
      </c>
      <c r="CM59">
        <v>-10.967695423899647</v>
      </c>
      <c r="CN59">
        <v>1.0193016863132933</v>
      </c>
      <c r="CO59">
        <v>1.3731807414846406</v>
      </c>
      <c r="CP59">
        <v>2.5553503548267331</v>
      </c>
      <c r="CQ59">
        <v>1.4445727291810124</v>
      </c>
      <c r="CR59">
        <v>1.0811370738975867</v>
      </c>
      <c r="CS59">
        <v>5.9252688559999118</v>
      </c>
      <c r="CT59">
        <v>4.7366487095316462E-4</v>
      </c>
      <c r="CU59">
        <v>-1.9910252276464935</v>
      </c>
      <c r="CV59">
        <v>-0.40136721548846305</v>
      </c>
      <c r="CW59">
        <v>2.9948722764353519</v>
      </c>
      <c r="CX59">
        <v>3.5815610168800069</v>
      </c>
      <c r="CY59">
        <v>18.395959151882831</v>
      </c>
      <c r="CZ59">
        <v>-4.0070085585282067</v>
      </c>
      <c r="DA59">
        <v>-14.196883301466984</v>
      </c>
      <c r="DB59">
        <v>-2.2812751184552278</v>
      </c>
      <c r="DC59">
        <v>-11.288163351162925</v>
      </c>
      <c r="DD59">
        <v>-15.332929027284999</v>
      </c>
      <c r="DE59">
        <v>-9.8292568486884271</v>
      </c>
      <c r="DF59">
        <v>8.6721274883576616</v>
      </c>
      <c r="DG59">
        <v>11.965122283641978</v>
      </c>
      <c r="DH59">
        <v>9.646179173554625</v>
      </c>
      <c r="DI59">
        <v>12.439202815471734</v>
      </c>
      <c r="DJ59">
        <v>8.4314393089921786</v>
      </c>
      <c r="DK59">
        <v>7.753910469272542</v>
      </c>
      <c r="DL59">
        <v>1.2731975131456397</v>
      </c>
      <c r="DM59">
        <v>7.4280395945945434</v>
      </c>
      <c r="DN59">
        <v>13.362500529589823</v>
      </c>
      <c r="DO59">
        <v>7.4847853573382235</v>
      </c>
      <c r="DP59">
        <v>10.775556317504222</v>
      </c>
      <c r="DQ59">
        <v>10.718717370452122</v>
      </c>
      <c r="DR59">
        <v>9.312201067037158</v>
      </c>
      <c r="DS59">
        <v>9.8153410331500304</v>
      </c>
      <c r="DT59">
        <v>-3.4482758620689653</v>
      </c>
      <c r="DU59">
        <v>-16.92307692307692</v>
      </c>
      <c r="DV59">
        <v>0.21528525296018677</v>
      </c>
      <c r="DW59">
        <v>-18.382352941176471</v>
      </c>
      <c r="DX59">
        <v>-15.795868772782512</v>
      </c>
      <c r="DY59">
        <v>0.44266742824504107</v>
      </c>
      <c r="DZ59">
        <v>-5.0032844317933076</v>
      </c>
      <c r="EA59">
        <v>-4.0235525024533878</v>
      </c>
      <c r="EB59">
        <v>-4.4465365616543533</v>
      </c>
      <c r="EC59">
        <v>4.2979942693409781</v>
      </c>
      <c r="ED59">
        <v>-3.6964534822600661</v>
      </c>
      <c r="EE59">
        <v>6.7435141650475883</v>
      </c>
      <c r="EF59">
        <v>-0.39215686274509803</v>
      </c>
      <c r="EG59">
        <v>-1.1702127659574406</v>
      </c>
      <c r="EH59">
        <v>-0.38491147036181672</v>
      </c>
      <c r="EI59">
        <v>0.6097560975609756</v>
      </c>
      <c r="EJ59">
        <v>-8.2372322899512782E-2</v>
      </c>
      <c r="EK59">
        <v>-16.574585635359117</v>
      </c>
      <c r="EL59">
        <v>9.8795180722891658</v>
      </c>
      <c r="EM59">
        <v>-1.4503263234227701</v>
      </c>
      <c r="EN59">
        <v>-7.6183431952662595</v>
      </c>
      <c r="EO59">
        <v>3.4236804564907359</v>
      </c>
      <c r="EP59">
        <v>-10.261194029850746</v>
      </c>
      <c r="EQ59">
        <v>-5.0941306755260181</v>
      </c>
      <c r="ER59">
        <v>-3.1976744186046555</v>
      </c>
      <c r="ES59">
        <v>-1.6253869969040207</v>
      </c>
      <c r="ET59">
        <v>3.2997250229147652</v>
      </c>
      <c r="EU59">
        <v>3.4337771548703615</v>
      </c>
      <c r="EV59">
        <v>0.29673590504449349</v>
      </c>
      <c r="EW59">
        <v>0.54844606946983887</v>
      </c>
      <c r="EX59">
        <v>-10.666158935668896</v>
      </c>
      <c r="EY59">
        <v>-20.515230035536327</v>
      </c>
      <c r="EZ59">
        <v>-21.609876883162702</v>
      </c>
      <c r="FA59">
        <v>-17.142238409699257</v>
      </c>
      <c r="FB59">
        <v>28.554330772015931</v>
      </c>
      <c r="FC59">
        <v>28.554330772015931</v>
      </c>
      <c r="FD59">
        <v>1.6226767509657161</v>
      </c>
      <c r="FE59">
        <v>188.86337944456747</v>
      </c>
      <c r="FF59">
        <v>32.468512181727107</v>
      </c>
      <c r="FG59">
        <v>16.670738438430288</v>
      </c>
      <c r="FH59">
        <v>41.358364985358307</v>
      </c>
      <c r="FI59">
        <v>64.642191404132674</v>
      </c>
      <c r="FJ59">
        <v>-73.942223519112929</v>
      </c>
      <c r="FK59">
        <v>-354.33196762266419</v>
      </c>
      <c r="FL59">
        <v>129.59832394162694</v>
      </c>
      <c r="FM59">
        <v>6.735806359541499</v>
      </c>
      <c r="FN59" t="b">
        <v>1</v>
      </c>
      <c r="FO59">
        <v>0.91438071487947514</v>
      </c>
      <c r="FP59">
        <v>-8.4745762711859587E-2</v>
      </c>
      <c r="FQ59">
        <v>-4.6357615894039785</v>
      </c>
      <c r="FR59">
        <v>3.4975017844396903</v>
      </c>
      <c r="FS59">
        <v>6.4119601328903695</v>
      </c>
      <c r="FT59">
        <v>-7.4074074074074039</v>
      </c>
      <c r="FU59">
        <v>-6.0000000000000036</v>
      </c>
      <c r="FV59">
        <v>21.57994557598747</v>
      </c>
      <c r="FW59">
        <v>-17.686170212765962</v>
      </c>
      <c r="FX59">
        <v>1.3254742810816227</v>
      </c>
      <c r="FY59">
        <v>-3.6591253966064281</v>
      </c>
      <c r="FZ59">
        <v>3.0554528947664363</v>
      </c>
      <c r="GA59">
        <v>8.0868734807269451</v>
      </c>
      <c r="GB59">
        <v>-0.14821189519985473</v>
      </c>
      <c r="GC59">
        <v>5.3548792781642689</v>
      </c>
      <c r="GD59">
        <v>6.6932986581229832</v>
      </c>
      <c r="GE59">
        <v>5.7120385415037447</v>
      </c>
      <c r="GF59">
        <v>7.2995567777774442</v>
      </c>
      <c r="GG59">
        <v>-1.1363636363636365</v>
      </c>
      <c r="GH59">
        <v>3.7224225287076846</v>
      </c>
      <c r="GI59">
        <v>18.946460405462865</v>
      </c>
      <c r="GJ59">
        <v>-1.2601571704461261</v>
      </c>
      <c r="GK59">
        <v>0.94071779760173302</v>
      </c>
      <c r="GL59">
        <v>3.417935702199669</v>
      </c>
      <c r="GM59">
        <v>-5.3807565937934498</v>
      </c>
      <c r="GN59">
        <v>51.020948130083177</v>
      </c>
      <c r="GO59">
        <v>-31.457262259102244</v>
      </c>
      <c r="GP59">
        <v>-42.12652553485264</v>
      </c>
      <c r="GQ59">
        <v>3.6840617989515585</v>
      </c>
      <c r="GR59">
        <v>-4.5707361879262898</v>
      </c>
      <c r="GS59">
        <v>10.604661897069002</v>
      </c>
      <c r="GT59">
        <v>3.7122043708212753</v>
      </c>
      <c r="GU59">
        <v>7.3651524649600439</v>
      </c>
      <c r="GV59">
        <v>3.3286118980170096</v>
      </c>
      <c r="GW59">
        <v>4.8040455120101289</v>
      </c>
      <c r="GX59">
        <v>1.1635865845311546</v>
      </c>
      <c r="GY59">
        <v>4.844290657439446</v>
      </c>
      <c r="GZ59">
        <v>-1.4184397163120568</v>
      </c>
      <c r="HA59">
        <v>4.6303211351754952</v>
      </c>
      <c r="HB59">
        <v>5.912786400591278</v>
      </c>
      <c r="HC59">
        <v>5.6353574854277939</v>
      </c>
      <c r="HD59">
        <v>-52.699969553303475</v>
      </c>
      <c r="HE59">
        <v>9.0062142369678106</v>
      </c>
      <c r="HF59">
        <v>-7.8357054455445576</v>
      </c>
      <c r="HG59">
        <v>1.8174148731848287</v>
      </c>
      <c r="HH59">
        <v>2.858864897385637</v>
      </c>
      <c r="HI59">
        <v>4.2390044544375076</v>
      </c>
      <c r="HJ59">
        <v>-5.1594656164330672</v>
      </c>
      <c r="HK59">
        <v>24.944564817982538</v>
      </c>
      <c r="HL59">
        <v>19.388785418701953</v>
      </c>
      <c r="HM59">
        <v>-1.1883490924899403</v>
      </c>
      <c r="HN59">
        <v>-3.0358161131778241</v>
      </c>
      <c r="HO59">
        <v>-37.037037037037038</v>
      </c>
      <c r="HP59">
        <v>6.561546286876907</v>
      </c>
      <c r="HQ59">
        <v>-5.8297003988498206</v>
      </c>
      <c r="HR59">
        <v>1.3296300673679236</v>
      </c>
      <c r="HS59">
        <v>-13.831478537360892</v>
      </c>
      <c r="HT59">
        <v>-17.599999999999994</v>
      </c>
      <c r="HU59">
        <v>-16.649466888090974</v>
      </c>
      <c r="HV59">
        <v>-16.814042573897556</v>
      </c>
      <c r="HW59">
        <v>1.0843764930716675</v>
      </c>
      <c r="HX59">
        <v>-17.18195333596287</v>
      </c>
      <c r="HY59">
        <v>-27.57334659373446</v>
      </c>
      <c r="HZ59">
        <v>-5.9836065573770467</v>
      </c>
      <c r="IA59">
        <v>-20.342201267254069</v>
      </c>
      <c r="IB59">
        <v>-2.1323183466595883</v>
      </c>
      <c r="IC59">
        <v>2.2195551612943833</v>
      </c>
      <c r="ID59">
        <v>-3.8426172292616565</v>
      </c>
      <c r="IE59">
        <v>-1.7796001325824766</v>
      </c>
      <c r="IF59">
        <v>0.77756085252337481</v>
      </c>
      <c r="IG59">
        <v>32.414860681114547</v>
      </c>
      <c r="IH59">
        <v>5.6435464960208677</v>
      </c>
      <c r="II59">
        <v>-0.55644527623943685</v>
      </c>
      <c r="IJ59">
        <v>4.3601375094209827</v>
      </c>
    </row>
    <row r="60" spans="1:244">
      <c r="A60" t="s">
        <v>355</v>
      </c>
      <c r="B60">
        <v>-0.5501149664227063</v>
      </c>
      <c r="C60">
        <v>3.4360153695161948</v>
      </c>
      <c r="D60">
        <v>-2.5631441231300176</v>
      </c>
      <c r="E60">
        <v>6.956462337161204</v>
      </c>
      <c r="F60">
        <v>6.901041999289836</v>
      </c>
      <c r="G60">
        <v>15.087918250806819</v>
      </c>
      <c r="H60">
        <v>-4.2665116558190368</v>
      </c>
      <c r="I60">
        <v>9.6449025061460922</v>
      </c>
      <c r="J60">
        <v>3.2824889225819338</v>
      </c>
      <c r="K60" t="b">
        <v>0</v>
      </c>
      <c r="L60">
        <v>6.4150564954010791</v>
      </c>
      <c r="M60">
        <v>8.8662033825848585</v>
      </c>
      <c r="N60">
        <v>2.4285714260575277</v>
      </c>
      <c r="O60">
        <v>-5.3877514299752383</v>
      </c>
      <c r="P60">
        <v>-7.4895370129000272</v>
      </c>
      <c r="Q60">
        <v>6.4773623526564617</v>
      </c>
      <c r="R60">
        <v>11.010138523382171</v>
      </c>
      <c r="S60">
        <v>13.951582077365899</v>
      </c>
      <c r="T60">
        <v>1.375136221102303</v>
      </c>
      <c r="U60">
        <v>-2.0137552519232078</v>
      </c>
      <c r="V60">
        <v>-10.193265555604816</v>
      </c>
      <c r="W60">
        <v>-26.868070323533715</v>
      </c>
      <c r="X60">
        <v>5.9984212178180538</v>
      </c>
      <c r="Y60">
        <v>-85.31593902219015</v>
      </c>
      <c r="Z60">
        <v>71.56876999127654</v>
      </c>
      <c r="AA60">
        <v>-602.86805102895983</v>
      </c>
      <c r="AB60">
        <v>-0.99604031942897153</v>
      </c>
      <c r="AC60">
        <v>-8.9475137464868162</v>
      </c>
      <c r="AD60">
        <v>-2.7941370658919893</v>
      </c>
      <c r="AE60">
        <v>8.4841012701780549</v>
      </c>
      <c r="AF60">
        <v>7.7928204302970911</v>
      </c>
      <c r="AG60">
        <v>0.92721586138814827</v>
      </c>
      <c r="AH60">
        <v>-3.5493228921161615</v>
      </c>
      <c r="AI60">
        <v>-2.9216398754345643</v>
      </c>
      <c r="AJ60">
        <v>-3.1320956067410055</v>
      </c>
      <c r="AK60">
        <v>-1.3252432354525014</v>
      </c>
      <c r="AL60">
        <v>6.9960626933081267</v>
      </c>
      <c r="AM60">
        <v>5.5275482069769586</v>
      </c>
      <c r="AN60">
        <v>8.9012332137951997</v>
      </c>
      <c r="AO60">
        <v>-10.712778180418905</v>
      </c>
      <c r="AP60">
        <v>-4.7260956960953626</v>
      </c>
      <c r="AQ60">
        <v>1.8557466617752341</v>
      </c>
      <c r="AR60">
        <v>-3.5693168907147723</v>
      </c>
      <c r="AS60">
        <v>8.7534970496898676</v>
      </c>
      <c r="AT60">
        <v>8.3242203885260988</v>
      </c>
      <c r="AU60">
        <v>12.382599686322168</v>
      </c>
      <c r="AV60">
        <v>113.011088433569</v>
      </c>
      <c r="AW60">
        <v>23.690382999100724</v>
      </c>
      <c r="AX60">
        <v>-6.8938297172331433</v>
      </c>
      <c r="AY60">
        <v>2.6756346839713681</v>
      </c>
      <c r="AZ60">
        <v>-76.572845851464848</v>
      </c>
      <c r="BA60">
        <v>6.322745535273568</v>
      </c>
      <c r="BB60">
        <v>-4.275898557492007</v>
      </c>
      <c r="BC60">
        <v>-1.68</v>
      </c>
      <c r="BD60">
        <v>6.76</v>
      </c>
      <c r="BE60">
        <v>-24.42</v>
      </c>
      <c r="BF60">
        <v>68.599999999999994</v>
      </c>
      <c r="BG60">
        <v>6.322745535273568</v>
      </c>
      <c r="BH60">
        <v>-4.275898557492007</v>
      </c>
      <c r="BI60">
        <v>2.9922423346878548</v>
      </c>
      <c r="BJ60">
        <v>10.400790421529939</v>
      </c>
      <c r="BK60">
        <v>-38.515290834648553</v>
      </c>
      <c r="BL60">
        <v>5.4799323915987186</v>
      </c>
      <c r="BM60">
        <v>11.2656467315716</v>
      </c>
      <c r="BN60">
        <v>7.0206017217667629</v>
      </c>
      <c r="BO60">
        <v>1.6366265060240963</v>
      </c>
      <c r="BP60">
        <v>15.887181924647296</v>
      </c>
      <c r="BQ60">
        <v>6.1627318027377678</v>
      </c>
      <c r="BR60">
        <v>5.357142857142839</v>
      </c>
      <c r="BS60">
        <v>-18.028638600214293</v>
      </c>
      <c r="BT60">
        <v>0.92721586138814827</v>
      </c>
      <c r="BU60">
        <v>7.8428317231811802</v>
      </c>
      <c r="BV60">
        <v>-2.7941370658919893</v>
      </c>
      <c r="BW60">
        <v>9.6408570167081074</v>
      </c>
      <c r="BX60">
        <v>9.6408570167081074</v>
      </c>
      <c r="BY60">
        <v>33.297306171589618</v>
      </c>
      <c r="BZ60">
        <v>-470.94191225244009</v>
      </c>
      <c r="CA60">
        <v>-602.86805102895983</v>
      </c>
      <c r="CB60">
        <v>-16.288487102450429</v>
      </c>
      <c r="CC60">
        <v>-14.870571114190941</v>
      </c>
      <c r="CD60">
        <v>1.8000000000000071</v>
      </c>
      <c r="CE60">
        <v>-5.6434627067876155</v>
      </c>
      <c r="CF60">
        <v>1</v>
      </c>
      <c r="CG60">
        <v>1.4099216710182709</v>
      </c>
      <c r="CH60">
        <v>-31.071428571428566</v>
      </c>
      <c r="CI60">
        <v>2.5560072623830314</v>
      </c>
      <c r="CJ60">
        <v>6.1479645915160193</v>
      </c>
      <c r="CK60">
        <v>0</v>
      </c>
      <c r="CL60">
        <v>-1.1956217376185563</v>
      </c>
      <c r="CM60">
        <v>-13.638164400862635</v>
      </c>
      <c r="CN60">
        <v>12.866396761133602</v>
      </c>
      <c r="CO60">
        <v>-1.0585766591370527</v>
      </c>
      <c r="CP60">
        <v>2.6992514106683796</v>
      </c>
      <c r="CQ60">
        <v>0.93398603403626967</v>
      </c>
      <c r="CR60">
        <v>1.7788900842567652</v>
      </c>
      <c r="CS60">
        <v>6.2389665920000237</v>
      </c>
      <c r="CT60">
        <v>-0.27584890991982319</v>
      </c>
      <c r="CU60">
        <v>-31.632632767562392</v>
      </c>
      <c r="CV60">
        <v>-4.5203045748168265</v>
      </c>
      <c r="CW60">
        <v>2.6782649223408006</v>
      </c>
      <c r="CX60">
        <v>2.952760234329638</v>
      </c>
      <c r="CY60">
        <v>15.031092395110788</v>
      </c>
      <c r="CZ60">
        <v>-1.7803200081448418</v>
      </c>
      <c r="DA60">
        <v>-16.288487102450429</v>
      </c>
      <c r="DB60">
        <v>1.0157328262813932</v>
      </c>
      <c r="DC60">
        <v>-11.144275408571396</v>
      </c>
      <c r="DD60">
        <v>-18.028638600214293</v>
      </c>
      <c r="DE60">
        <v>-8.2734253759588086</v>
      </c>
      <c r="DF60">
        <v>6.9047873248919496</v>
      </c>
      <c r="DG60">
        <v>13.19309284398193</v>
      </c>
      <c r="DH60">
        <v>10.400790421529939</v>
      </c>
      <c r="DI60">
        <v>16.176633407836075</v>
      </c>
      <c r="DJ60">
        <v>7.3159447521029879</v>
      </c>
      <c r="DK60">
        <v>19.157262124677786</v>
      </c>
      <c r="DL60">
        <v>1.5203563475769444</v>
      </c>
      <c r="DM60">
        <v>18.091415914131275</v>
      </c>
      <c r="DN60">
        <v>11.768641943092103</v>
      </c>
      <c r="DO60">
        <v>13.577316602714276</v>
      </c>
      <c r="DP60">
        <v>12.501051913508112</v>
      </c>
      <c r="DQ60">
        <v>12.363953169759155</v>
      </c>
      <c r="DR60">
        <v>9.7898381206244078</v>
      </c>
      <c r="DS60">
        <v>10.56378023839418</v>
      </c>
      <c r="DT60">
        <v>-14.666666666666661</v>
      </c>
      <c r="DU60">
        <v>-20.769230769230766</v>
      </c>
      <c r="DV60">
        <v>-2.1436227224008499</v>
      </c>
      <c r="DW60">
        <v>-26.131386861313871</v>
      </c>
      <c r="DX60">
        <v>-14.3727161997564</v>
      </c>
      <c r="DY60">
        <v>-1.220357786714735</v>
      </c>
      <c r="DZ60">
        <v>-1.0458221024258747</v>
      </c>
      <c r="EA60">
        <v>-4.1555285540704761</v>
      </c>
      <c r="EB60">
        <v>-2.9714328798827792</v>
      </c>
      <c r="EC60">
        <v>2.5035205758097345</v>
      </c>
      <c r="ED60">
        <v>-3.6329272805513444</v>
      </c>
      <c r="EE60">
        <v>15.447520248469612</v>
      </c>
      <c r="EF60">
        <v>-1.3750954927425603</v>
      </c>
      <c r="EG60">
        <v>-9.0009000900084901E-2</v>
      </c>
      <c r="EH60">
        <v>-1.0590015128592871</v>
      </c>
      <c r="EI60">
        <v>-6.0155239327296144</v>
      </c>
      <c r="EJ60">
        <v>-1.3385826771653566</v>
      </c>
      <c r="EK60">
        <v>-16.87956204379562</v>
      </c>
      <c r="EL60">
        <v>12.939297124600641</v>
      </c>
      <c r="EM60">
        <v>-4.9040511727078728</v>
      </c>
      <c r="EN60">
        <v>-9.1051805337519696</v>
      </c>
      <c r="EO60">
        <v>-1.8445322793148953</v>
      </c>
      <c r="EP60">
        <v>-4.6931407942238268</v>
      </c>
      <c r="EQ60">
        <v>-6.1383928571428577</v>
      </c>
      <c r="ER60">
        <v>-7.2340425531914816</v>
      </c>
      <c r="ES60">
        <v>2.1571648690292622</v>
      </c>
      <c r="ET60">
        <v>11.893434823977165</v>
      </c>
      <c r="EU60">
        <v>5.0335570469798654</v>
      </c>
      <c r="EV60">
        <v>0.6194081211286836</v>
      </c>
      <c r="EW60">
        <v>-5.9546925566342965</v>
      </c>
      <c r="EX60">
        <v>-5.6878539962240406</v>
      </c>
      <c r="EY60">
        <v>-14.927131083779537</v>
      </c>
      <c r="EZ60">
        <v>-14.578619887202168</v>
      </c>
      <c r="FA60">
        <v>-14.292252178623235</v>
      </c>
      <c r="FB60">
        <v>17.659496265758275</v>
      </c>
      <c r="FC60">
        <v>17.659496265758275</v>
      </c>
      <c r="FD60">
        <v>-10.621187231515544</v>
      </c>
      <c r="FE60">
        <v>1617.9031202269257</v>
      </c>
      <c r="FF60">
        <v>162.51674865308036</v>
      </c>
      <c r="FG60">
        <v>-7.325607350341758</v>
      </c>
      <c r="FH60">
        <v>65.747263074192176</v>
      </c>
      <c r="FI60">
        <v>38.200556989815624</v>
      </c>
      <c r="FJ60">
        <v>-356.64533820840944</v>
      </c>
      <c r="FK60">
        <v>-232.76712328767121</v>
      </c>
      <c r="FL60">
        <v>-338.02562997217535</v>
      </c>
      <c r="FM60">
        <v>14.376629026073557</v>
      </c>
      <c r="FN60" t="b">
        <v>0</v>
      </c>
      <c r="FO60">
        <v>1.0734929810074412</v>
      </c>
      <c r="FP60">
        <v>-0.67396798652063794</v>
      </c>
      <c r="FQ60">
        <v>-5.1020408163265305</v>
      </c>
      <c r="FR60">
        <v>5.8362989323843335</v>
      </c>
      <c r="FS60">
        <v>8.617832283725555</v>
      </c>
      <c r="FT60">
        <v>-3.1413612565445099</v>
      </c>
      <c r="FU60">
        <v>-5.8321479374110874</v>
      </c>
      <c r="FV60">
        <v>20.617213581955873</v>
      </c>
      <c r="FW60">
        <v>-5.9347181008902172</v>
      </c>
      <c r="FX60">
        <v>4.5614803311694798</v>
      </c>
      <c r="FY60">
        <v>-0.96514395643809703</v>
      </c>
      <c r="FZ60">
        <v>2.5198953878618493</v>
      </c>
      <c r="GA60">
        <v>7.1131547948510496</v>
      </c>
      <c r="GB60">
        <v>0.51467695708370553</v>
      </c>
      <c r="GC60">
        <v>0.15088433471991716</v>
      </c>
      <c r="GD60">
        <v>-0.35302043566135621</v>
      </c>
      <c r="GE60">
        <v>-2.7096200279578091</v>
      </c>
      <c r="GF60">
        <v>-3.0268773549434811</v>
      </c>
      <c r="GG60">
        <v>-2.8785893059279846</v>
      </c>
      <c r="GH60">
        <v>3.6651291094464833</v>
      </c>
      <c r="GI60">
        <v>15.887181924647296</v>
      </c>
      <c r="GJ60">
        <v>0.14150198588623969</v>
      </c>
      <c r="GK60">
        <v>-7.1476800529214932</v>
      </c>
      <c r="GL60">
        <v>2.4691358024691472</v>
      </c>
      <c r="GM60">
        <v>-9.182484632242577</v>
      </c>
      <c r="GN60">
        <v>5.4868193724572221</v>
      </c>
      <c r="GO60">
        <v>496.11231101511873</v>
      </c>
      <c r="GP60">
        <v>-46.760199858533873</v>
      </c>
      <c r="GQ60">
        <v>215.30511724646328</v>
      </c>
      <c r="GR60">
        <v>-7.6944262097169718</v>
      </c>
      <c r="GS60">
        <v>0.18709638481501048</v>
      </c>
      <c r="GT60">
        <v>27.657727185027976</v>
      </c>
      <c r="GU60">
        <v>5.2657259745072365</v>
      </c>
      <c r="GV60">
        <v>9.2605886575735656</v>
      </c>
      <c r="GW60">
        <v>3.5163479333744712</v>
      </c>
      <c r="GX60">
        <v>1.5027322404371506</v>
      </c>
      <c r="GY60">
        <v>4.4338335607094139</v>
      </c>
      <c r="GZ60">
        <v>-1.112656467315732</v>
      </c>
      <c r="HA60">
        <v>3.7362637362637319</v>
      </c>
      <c r="HB60">
        <v>8.3946980854197175</v>
      </c>
      <c r="HC60">
        <v>9.3276089485394227</v>
      </c>
      <c r="HD60">
        <v>2.6807450602955409</v>
      </c>
      <c r="HE60">
        <v>5.8552126284254209</v>
      </c>
      <c r="HF60">
        <v>-5.6434627067876155</v>
      </c>
      <c r="HG60">
        <v>6.0792268769658504</v>
      </c>
      <c r="HH60">
        <v>-12.856943874675745</v>
      </c>
      <c r="HI60">
        <v>-11.007003638882514</v>
      </c>
      <c r="HJ60">
        <v>-2.7467312781232902</v>
      </c>
      <c r="HK60">
        <v>25.303186265810059</v>
      </c>
      <c r="HL60">
        <v>17.601726769857031</v>
      </c>
      <c r="HM60">
        <v>-4.5283379324984141</v>
      </c>
      <c r="HN60">
        <v>-13.615853199969912</v>
      </c>
      <c r="HO60">
        <v>-8.2008670520231259</v>
      </c>
      <c r="HP60">
        <v>55.248306997742667</v>
      </c>
      <c r="HQ60">
        <v>-7.6735688185140098</v>
      </c>
      <c r="HR60">
        <v>-0.44911032839767923</v>
      </c>
      <c r="HS60">
        <v>-21.786833855799369</v>
      </c>
      <c r="HT60">
        <v>-21.599999999999994</v>
      </c>
      <c r="HU60">
        <v>-11.245898264081022</v>
      </c>
      <c r="HV60">
        <v>-14.076811492944898</v>
      </c>
      <c r="HW60">
        <v>6.5644881434356446</v>
      </c>
      <c r="HX60">
        <v>-19.140011983907318</v>
      </c>
      <c r="HY60">
        <v>-22.086956521739133</v>
      </c>
      <c r="HZ60">
        <v>1.3547840812870522</v>
      </c>
      <c r="IA60">
        <v>-33.162514774199217</v>
      </c>
      <c r="IB60">
        <v>1.9439054843798202</v>
      </c>
      <c r="IC60">
        <v>-3.594968257625371</v>
      </c>
      <c r="ID60">
        <v>0.42145715660558736</v>
      </c>
      <c r="IE60">
        <v>1.5910468401867828</v>
      </c>
      <c r="IF60">
        <v>0.8357483729958044</v>
      </c>
      <c r="IG60">
        <v>125.77464788732395</v>
      </c>
      <c r="IH60">
        <v>-6.4998900325547169</v>
      </c>
      <c r="II60">
        <v>-1.7724315813225331</v>
      </c>
      <c r="IJ60">
        <v>3.5882518222236941</v>
      </c>
    </row>
  </sheetData>
  <conditionalFormatting sqref="K1:K1048576">
    <cfRule type="containsText" dxfId="2" priority="5" operator="containsText" text="TRUE">
      <formula>NOT(ISERROR(SEARCH("TRUE",K1)))</formula>
    </cfRule>
    <cfRule type="containsText" priority="6" operator="containsText" text="TRUE">
      <formula>NOT(ISERROR(SEARCH("TRUE",K1)))</formula>
    </cfRule>
  </conditionalFormatting>
  <conditionalFormatting sqref="FN2:FN1048576">
    <cfRule type="containsText" dxfId="1" priority="3" operator="containsText" text="TRUE">
      <formula>NOT(ISERROR(SEARCH("TRUE",FN2)))</formula>
    </cfRule>
  </conditionalFormatting>
  <conditionalFormatting sqref="FN1">
    <cfRule type="containsText" dxfId="0" priority="1" operator="containsText" text="TRUE">
      <formula>NOT(ISERROR(SEARCH("TRUE",FN1)))</formula>
    </cfRule>
    <cfRule type="containsText" priority="2" operator="containsText" text="TRUE">
      <formula>NOT(ISERROR(SEARCH("TRUE",FN1)))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48AB-1430-4695-BBB9-EB95CF288F5B}">
  <dimension ref="A1:M13"/>
  <sheetViews>
    <sheetView workbookViewId="0">
      <selection activeCell="H19" sqref="H19"/>
    </sheetView>
  </sheetViews>
  <sheetFormatPr defaultRowHeight="15"/>
  <sheetData>
    <row r="1" spans="1:13">
      <c r="A1" s="9" t="s">
        <v>401</v>
      </c>
      <c r="B1" s="9" t="s">
        <v>402</v>
      </c>
      <c r="C1" s="9" t="s">
        <v>399</v>
      </c>
      <c r="D1" s="9" t="s">
        <v>403</v>
      </c>
      <c r="E1" s="9" t="s">
        <v>404</v>
      </c>
      <c r="F1" s="9" t="s">
        <v>405</v>
      </c>
      <c r="G1" s="9" t="s">
        <v>406</v>
      </c>
      <c r="H1" s="9" t="s">
        <v>407</v>
      </c>
      <c r="I1" s="9" t="s">
        <v>408</v>
      </c>
      <c r="J1" s="9" t="s">
        <v>409</v>
      </c>
      <c r="K1" s="9" t="s">
        <v>410</v>
      </c>
      <c r="L1" s="9" t="s">
        <v>400</v>
      </c>
      <c r="M1" s="9" t="s">
        <v>411</v>
      </c>
    </row>
    <row r="2" spans="1:13">
      <c r="A2" s="9" t="s">
        <v>412</v>
      </c>
      <c r="B2" s="9">
        <v>8.0500000000000007</v>
      </c>
      <c r="C2" s="9">
        <v>8.51</v>
      </c>
      <c r="D2" s="9">
        <v>7.82</v>
      </c>
      <c r="E2" s="9">
        <v>8.91</v>
      </c>
      <c r="F2" s="9">
        <v>7.78</v>
      </c>
      <c r="G2" s="9">
        <v>7.44</v>
      </c>
      <c r="H2" s="9">
        <v>6.84</v>
      </c>
      <c r="I2" s="9">
        <v>7.43</v>
      </c>
      <c r="J2" s="9">
        <v>7.37</v>
      </c>
      <c r="K2" s="9">
        <v>6.21</v>
      </c>
      <c r="L2" s="9">
        <v>6.07</v>
      </c>
      <c r="M2" s="9">
        <v>7.11</v>
      </c>
    </row>
    <row r="3" spans="1:13">
      <c r="A3" s="9" t="s">
        <v>413</v>
      </c>
      <c r="B3" s="9">
        <v>8.31</v>
      </c>
      <c r="C3" s="9">
        <v>8.5299999999999994</v>
      </c>
      <c r="D3" s="9">
        <v>7.49</v>
      </c>
      <c r="E3" s="9">
        <v>8.73</v>
      </c>
      <c r="F3" s="9">
        <v>7.9</v>
      </c>
      <c r="G3" s="9">
        <v>7.45</v>
      </c>
      <c r="H3" s="9">
        <v>6.87</v>
      </c>
      <c r="I3" s="9">
        <v>7.77</v>
      </c>
      <c r="J3" s="9">
        <v>7.24</v>
      </c>
      <c r="K3" s="9">
        <v>6.05</v>
      </c>
      <c r="L3" s="9">
        <v>5.99</v>
      </c>
      <c r="M3" s="9">
        <v>7.34</v>
      </c>
    </row>
    <row r="4" spans="1:13">
      <c r="A4" s="9" t="s">
        <v>414</v>
      </c>
      <c r="B4" s="9">
        <v>8.2799999999999994</v>
      </c>
      <c r="C4" s="9">
        <v>8.34</v>
      </c>
      <c r="D4" s="9">
        <v>7.47</v>
      </c>
      <c r="E4" s="9">
        <v>8.6199999999999992</v>
      </c>
      <c r="F4" s="9">
        <v>7.98</v>
      </c>
      <c r="G4" s="9">
        <v>7.48</v>
      </c>
      <c r="H4" s="9">
        <v>6.5</v>
      </c>
      <c r="I4" s="9">
        <v>7.88</v>
      </c>
      <c r="J4" s="9">
        <v>6.91</v>
      </c>
      <c r="K4" s="9">
        <v>6</v>
      </c>
      <c r="L4" s="9">
        <v>6.02</v>
      </c>
      <c r="M4" s="9">
        <v>7.49</v>
      </c>
    </row>
    <row r="5" spans="1:13">
      <c r="A5" s="9" t="s">
        <v>415</v>
      </c>
      <c r="B5" s="9">
        <v>8.32</v>
      </c>
      <c r="C5" s="9">
        <v>8.11</v>
      </c>
      <c r="D5" s="9">
        <v>7.99</v>
      </c>
      <c r="E5" s="9">
        <v>8.7100000000000009</v>
      </c>
      <c r="F5" s="9">
        <v>7.99</v>
      </c>
      <c r="G5" s="9">
        <v>7.3</v>
      </c>
      <c r="H5" s="9">
        <v>6.47</v>
      </c>
      <c r="I5" s="9">
        <v>7.8</v>
      </c>
      <c r="J5" s="9">
        <v>6.52</v>
      </c>
      <c r="K5" s="9">
        <v>5.81</v>
      </c>
      <c r="L5" s="9">
        <v>6.15</v>
      </c>
      <c r="M5" s="9">
        <v>7.38</v>
      </c>
    </row>
    <row r="6" spans="1:13">
      <c r="A6" s="9" t="s">
        <v>416</v>
      </c>
      <c r="B6" s="9">
        <v>8.2799999999999994</v>
      </c>
      <c r="C6" s="9">
        <v>8.1999999999999993</v>
      </c>
      <c r="D6" s="9">
        <v>8.4600000000000009</v>
      </c>
      <c r="E6" s="9">
        <v>8.75</v>
      </c>
      <c r="F6" s="9">
        <v>7.79</v>
      </c>
      <c r="G6" s="9">
        <v>7.13</v>
      </c>
      <c r="H6" s="9">
        <v>6.5</v>
      </c>
      <c r="I6" s="9">
        <v>7.81</v>
      </c>
      <c r="J6" s="9">
        <v>6.47</v>
      </c>
      <c r="K6" s="9">
        <v>5.98</v>
      </c>
      <c r="L6" s="9">
        <v>6.23</v>
      </c>
      <c r="M6" s="9">
        <v>7.25</v>
      </c>
    </row>
    <row r="7" spans="1:13">
      <c r="A7" s="9" t="s">
        <v>417</v>
      </c>
      <c r="B7" s="9">
        <v>8.31</v>
      </c>
      <c r="C7" s="9">
        <v>8.17</v>
      </c>
      <c r="D7" s="9">
        <v>8.5</v>
      </c>
      <c r="E7" s="9">
        <v>8.49</v>
      </c>
      <c r="F7" s="9">
        <v>7.72</v>
      </c>
      <c r="G7" s="9">
        <v>7.02</v>
      </c>
      <c r="H7" s="9">
        <v>6.58</v>
      </c>
      <c r="I7" s="9">
        <v>8.08</v>
      </c>
      <c r="J7" s="9">
        <v>6.67</v>
      </c>
      <c r="K7" s="9">
        <v>6</v>
      </c>
      <c r="L7" s="9">
        <v>6.17</v>
      </c>
      <c r="M7" s="9">
        <v>7.26</v>
      </c>
    </row>
    <row r="8" spans="1:13">
      <c r="A8" s="9" t="s">
        <v>418</v>
      </c>
      <c r="B8" s="9">
        <v>8.73</v>
      </c>
      <c r="C8" s="9">
        <v>8.15</v>
      </c>
      <c r="D8" s="9">
        <v>8.57</v>
      </c>
      <c r="E8" s="9">
        <v>8.3699999999999992</v>
      </c>
      <c r="F8" s="9">
        <v>7.56</v>
      </c>
      <c r="G8" s="9">
        <v>6.85</v>
      </c>
      <c r="H8" s="9">
        <v>6.75</v>
      </c>
      <c r="I8" s="9">
        <v>7.95</v>
      </c>
      <c r="J8" s="9">
        <v>6.67</v>
      </c>
      <c r="K8" s="9">
        <v>5.91</v>
      </c>
      <c r="L8" s="9">
        <v>6.32</v>
      </c>
      <c r="M8" s="9">
        <v>7.44</v>
      </c>
    </row>
    <row r="9" spans="1:13">
      <c r="A9" s="9" t="s">
        <v>419</v>
      </c>
      <c r="B9" s="9">
        <v>8.85</v>
      </c>
      <c r="C9" s="9">
        <v>8.1999999999999993</v>
      </c>
      <c r="D9" s="9">
        <v>8.9600000000000009</v>
      </c>
      <c r="E9" s="9">
        <v>8.17</v>
      </c>
      <c r="F9" s="9">
        <v>7.68</v>
      </c>
      <c r="G9" s="9">
        <v>6.53</v>
      </c>
      <c r="H9" s="9">
        <v>6.97</v>
      </c>
      <c r="I9" s="9">
        <v>7.73</v>
      </c>
      <c r="J9" s="9">
        <v>6.66</v>
      </c>
      <c r="K9" s="9">
        <v>5.88</v>
      </c>
      <c r="L9" s="9">
        <v>6.34</v>
      </c>
      <c r="M9" s="9"/>
    </row>
    <row r="10" spans="1:13">
      <c r="A10" s="9" t="s">
        <v>420</v>
      </c>
      <c r="B10" s="9">
        <v>8.4700000000000006</v>
      </c>
      <c r="C10" s="9">
        <v>8.1300000000000008</v>
      </c>
      <c r="D10" s="9">
        <v>8.84</v>
      </c>
      <c r="E10" s="9">
        <v>7.93</v>
      </c>
      <c r="F10" s="9">
        <v>7.75</v>
      </c>
      <c r="G10" s="9">
        <v>6.52</v>
      </c>
      <c r="H10" s="9">
        <v>7.18</v>
      </c>
      <c r="I10" s="9">
        <v>7.42</v>
      </c>
      <c r="J10" s="9">
        <v>6.63</v>
      </c>
      <c r="K10" s="9">
        <v>5.93</v>
      </c>
      <c r="L10" s="9">
        <v>6.41</v>
      </c>
      <c r="M10" s="9"/>
    </row>
    <row r="11" spans="1:13">
      <c r="A11" s="9" t="s">
        <v>421</v>
      </c>
      <c r="B11" s="9">
        <v>8.26</v>
      </c>
      <c r="C11" s="9">
        <v>7.89</v>
      </c>
      <c r="D11" s="9">
        <v>8.7100000000000009</v>
      </c>
      <c r="E11" s="9">
        <v>7.77</v>
      </c>
      <c r="F11" s="9">
        <v>7.76</v>
      </c>
      <c r="G11" s="9">
        <v>6.41</v>
      </c>
      <c r="H11" s="9">
        <v>7.42</v>
      </c>
      <c r="I11" s="9">
        <v>7.44</v>
      </c>
      <c r="J11" s="9">
        <v>6.58</v>
      </c>
      <c r="K11" s="9">
        <v>5.92</v>
      </c>
      <c r="L11" s="9">
        <v>6.62</v>
      </c>
      <c r="M11" s="9"/>
    </row>
    <row r="12" spans="1:13">
      <c r="A12" s="9" t="s">
        <v>422</v>
      </c>
      <c r="B12" s="9">
        <v>8.19</v>
      </c>
      <c r="C12" s="9">
        <v>7.84</v>
      </c>
      <c r="D12" s="9">
        <v>8.7799999999999994</v>
      </c>
      <c r="E12" s="9">
        <v>7.7</v>
      </c>
      <c r="F12" s="9">
        <v>7.73</v>
      </c>
      <c r="G12" s="9">
        <v>6.67</v>
      </c>
      <c r="H12" s="9">
        <v>7.57</v>
      </c>
      <c r="I12" s="9">
        <v>7.35</v>
      </c>
      <c r="J12" s="9">
        <v>6.42</v>
      </c>
      <c r="K12" s="9">
        <v>6.09</v>
      </c>
      <c r="L12" s="9">
        <v>6.78</v>
      </c>
      <c r="M12" s="9"/>
    </row>
    <row r="13" spans="1:13">
      <c r="A13" s="9" t="s">
        <v>423</v>
      </c>
      <c r="B13" s="9">
        <v>8.3699999999999992</v>
      </c>
      <c r="C13" s="9">
        <v>7.89</v>
      </c>
      <c r="D13" s="9">
        <v>8.8000000000000007</v>
      </c>
      <c r="E13" s="9">
        <v>7.75</v>
      </c>
      <c r="F13" s="9">
        <v>7.56</v>
      </c>
      <c r="G13" s="9">
        <v>6.81</v>
      </c>
      <c r="H13" s="9">
        <v>7.57</v>
      </c>
      <c r="I13" s="9">
        <v>7.34</v>
      </c>
      <c r="J13" s="9">
        <v>6.22</v>
      </c>
      <c r="K13" s="9">
        <v>6.19</v>
      </c>
      <c r="L13" s="9">
        <v>6.83</v>
      </c>
      <c r="M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16D6-C992-48C3-AD50-C5AF8C3A9D84}">
  <dimension ref="A1:M13"/>
  <sheetViews>
    <sheetView workbookViewId="0">
      <selection activeCell="I16" sqref="I16"/>
    </sheetView>
  </sheetViews>
  <sheetFormatPr defaultRowHeight="15"/>
  <sheetData>
    <row r="1" spans="1:13">
      <c r="A1" s="9" t="s">
        <v>379</v>
      </c>
      <c r="B1" s="9" t="s">
        <v>412</v>
      </c>
      <c r="C1" s="9" t="s">
        <v>413</v>
      </c>
      <c r="D1" s="9" t="s">
        <v>414</v>
      </c>
      <c r="E1" s="9" t="s">
        <v>415</v>
      </c>
      <c r="F1" s="9" t="s">
        <v>416</v>
      </c>
      <c r="G1" s="9" t="s">
        <v>417</v>
      </c>
      <c r="H1" s="9" t="s">
        <v>418</v>
      </c>
      <c r="I1" s="9" t="s">
        <v>419</v>
      </c>
      <c r="J1" s="9" t="s">
        <v>420</v>
      </c>
      <c r="K1" s="9" t="s">
        <v>421</v>
      </c>
      <c r="L1" s="9" t="s">
        <v>422</v>
      </c>
      <c r="M1" s="9" t="s">
        <v>423</v>
      </c>
    </row>
    <row r="2" spans="1:13">
      <c r="A2" s="9" t="s">
        <v>402</v>
      </c>
      <c r="B2" s="9">
        <v>8.0500000000000007</v>
      </c>
      <c r="C2" s="9">
        <v>8.31</v>
      </c>
      <c r="D2" s="9">
        <v>8.2799999999999994</v>
      </c>
      <c r="E2" s="9">
        <v>8.32</v>
      </c>
      <c r="F2" s="9">
        <v>8.2799999999999994</v>
      </c>
      <c r="G2" s="9">
        <v>8.31</v>
      </c>
      <c r="H2" s="9">
        <v>8.73</v>
      </c>
      <c r="I2" s="9">
        <v>8.85</v>
      </c>
      <c r="J2" s="9">
        <v>8.4700000000000006</v>
      </c>
      <c r="K2" s="9">
        <v>8.26</v>
      </c>
      <c r="L2" s="9">
        <v>8.19</v>
      </c>
      <c r="M2" s="9">
        <v>8.3699999999999992</v>
      </c>
    </row>
    <row r="3" spans="1:13">
      <c r="A3" s="9" t="s">
        <v>399</v>
      </c>
      <c r="B3" s="9">
        <v>8.51</v>
      </c>
      <c r="C3" s="9">
        <v>8.5299999999999994</v>
      </c>
      <c r="D3" s="9">
        <v>8.34</v>
      </c>
      <c r="E3" s="9">
        <v>8.11</v>
      </c>
      <c r="F3" s="9">
        <v>8.1999999999999993</v>
      </c>
      <c r="G3" s="9">
        <v>8.17</v>
      </c>
      <c r="H3" s="9">
        <v>8.15</v>
      </c>
      <c r="I3" s="9">
        <v>8.1999999999999993</v>
      </c>
      <c r="J3" s="9">
        <v>8.1300000000000008</v>
      </c>
      <c r="K3" s="9">
        <v>7.89</v>
      </c>
      <c r="L3" s="9">
        <v>7.84</v>
      </c>
      <c r="M3" s="9">
        <v>7.89</v>
      </c>
    </row>
    <row r="4" spans="1:13">
      <c r="A4" s="9" t="s">
        <v>403</v>
      </c>
      <c r="B4" s="9">
        <v>7.82</v>
      </c>
      <c r="C4" s="9">
        <v>7.49</v>
      </c>
      <c r="D4" s="9">
        <v>7.47</v>
      </c>
      <c r="E4" s="9">
        <v>7.99</v>
      </c>
      <c r="F4" s="9">
        <v>8.4600000000000009</v>
      </c>
      <c r="G4" s="9">
        <v>8.5</v>
      </c>
      <c r="H4" s="9">
        <v>8.57</v>
      </c>
      <c r="I4" s="9">
        <v>8.9600000000000009</v>
      </c>
      <c r="J4" s="9">
        <v>8.84</v>
      </c>
      <c r="K4" s="9">
        <v>8.7100000000000009</v>
      </c>
      <c r="L4" s="9">
        <v>8.7799999999999994</v>
      </c>
      <c r="M4" s="9">
        <v>8.8000000000000007</v>
      </c>
    </row>
    <row r="5" spans="1:13">
      <c r="A5" s="9" t="s">
        <v>404</v>
      </c>
      <c r="B5" s="9">
        <v>8.91</v>
      </c>
      <c r="C5" s="9">
        <v>8.73</v>
      </c>
      <c r="D5" s="9">
        <v>8.6199999999999992</v>
      </c>
      <c r="E5" s="9">
        <v>8.7100000000000009</v>
      </c>
      <c r="F5" s="9">
        <v>8.75</v>
      </c>
      <c r="G5" s="9">
        <v>8.49</v>
      </c>
      <c r="H5" s="9">
        <v>8.3699999999999992</v>
      </c>
      <c r="I5" s="9">
        <v>8.17</v>
      </c>
      <c r="J5" s="9">
        <v>7.93</v>
      </c>
      <c r="K5" s="9">
        <v>7.77</v>
      </c>
      <c r="L5" s="9">
        <v>7.7</v>
      </c>
      <c r="M5" s="9">
        <v>7.75</v>
      </c>
    </row>
    <row r="6" spans="1:13">
      <c r="A6" s="9" t="s">
        <v>405</v>
      </c>
      <c r="B6" s="9">
        <v>7.78</v>
      </c>
      <c r="C6" s="9">
        <v>7.9</v>
      </c>
      <c r="D6" s="9">
        <v>7.98</v>
      </c>
      <c r="E6" s="9">
        <v>7.99</v>
      </c>
      <c r="F6" s="9">
        <v>7.79</v>
      </c>
      <c r="G6" s="9">
        <v>7.72</v>
      </c>
      <c r="H6" s="9">
        <v>7.56</v>
      </c>
      <c r="I6" s="9">
        <v>7.68</v>
      </c>
      <c r="J6" s="9">
        <v>7.75</v>
      </c>
      <c r="K6" s="9">
        <v>7.76</v>
      </c>
      <c r="L6" s="9">
        <v>7.73</v>
      </c>
      <c r="M6" s="9">
        <v>7.56</v>
      </c>
    </row>
    <row r="7" spans="1:13">
      <c r="A7" s="9" t="s">
        <v>406</v>
      </c>
      <c r="B7" s="9">
        <v>7.44</v>
      </c>
      <c r="C7" s="9">
        <v>7.45</v>
      </c>
      <c r="D7" s="9">
        <v>7.48</v>
      </c>
      <c r="E7" s="9">
        <v>7.3</v>
      </c>
      <c r="F7" s="9">
        <v>7.13</v>
      </c>
      <c r="G7" s="9">
        <v>7.02</v>
      </c>
      <c r="H7" s="9">
        <v>6.85</v>
      </c>
      <c r="I7" s="9">
        <v>6.53</v>
      </c>
      <c r="J7" s="9">
        <v>6.52</v>
      </c>
      <c r="K7" s="9">
        <v>6.41</v>
      </c>
      <c r="L7" s="9">
        <v>6.67</v>
      </c>
      <c r="M7" s="9">
        <v>6.81</v>
      </c>
    </row>
    <row r="8" spans="1:13">
      <c r="A8" s="9" t="s">
        <v>407</v>
      </c>
      <c r="B8" s="9">
        <v>6.84</v>
      </c>
      <c r="C8" s="9">
        <v>6.87</v>
      </c>
      <c r="D8" s="9">
        <v>6.5</v>
      </c>
      <c r="E8" s="9">
        <v>6.47</v>
      </c>
      <c r="F8" s="9">
        <v>6.5</v>
      </c>
      <c r="G8" s="9">
        <v>6.58</v>
      </c>
      <c r="H8" s="9">
        <v>6.75</v>
      </c>
      <c r="I8" s="9">
        <v>6.97</v>
      </c>
      <c r="J8" s="9">
        <v>7.18</v>
      </c>
      <c r="K8" s="9">
        <v>7.42</v>
      </c>
      <c r="L8" s="9">
        <v>7.57</v>
      </c>
      <c r="M8" s="9">
        <v>7.57</v>
      </c>
    </row>
    <row r="9" spans="1:13">
      <c r="A9" s="9" t="s">
        <v>408</v>
      </c>
      <c r="B9" s="9">
        <v>7.43</v>
      </c>
      <c r="C9" s="9">
        <v>7.77</v>
      </c>
      <c r="D9" s="9">
        <v>7.88</v>
      </c>
      <c r="E9" s="9">
        <v>7.8</v>
      </c>
      <c r="F9" s="9">
        <v>7.81</v>
      </c>
      <c r="G9" s="9">
        <v>8.08</v>
      </c>
      <c r="H9" s="9">
        <v>7.95</v>
      </c>
      <c r="I9" s="9">
        <v>7.73</v>
      </c>
      <c r="J9" s="9">
        <v>7.42</v>
      </c>
      <c r="K9" s="9">
        <v>7.44</v>
      </c>
      <c r="L9" s="9">
        <v>7.35</v>
      </c>
      <c r="M9" s="9">
        <v>7.34</v>
      </c>
    </row>
    <row r="10" spans="1:13">
      <c r="A10" s="9" t="s">
        <v>409</v>
      </c>
      <c r="B10" s="9">
        <v>7.37</v>
      </c>
      <c r="C10" s="9">
        <v>7.24</v>
      </c>
      <c r="D10" s="9">
        <v>6.91</v>
      </c>
      <c r="E10" s="9">
        <v>6.52</v>
      </c>
      <c r="F10" s="9">
        <v>6.47</v>
      </c>
      <c r="G10" s="9">
        <v>6.67</v>
      </c>
      <c r="H10" s="9">
        <v>6.67</v>
      </c>
      <c r="I10" s="9">
        <v>6.66</v>
      </c>
      <c r="J10" s="9">
        <v>6.63</v>
      </c>
      <c r="K10" s="9">
        <v>6.58</v>
      </c>
      <c r="L10" s="9">
        <v>6.42</v>
      </c>
      <c r="M10" s="9">
        <v>6.22</v>
      </c>
    </row>
    <row r="11" spans="1:13">
      <c r="A11" s="9" t="s">
        <v>410</v>
      </c>
      <c r="B11" s="9">
        <v>6.21</v>
      </c>
      <c r="C11" s="9">
        <v>6.05</v>
      </c>
      <c r="D11" s="9">
        <v>6</v>
      </c>
      <c r="E11" s="9">
        <v>5.81</v>
      </c>
      <c r="F11" s="9">
        <v>5.98</v>
      </c>
      <c r="G11" s="9">
        <v>6</v>
      </c>
      <c r="H11" s="9">
        <v>5.91</v>
      </c>
      <c r="I11" s="9">
        <v>5.88</v>
      </c>
      <c r="J11" s="9">
        <v>5.93</v>
      </c>
      <c r="K11" s="9">
        <v>5.92</v>
      </c>
      <c r="L11" s="9">
        <v>6.09</v>
      </c>
      <c r="M11" s="9">
        <v>6.19</v>
      </c>
    </row>
    <row r="12" spans="1:13">
      <c r="A12" s="9" t="s">
        <v>400</v>
      </c>
      <c r="B12" s="9">
        <v>6.07</v>
      </c>
      <c r="C12" s="9">
        <v>5.99</v>
      </c>
      <c r="D12" s="9">
        <v>6.02</v>
      </c>
      <c r="E12" s="9">
        <v>6.15</v>
      </c>
      <c r="F12" s="9">
        <v>6.23</v>
      </c>
      <c r="G12" s="9">
        <v>6.17</v>
      </c>
      <c r="H12" s="9">
        <v>6.32</v>
      </c>
      <c r="I12" s="9">
        <v>6.34</v>
      </c>
      <c r="J12" s="9">
        <v>6.41</v>
      </c>
      <c r="K12" s="9">
        <v>6.62</v>
      </c>
      <c r="L12" s="9">
        <v>6.78</v>
      </c>
      <c r="M12" s="9">
        <v>6.83</v>
      </c>
    </row>
    <row r="13" spans="1:13">
      <c r="A13" s="9" t="s">
        <v>411</v>
      </c>
      <c r="B13" s="9">
        <v>7.11</v>
      </c>
      <c r="C13" s="9">
        <v>7.34</v>
      </c>
      <c r="D13" s="9">
        <v>7.49</v>
      </c>
      <c r="E13" s="9">
        <v>7.38</v>
      </c>
      <c r="F13" s="9">
        <v>7.25</v>
      </c>
      <c r="G13" s="9">
        <v>7.26</v>
      </c>
      <c r="H13" s="9">
        <v>7.44</v>
      </c>
      <c r="I13" s="9"/>
      <c r="J13" s="9"/>
      <c r="K13" s="9"/>
      <c r="L13" s="9"/>
      <c r="M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1E59-DF89-465D-8CA0-D59B91741A4F}">
  <dimension ref="A1:BF25"/>
  <sheetViews>
    <sheetView tabSelected="1" topLeftCell="A4" workbookViewId="0">
      <selection activeCell="L14" sqref="L14"/>
    </sheetView>
  </sheetViews>
  <sheetFormatPr defaultRowHeight="15"/>
  <cols>
    <col min="1" max="1" width="9.140625" style="3"/>
  </cols>
  <sheetData>
    <row r="1" spans="1:58">
      <c r="B1" t="s">
        <v>0</v>
      </c>
      <c r="C1" t="s">
        <v>1</v>
      </c>
      <c r="D1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28</v>
      </c>
      <c r="AI1" t="s">
        <v>29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>
      <c r="A2" s="3">
        <v>36220</v>
      </c>
      <c r="B2" s="1">
        <v>17722970</v>
      </c>
      <c r="C2" s="1">
        <v>35781230</v>
      </c>
      <c r="D2" s="1"/>
      <c r="E2" s="1">
        <v>10382070</v>
      </c>
      <c r="F2" s="1">
        <v>10724620</v>
      </c>
      <c r="G2" s="1">
        <v>1779810</v>
      </c>
      <c r="H2" s="1">
        <v>5621070</v>
      </c>
      <c r="I2" s="1">
        <v>894760</v>
      </c>
      <c r="J2" s="1">
        <v>2428970</v>
      </c>
      <c r="K2" s="1">
        <v>15369610</v>
      </c>
      <c r="L2" s="1">
        <v>38942.699999999997</v>
      </c>
      <c r="N2">
        <v>48.1</v>
      </c>
      <c r="O2" s="1">
        <v>9809600</v>
      </c>
      <c r="P2" s="1">
        <v>7141315.2000000002</v>
      </c>
      <c r="Q2" s="1">
        <v>3688701.5</v>
      </c>
      <c r="R2">
        <v>10.5</v>
      </c>
      <c r="S2">
        <v>25</v>
      </c>
      <c r="U2" s="1">
        <v>1494850</v>
      </c>
      <c r="V2" s="1">
        <v>1437970</v>
      </c>
      <c r="W2" s="1">
        <v>2793400</v>
      </c>
      <c r="X2" s="1">
        <v>235930</v>
      </c>
      <c r="Y2" s="1">
        <v>778820</v>
      </c>
      <c r="AB2" s="1">
        <v>1133480</v>
      </c>
      <c r="AD2" s="1">
        <v>33179.4</v>
      </c>
      <c r="AE2">
        <v>89.3</v>
      </c>
      <c r="AF2" s="1">
        <v>33090.1</v>
      </c>
      <c r="AG2" s="1">
        <v>42339</v>
      </c>
      <c r="AH2" s="1">
        <v>35947.9</v>
      </c>
      <c r="AI2" s="1">
        <v>6391.1</v>
      </c>
      <c r="AK2" s="1">
        <v>30881.7</v>
      </c>
      <c r="AL2" s="1">
        <v>-9159.5</v>
      </c>
      <c r="AS2" s="1">
        <v>32490</v>
      </c>
      <c r="AT2">
        <v>42.12</v>
      </c>
      <c r="AU2" s="1">
        <v>203606.7</v>
      </c>
      <c r="AV2" s="1">
        <v>102414.6</v>
      </c>
      <c r="AW2" s="1">
        <v>101192.1</v>
      </c>
      <c r="AX2" s="1">
        <v>90561.5</v>
      </c>
      <c r="AY2" s="2">
        <v>409951</v>
      </c>
      <c r="AZ2" s="2">
        <v>3402354</v>
      </c>
      <c r="BA2" s="2">
        <v>139981</v>
      </c>
      <c r="BB2" s="2">
        <v>256558</v>
      </c>
    </row>
    <row r="3" spans="1:58">
      <c r="A3" s="3">
        <v>36586</v>
      </c>
      <c r="B3" s="1">
        <v>19882620</v>
      </c>
      <c r="C3" s="1">
        <v>38645240</v>
      </c>
      <c r="D3" s="1">
        <f>(C3/C2-1)*100</f>
        <v>8.0042245613132899</v>
      </c>
      <c r="E3" s="1">
        <v>10659180</v>
      </c>
      <c r="F3" s="1">
        <v>11354210</v>
      </c>
      <c r="G3" s="1">
        <v>1854390</v>
      </c>
      <c r="H3" s="1">
        <v>5924260</v>
      </c>
      <c r="I3" s="1">
        <v>942760</v>
      </c>
      <c r="J3" s="1">
        <v>2632810</v>
      </c>
      <c r="K3" s="1">
        <v>17290030</v>
      </c>
      <c r="L3" s="1">
        <v>41625.300000000003</v>
      </c>
      <c r="N3">
        <v>49.7</v>
      </c>
      <c r="O3" s="1">
        <v>11241740</v>
      </c>
      <c r="P3" s="1">
        <v>8133447.5</v>
      </c>
      <c r="Q3" s="1">
        <v>4359584</v>
      </c>
      <c r="R3">
        <v>9</v>
      </c>
      <c r="S3">
        <v>25</v>
      </c>
      <c r="U3" s="1">
        <v>1814820</v>
      </c>
      <c r="V3" s="1">
        <v>1717520</v>
      </c>
      <c r="W3" s="1">
        <v>2980530</v>
      </c>
      <c r="X3" s="1">
        <v>244870</v>
      </c>
      <c r="Y3" s="1">
        <v>902490</v>
      </c>
      <c r="AB3" s="1">
        <v>1047170</v>
      </c>
      <c r="AD3" s="1">
        <v>36708.6</v>
      </c>
      <c r="AE3">
        <v>30</v>
      </c>
      <c r="AF3" s="1">
        <v>36678.699999999997</v>
      </c>
      <c r="AG3" s="1">
        <v>49729.7</v>
      </c>
      <c r="AH3" s="1">
        <v>37120.400000000001</v>
      </c>
      <c r="AI3" s="1">
        <v>12609.3</v>
      </c>
      <c r="AJ3" s="1">
        <v>4151.1000000000004</v>
      </c>
      <c r="AK3" s="1">
        <v>32415.1</v>
      </c>
      <c r="AL3" s="1">
        <v>-13021.1</v>
      </c>
      <c r="AS3" s="1">
        <v>38036</v>
      </c>
      <c r="AT3">
        <v>43.34</v>
      </c>
      <c r="AU3" s="1">
        <v>209801.3</v>
      </c>
      <c r="AV3" s="1">
        <v>105052.1</v>
      </c>
      <c r="AW3" s="1">
        <v>104749.2</v>
      </c>
      <c r="AX3" s="1">
        <v>97085.5</v>
      </c>
      <c r="AY3" s="2">
        <v>638590</v>
      </c>
      <c r="AZ3" s="2">
        <v>3776778</v>
      </c>
      <c r="BA3" s="2">
        <v>171520</v>
      </c>
      <c r="BB3" s="2">
        <v>260762</v>
      </c>
    </row>
    <row r="4" spans="1:58">
      <c r="A4" s="3">
        <v>36951</v>
      </c>
      <c r="B4" s="1">
        <v>21398860</v>
      </c>
      <c r="C4" s="1">
        <v>40248300</v>
      </c>
      <c r="D4" s="1">
        <f t="shared" ref="D4:D25" si="0">(C4/C3-1)*100</f>
        <v>4.1481434712269838</v>
      </c>
      <c r="E4" s="1">
        <v>10658370</v>
      </c>
      <c r="F4" s="1">
        <v>12012450</v>
      </c>
      <c r="G4" s="1">
        <v>1897270</v>
      </c>
      <c r="H4" s="1">
        <v>6356680</v>
      </c>
      <c r="I4" s="1">
        <v>963860</v>
      </c>
      <c r="J4" s="1">
        <v>2794650</v>
      </c>
      <c r="K4" s="1">
        <v>18172800</v>
      </c>
      <c r="L4" s="1">
        <v>42460.6</v>
      </c>
      <c r="N4">
        <v>53.3</v>
      </c>
      <c r="O4" s="1">
        <v>13132040</v>
      </c>
      <c r="P4" s="1">
        <v>9626178.3000000007</v>
      </c>
      <c r="Q4" s="1">
        <v>5114339.7</v>
      </c>
      <c r="R4">
        <v>8</v>
      </c>
      <c r="S4">
        <v>25</v>
      </c>
      <c r="U4" s="1">
        <v>1926050</v>
      </c>
      <c r="V4" s="1">
        <v>1886030</v>
      </c>
      <c r="W4" s="1">
        <v>3255920</v>
      </c>
      <c r="X4" s="1">
        <v>268380</v>
      </c>
      <c r="Y4" s="1">
        <v>993140</v>
      </c>
      <c r="AB4" s="1">
        <v>1188160</v>
      </c>
      <c r="AD4" s="1">
        <v>44060.5</v>
      </c>
      <c r="AE4" s="1">
        <v>1891.8</v>
      </c>
      <c r="AF4" s="1">
        <v>42168.7</v>
      </c>
      <c r="AG4" s="1">
        <v>49957.7</v>
      </c>
      <c r="AH4" s="1">
        <v>34312.9</v>
      </c>
      <c r="AI4" s="1">
        <v>15644.8</v>
      </c>
      <c r="AJ4" s="1">
        <v>4120.2</v>
      </c>
      <c r="AK4" s="1">
        <v>29676.5</v>
      </c>
      <c r="AL4" s="1">
        <v>-5897.2</v>
      </c>
      <c r="AS4" s="1">
        <v>42281</v>
      </c>
      <c r="AT4">
        <v>45.7</v>
      </c>
      <c r="AU4" s="1">
        <v>196813.8</v>
      </c>
      <c r="AV4" s="1">
        <v>101767.1</v>
      </c>
      <c r="AW4" s="1">
        <v>95046.7</v>
      </c>
      <c r="AX4" s="1">
        <v>100075.3</v>
      </c>
      <c r="AY4" s="2">
        <v>590718</v>
      </c>
      <c r="AZ4" s="2">
        <v>3745516</v>
      </c>
      <c r="BA4" s="2">
        <v>150355</v>
      </c>
      <c r="BB4" s="2">
        <v>237189</v>
      </c>
    </row>
    <row r="5" spans="1:58">
      <c r="A5" s="3">
        <v>37316</v>
      </c>
      <c r="B5" s="1">
        <v>23152430</v>
      </c>
      <c r="C5" s="1">
        <v>42415950</v>
      </c>
      <c r="D5" s="1">
        <f t="shared" si="0"/>
        <v>5.3856933087857106</v>
      </c>
      <c r="E5" s="1">
        <v>11298630</v>
      </c>
      <c r="F5" s="1">
        <v>12321300</v>
      </c>
      <c r="G5" s="1">
        <v>1932600</v>
      </c>
      <c r="H5" s="1">
        <v>6501000</v>
      </c>
      <c r="I5" s="1">
        <v>981630</v>
      </c>
      <c r="J5" s="1">
        <v>2906070</v>
      </c>
      <c r="K5" s="1">
        <v>19308260</v>
      </c>
      <c r="L5" s="1">
        <v>43610.2</v>
      </c>
      <c r="N5">
        <v>55.2</v>
      </c>
      <c r="O5" s="1">
        <v>14983360</v>
      </c>
      <c r="P5" s="1">
        <v>11033601.4</v>
      </c>
      <c r="Q5" s="1">
        <v>5897226.2000000002</v>
      </c>
      <c r="R5">
        <v>5.5</v>
      </c>
      <c r="S5">
        <v>25</v>
      </c>
      <c r="U5" s="1">
        <v>2013060</v>
      </c>
      <c r="V5" s="1">
        <v>1870600</v>
      </c>
      <c r="W5" s="1">
        <v>3623100</v>
      </c>
      <c r="X5" s="1">
        <v>312100</v>
      </c>
      <c r="Y5" s="1">
        <v>1074600</v>
      </c>
      <c r="AB5" s="1">
        <v>1409550</v>
      </c>
      <c r="AD5" s="1">
        <v>43828.5</v>
      </c>
      <c r="AE5" s="1">
        <v>2119.1999999999998</v>
      </c>
      <c r="AF5" s="1">
        <v>41709.199999999997</v>
      </c>
      <c r="AG5" s="1">
        <v>51415.3</v>
      </c>
      <c r="AH5" s="1">
        <v>37414.5</v>
      </c>
      <c r="AI5" s="1">
        <v>14000.8</v>
      </c>
      <c r="AJ5" s="1">
        <v>4170.5</v>
      </c>
      <c r="AK5" s="1">
        <v>32832.1</v>
      </c>
      <c r="AL5" s="1">
        <v>-7586.9</v>
      </c>
      <c r="AS5" s="1">
        <v>54106</v>
      </c>
      <c r="AT5">
        <v>47.69</v>
      </c>
      <c r="AU5" s="1">
        <v>212851.20000000001</v>
      </c>
      <c r="AV5" s="1">
        <v>111756.4</v>
      </c>
      <c r="AW5" s="1">
        <v>101094.8</v>
      </c>
      <c r="AX5" s="1">
        <v>100431.6</v>
      </c>
      <c r="AY5" s="2">
        <v>558361</v>
      </c>
      <c r="AZ5" s="2">
        <v>4307908</v>
      </c>
      <c r="BA5" s="2">
        <v>158541</v>
      </c>
      <c r="BB5" s="2">
        <v>215005</v>
      </c>
    </row>
    <row r="6" spans="1:58">
      <c r="A6" s="3">
        <v>37681</v>
      </c>
      <c r="B6" s="1">
        <v>24926140</v>
      </c>
      <c r="C6" s="1">
        <v>44060730</v>
      </c>
      <c r="D6" s="1">
        <f t="shared" si="0"/>
        <v>3.8777393881311184</v>
      </c>
      <c r="E6" s="1">
        <v>10552440</v>
      </c>
      <c r="F6" s="1">
        <v>13217680</v>
      </c>
      <c r="G6" s="1">
        <v>2095250</v>
      </c>
      <c r="H6" s="1">
        <v>6947410</v>
      </c>
      <c r="I6" s="1">
        <v>1028200</v>
      </c>
      <c r="J6" s="1">
        <v>3146830</v>
      </c>
      <c r="K6" s="1">
        <v>20534040</v>
      </c>
      <c r="L6" s="1">
        <v>44583.199999999997</v>
      </c>
      <c r="N6">
        <v>57</v>
      </c>
      <c r="O6" s="1">
        <v>17179360</v>
      </c>
      <c r="P6" s="1">
        <v>12808534.199999999</v>
      </c>
      <c r="Q6" s="1">
        <v>7292153.5999999996</v>
      </c>
      <c r="R6">
        <v>4.75</v>
      </c>
      <c r="S6">
        <v>25</v>
      </c>
      <c r="U6" s="1">
        <v>2308340</v>
      </c>
      <c r="V6" s="1">
        <v>2162660</v>
      </c>
      <c r="W6" s="1">
        <v>4132480</v>
      </c>
      <c r="X6" s="1">
        <v>435330</v>
      </c>
      <c r="Y6" s="1">
        <v>1178040</v>
      </c>
      <c r="AB6" s="1">
        <v>1450720</v>
      </c>
      <c r="AD6" s="1">
        <v>52703.4</v>
      </c>
      <c r="AE6" s="1">
        <v>2575.8000000000002</v>
      </c>
      <c r="AF6" s="1">
        <v>50127.7</v>
      </c>
      <c r="AG6" s="1">
        <v>61393.5</v>
      </c>
      <c r="AH6" s="1">
        <v>43759.3</v>
      </c>
      <c r="AI6" s="1">
        <v>17634.2</v>
      </c>
      <c r="AJ6" s="1">
        <v>3843.8</v>
      </c>
      <c r="AK6" s="1">
        <v>39472.400000000001</v>
      </c>
      <c r="AL6" s="1">
        <v>-8690.1</v>
      </c>
      <c r="AS6" s="1">
        <v>76100</v>
      </c>
      <c r="AT6">
        <v>48.41</v>
      </c>
      <c r="AU6" s="1">
        <v>174771.4</v>
      </c>
      <c r="AV6" s="1">
        <v>86924.9</v>
      </c>
      <c r="AW6" s="1">
        <v>87846.5</v>
      </c>
      <c r="AX6" s="1">
        <v>104125.5</v>
      </c>
      <c r="AY6" s="2">
        <v>611754</v>
      </c>
      <c r="AZ6" s="2">
        <v>4991808</v>
      </c>
      <c r="BA6" s="2">
        <v>202937</v>
      </c>
      <c r="BB6" s="2">
        <v>165702</v>
      </c>
    </row>
    <row r="7" spans="1:58">
      <c r="A7" s="3">
        <v>38047</v>
      </c>
      <c r="B7" s="1">
        <v>27925300</v>
      </c>
      <c r="C7" s="1">
        <v>47570840</v>
      </c>
      <c r="D7" s="1">
        <f t="shared" si="0"/>
        <v>7.9665271092875578</v>
      </c>
      <c r="E7" s="1">
        <v>11507290</v>
      </c>
      <c r="F7" s="1">
        <v>14153060</v>
      </c>
      <c r="G7" s="1">
        <v>2151810</v>
      </c>
      <c r="H7" s="1">
        <v>7387640</v>
      </c>
      <c r="I7" s="1">
        <v>1075600</v>
      </c>
      <c r="J7" s="1">
        <v>3538010</v>
      </c>
      <c r="K7" s="1">
        <v>22043540</v>
      </c>
      <c r="L7" s="1">
        <v>47369.9</v>
      </c>
      <c r="N7">
        <v>60.2</v>
      </c>
      <c r="O7" s="1">
        <v>20056540</v>
      </c>
      <c r="P7" s="1">
        <v>15044160.5</v>
      </c>
      <c r="Q7" s="1">
        <v>8407849.9000000004</v>
      </c>
      <c r="R7">
        <v>4.5</v>
      </c>
      <c r="S7">
        <v>25</v>
      </c>
      <c r="U7" s="1">
        <v>2638130</v>
      </c>
      <c r="V7" s="1">
        <v>2543480</v>
      </c>
      <c r="W7" s="1">
        <v>4712030</v>
      </c>
      <c r="X7" s="1">
        <v>443230</v>
      </c>
      <c r="Y7" s="1">
        <v>1240880</v>
      </c>
      <c r="AB7" s="1">
        <v>1232730</v>
      </c>
      <c r="AD7" s="1">
        <v>63886.5</v>
      </c>
      <c r="AE7" s="1">
        <v>3570.9</v>
      </c>
      <c r="AF7" s="1">
        <v>60315.6</v>
      </c>
      <c r="AG7" s="1">
        <v>78202.899999999994</v>
      </c>
      <c r="AH7" s="1">
        <v>57619.3</v>
      </c>
      <c r="AI7" s="1">
        <v>20583.599999999999</v>
      </c>
      <c r="AJ7" s="1">
        <v>6521.4</v>
      </c>
      <c r="AK7" s="1">
        <v>50758.2</v>
      </c>
      <c r="AL7" s="1">
        <v>-14316.4</v>
      </c>
      <c r="AS7" s="1">
        <v>112959</v>
      </c>
      <c r="AT7">
        <v>45.92</v>
      </c>
      <c r="AU7" s="1">
        <v>213189.4</v>
      </c>
      <c r="AV7" s="1">
        <v>116605.2</v>
      </c>
      <c r="AW7" s="1">
        <v>96584.2</v>
      </c>
      <c r="AX7" s="1">
        <v>107751.3</v>
      </c>
      <c r="AY7" s="2">
        <v>821473</v>
      </c>
      <c r="AZ7" s="2">
        <v>5629301</v>
      </c>
      <c r="BA7" s="2">
        <v>277546</v>
      </c>
      <c r="BB7" s="2">
        <v>191677</v>
      </c>
    </row>
    <row r="8" spans="1:58">
      <c r="A8" s="3">
        <v>38412</v>
      </c>
      <c r="B8" s="1">
        <v>31863320</v>
      </c>
      <c r="C8" s="1">
        <v>50925030</v>
      </c>
      <c r="D8" s="1">
        <f t="shared" si="0"/>
        <v>7.0509370866690624</v>
      </c>
      <c r="E8" s="1">
        <v>11528410</v>
      </c>
      <c r="F8" s="1">
        <v>15532460</v>
      </c>
      <c r="G8" s="1">
        <v>2322120</v>
      </c>
      <c r="H8" s="1">
        <v>7933080</v>
      </c>
      <c r="I8" s="1">
        <v>1161050</v>
      </c>
      <c r="J8" s="1">
        <v>4116200</v>
      </c>
      <c r="K8" s="1">
        <v>23864160</v>
      </c>
      <c r="L8" s="1">
        <v>50324.9</v>
      </c>
      <c r="N8">
        <v>64.099999999999994</v>
      </c>
      <c r="O8" s="1">
        <v>22456530</v>
      </c>
      <c r="P8" s="1">
        <v>17001984.600000001</v>
      </c>
      <c r="Q8" s="1">
        <v>11004284</v>
      </c>
      <c r="R8">
        <v>5</v>
      </c>
      <c r="S8">
        <v>25</v>
      </c>
      <c r="U8" s="1">
        <v>3059910</v>
      </c>
      <c r="V8" s="1">
        <v>3049580</v>
      </c>
      <c r="W8" s="1">
        <v>4982520</v>
      </c>
      <c r="X8" s="1">
        <v>459570</v>
      </c>
      <c r="Y8" s="1">
        <v>1269340</v>
      </c>
      <c r="AB8" s="1">
        <v>1257940</v>
      </c>
      <c r="AD8" s="1">
        <v>83501.600000000006</v>
      </c>
      <c r="AE8" s="1">
        <v>6986.5</v>
      </c>
      <c r="AF8" s="1">
        <v>76515.100000000006</v>
      </c>
      <c r="AG8" s="1">
        <v>111471.5</v>
      </c>
      <c r="AH8" s="1">
        <v>81639.7</v>
      </c>
      <c r="AI8" s="1">
        <v>29831.8</v>
      </c>
      <c r="AJ8" s="1">
        <v>10533.4</v>
      </c>
      <c r="AK8" s="1">
        <v>70494.3</v>
      </c>
      <c r="AL8" s="1">
        <v>-27970</v>
      </c>
      <c r="AM8" s="1">
        <v>10117.5</v>
      </c>
      <c r="AS8" s="1">
        <v>141514</v>
      </c>
      <c r="AT8">
        <v>44.95</v>
      </c>
      <c r="AU8" s="1">
        <v>198362.8</v>
      </c>
      <c r="AV8" s="1">
        <v>102962</v>
      </c>
      <c r="AW8" s="1">
        <v>95400.8</v>
      </c>
      <c r="AX8" s="1">
        <v>111633.7</v>
      </c>
      <c r="AY8" s="2">
        <v>980849</v>
      </c>
      <c r="AZ8" s="2">
        <v>6576172</v>
      </c>
      <c r="BA8" s="2">
        <v>348370</v>
      </c>
      <c r="BB8" s="2">
        <v>247531</v>
      </c>
    </row>
    <row r="9" spans="1:58">
      <c r="A9" s="3">
        <v>38777</v>
      </c>
      <c r="B9" s="1">
        <v>36321250</v>
      </c>
      <c r="C9" s="1">
        <v>55142280</v>
      </c>
      <c r="D9" s="1">
        <f t="shared" si="0"/>
        <v>8.2812911450420366</v>
      </c>
      <c r="E9" s="1">
        <v>12082850</v>
      </c>
      <c r="F9" s="1">
        <v>17019430</v>
      </c>
      <c r="G9" s="1">
        <v>2464220</v>
      </c>
      <c r="H9" s="1">
        <v>8674750</v>
      </c>
      <c r="I9" s="1">
        <v>1234400</v>
      </c>
      <c r="J9" s="1">
        <v>4646050</v>
      </c>
      <c r="K9" s="1">
        <v>26040010</v>
      </c>
      <c r="L9" s="1">
        <v>53477.5</v>
      </c>
      <c r="N9">
        <v>66.900000000000006</v>
      </c>
      <c r="O9" s="1">
        <v>27194930</v>
      </c>
      <c r="P9" s="1">
        <v>21090487.100000001</v>
      </c>
      <c r="Q9" s="1">
        <v>15070770.800000001</v>
      </c>
      <c r="R9">
        <v>5</v>
      </c>
      <c r="S9">
        <v>25</v>
      </c>
      <c r="U9" s="1">
        <v>3470770</v>
      </c>
      <c r="V9" s="1">
        <v>3674740</v>
      </c>
      <c r="W9" s="1">
        <v>5057380</v>
      </c>
      <c r="X9" s="1">
        <v>475220</v>
      </c>
      <c r="Y9" s="1">
        <v>1326300</v>
      </c>
      <c r="AB9" s="1">
        <v>1464350</v>
      </c>
      <c r="AD9" s="1">
        <v>103075.4</v>
      </c>
      <c r="AE9" s="1">
        <v>11637.9</v>
      </c>
      <c r="AF9" s="1">
        <v>91437.5</v>
      </c>
      <c r="AG9" s="1">
        <v>149143.79999999999</v>
      </c>
      <c r="AH9" s="1">
        <v>105187.2</v>
      </c>
      <c r="AI9" s="1">
        <v>43956.6</v>
      </c>
      <c r="AJ9" s="1">
        <v>10828.9</v>
      </c>
      <c r="AK9" s="1">
        <v>93871.1</v>
      </c>
      <c r="AL9" s="1">
        <v>-46068.4</v>
      </c>
      <c r="AM9" s="1">
        <v>11400.7</v>
      </c>
      <c r="AS9" s="1">
        <v>151622</v>
      </c>
      <c r="AT9">
        <v>44.28</v>
      </c>
      <c r="AU9" s="1">
        <v>208601.60000000001</v>
      </c>
      <c r="AV9" s="1">
        <v>109465.2</v>
      </c>
      <c r="AW9" s="1">
        <v>99136.4</v>
      </c>
      <c r="AX9" s="1">
        <v>113213.4</v>
      </c>
      <c r="AY9" s="2">
        <v>1052198</v>
      </c>
      <c r="AZ9" s="2">
        <v>7565560</v>
      </c>
      <c r="BA9" s="2">
        <v>391641</v>
      </c>
      <c r="BB9" s="2">
        <v>290546</v>
      </c>
    </row>
    <row r="10" spans="1:58">
      <c r="A10" s="3">
        <v>39142</v>
      </c>
      <c r="B10" s="1">
        <v>42546290</v>
      </c>
      <c r="C10" s="1">
        <v>59583670</v>
      </c>
      <c r="D10" s="1">
        <f t="shared" si="0"/>
        <v>8.0544184970226205</v>
      </c>
      <c r="E10" s="1">
        <v>12437940</v>
      </c>
      <c r="F10" s="1">
        <v>19272940</v>
      </c>
      <c r="G10" s="1">
        <v>2579820</v>
      </c>
      <c r="H10" s="1">
        <v>10217800</v>
      </c>
      <c r="I10" s="1">
        <v>1333510</v>
      </c>
      <c r="J10" s="1">
        <v>5141810</v>
      </c>
      <c r="K10" s="1">
        <v>27872790</v>
      </c>
      <c r="L10" s="1">
        <v>56964.1</v>
      </c>
      <c r="N10">
        <v>71.3</v>
      </c>
      <c r="O10" s="1">
        <v>33100380</v>
      </c>
      <c r="P10" s="1">
        <v>26119333.600000001</v>
      </c>
      <c r="Q10" s="1">
        <v>19311892.899999999</v>
      </c>
      <c r="R10">
        <v>6</v>
      </c>
      <c r="S10">
        <v>25</v>
      </c>
      <c r="U10" s="1">
        <v>4343870</v>
      </c>
      <c r="V10" s="1">
        <v>4735120</v>
      </c>
      <c r="W10" s="1">
        <v>5833870</v>
      </c>
      <c r="X10" s="1">
        <v>571250</v>
      </c>
      <c r="Y10" s="1">
        <v>1502720</v>
      </c>
      <c r="AB10" s="1">
        <v>1425730</v>
      </c>
      <c r="AD10" s="1">
        <v>126276.3</v>
      </c>
      <c r="AE10" s="1">
        <v>18666.099999999999</v>
      </c>
      <c r="AF10" s="1">
        <v>107610.2</v>
      </c>
      <c r="AG10" s="1">
        <v>185081.3</v>
      </c>
      <c r="AH10" s="1">
        <v>128013.6</v>
      </c>
      <c r="AI10" s="1">
        <v>57067.7</v>
      </c>
      <c r="AJ10" s="1">
        <v>14429.7</v>
      </c>
      <c r="AK10" s="1">
        <v>113400</v>
      </c>
      <c r="AL10" s="1">
        <v>-58805</v>
      </c>
      <c r="AM10" s="1">
        <v>20163.2</v>
      </c>
      <c r="AS10" s="1">
        <v>199179</v>
      </c>
      <c r="AT10">
        <v>45.28</v>
      </c>
      <c r="AU10" s="1">
        <v>217282.1</v>
      </c>
      <c r="AV10" s="1">
        <v>110196.5</v>
      </c>
      <c r="AW10" s="1">
        <v>107085.6</v>
      </c>
      <c r="AX10" s="1">
        <v>120749.3</v>
      </c>
      <c r="AY10" s="2">
        <v>1269305</v>
      </c>
      <c r="AZ10" s="2">
        <v>8491978</v>
      </c>
      <c r="BA10" s="2">
        <v>517302</v>
      </c>
      <c r="BB10" s="2">
        <v>352781</v>
      </c>
    </row>
    <row r="11" spans="1:58">
      <c r="A11" s="3">
        <v>39508</v>
      </c>
      <c r="B11" s="1">
        <v>48986620</v>
      </c>
      <c r="C11" s="1">
        <v>63982950</v>
      </c>
      <c r="D11" s="1">
        <f t="shared" si="0"/>
        <v>7.3833652744115907</v>
      </c>
      <c r="E11" s="1">
        <v>13122830</v>
      </c>
      <c r="F11" s="1">
        <v>20819370</v>
      </c>
      <c r="G11" s="1">
        <v>2698720</v>
      </c>
      <c r="H11" s="1">
        <v>10931060</v>
      </c>
      <c r="I11" s="1">
        <v>1445080</v>
      </c>
      <c r="J11" s="1">
        <v>5744510</v>
      </c>
      <c r="K11" s="1">
        <v>30040750</v>
      </c>
      <c r="L11" s="1">
        <v>60465.8</v>
      </c>
      <c r="N11">
        <v>74.7</v>
      </c>
      <c r="O11" s="1">
        <v>40178550</v>
      </c>
      <c r="P11" s="1">
        <v>31969392.699999999</v>
      </c>
      <c r="Q11" s="1">
        <v>23619135.899999999</v>
      </c>
      <c r="R11">
        <v>7.5</v>
      </c>
      <c r="S11">
        <v>25</v>
      </c>
      <c r="U11" s="1">
        <v>5418640</v>
      </c>
      <c r="V11" s="1">
        <v>5931470</v>
      </c>
      <c r="W11" s="1">
        <v>7126710</v>
      </c>
      <c r="X11" s="1">
        <v>709260</v>
      </c>
      <c r="Y11" s="1">
        <v>1710300</v>
      </c>
      <c r="AB11" s="1">
        <v>1269120</v>
      </c>
      <c r="AD11" s="1">
        <v>162988</v>
      </c>
      <c r="AE11" s="1">
        <v>28377.7</v>
      </c>
      <c r="AF11" s="1">
        <v>134610.29999999999</v>
      </c>
      <c r="AG11" s="1">
        <v>249791.1</v>
      </c>
      <c r="AH11" s="1">
        <v>170132.3</v>
      </c>
      <c r="AI11" s="1">
        <v>79658.8</v>
      </c>
      <c r="AJ11" s="1">
        <v>16706.3</v>
      </c>
      <c r="AK11" s="1">
        <v>152282.1</v>
      </c>
      <c r="AL11" s="1">
        <v>-86803.199999999997</v>
      </c>
      <c r="AM11" s="1">
        <v>24970.3</v>
      </c>
      <c r="AS11" s="1">
        <v>309723</v>
      </c>
      <c r="AT11">
        <v>40.24</v>
      </c>
      <c r="AU11" s="1">
        <v>230775</v>
      </c>
      <c r="AV11" s="1">
        <v>120456.3</v>
      </c>
      <c r="AW11" s="1">
        <v>110318.7</v>
      </c>
      <c r="AX11" s="1">
        <v>128946</v>
      </c>
      <c r="AY11" s="2">
        <v>1414845</v>
      </c>
      <c r="AZ11" s="2">
        <v>8068991</v>
      </c>
      <c r="BA11" s="2">
        <v>549488</v>
      </c>
      <c r="BB11" s="2">
        <v>346508</v>
      </c>
    </row>
    <row r="12" spans="1:58">
      <c r="A12" s="3">
        <v>39873</v>
      </c>
      <c r="B12" s="1">
        <v>55141520</v>
      </c>
      <c r="C12" s="1">
        <v>66742150</v>
      </c>
      <c r="D12" s="1">
        <f t="shared" si="0"/>
        <v>4.3123988500061383</v>
      </c>
      <c r="E12" s="1">
        <v>13090790</v>
      </c>
      <c r="F12" s="1">
        <v>21651990</v>
      </c>
      <c r="G12" s="1">
        <v>2631370</v>
      </c>
      <c r="H12" s="1">
        <v>11440850</v>
      </c>
      <c r="I12" s="1">
        <v>1515390</v>
      </c>
      <c r="J12" s="1">
        <v>6064380</v>
      </c>
      <c r="K12" s="1">
        <v>31999380</v>
      </c>
      <c r="L12" s="1">
        <v>61468</v>
      </c>
      <c r="N12">
        <v>80.7</v>
      </c>
      <c r="O12" s="1">
        <v>47947750</v>
      </c>
      <c r="P12" s="1">
        <v>38341095.799999997</v>
      </c>
      <c r="Q12" s="1">
        <v>27755493.5</v>
      </c>
      <c r="R12">
        <v>5</v>
      </c>
      <c r="S12">
        <v>24</v>
      </c>
      <c r="U12" s="1">
        <v>5402590</v>
      </c>
      <c r="V12" s="1">
        <v>6052980</v>
      </c>
      <c r="W12" s="1">
        <v>8839560</v>
      </c>
      <c r="X12" s="1">
        <v>1297080</v>
      </c>
      <c r="Y12" s="1">
        <v>1922040</v>
      </c>
      <c r="AB12" s="1">
        <v>3369920</v>
      </c>
      <c r="AD12" s="1">
        <v>183091.3</v>
      </c>
      <c r="AE12" s="1">
        <v>26872.400000000001</v>
      </c>
      <c r="AF12" s="1">
        <v>156218.9</v>
      </c>
      <c r="AG12" s="1">
        <v>299310.90000000002</v>
      </c>
      <c r="AH12" s="1">
        <v>207854.5</v>
      </c>
      <c r="AI12" s="1">
        <v>91456.4</v>
      </c>
      <c r="AJ12" s="1">
        <v>20758.7</v>
      </c>
      <c r="AK12" s="1">
        <v>185035.2</v>
      </c>
      <c r="AL12" s="1">
        <v>-116219.6</v>
      </c>
      <c r="AM12" s="1">
        <v>17620.2</v>
      </c>
      <c r="AS12" s="1">
        <v>251985</v>
      </c>
      <c r="AT12">
        <v>45.92</v>
      </c>
      <c r="AU12" s="1">
        <v>234466.2</v>
      </c>
      <c r="AV12" s="1">
        <v>117677.6</v>
      </c>
      <c r="AW12" s="1">
        <v>116788.6</v>
      </c>
      <c r="AX12" s="1">
        <v>133599.29999999999</v>
      </c>
      <c r="AY12" s="2">
        <v>1552010</v>
      </c>
      <c r="AZ12" s="2">
        <v>8441793</v>
      </c>
      <c r="BA12" s="2">
        <v>426819</v>
      </c>
      <c r="BB12" s="2">
        <v>345827</v>
      </c>
    </row>
    <row r="13" spans="1:58">
      <c r="A13" s="3">
        <v>40238</v>
      </c>
      <c r="B13" s="1">
        <v>63664070</v>
      </c>
      <c r="C13" s="1">
        <v>71318360</v>
      </c>
      <c r="D13" s="1">
        <f t="shared" si="0"/>
        <v>6.8565516693723572</v>
      </c>
      <c r="E13" s="1">
        <v>12975560</v>
      </c>
      <c r="F13" s="1">
        <v>23567020</v>
      </c>
      <c r="G13" s="1">
        <v>2789700</v>
      </c>
      <c r="H13" s="1">
        <v>12695640</v>
      </c>
      <c r="I13" s="1">
        <v>1605290</v>
      </c>
      <c r="J13" s="1">
        <v>6476390</v>
      </c>
      <c r="K13" s="1">
        <v>34775790</v>
      </c>
      <c r="L13" s="1">
        <v>65393.8</v>
      </c>
      <c r="N13">
        <v>83.8</v>
      </c>
      <c r="O13" s="1">
        <v>56026980</v>
      </c>
      <c r="P13" s="1">
        <v>44928258</v>
      </c>
      <c r="Q13" s="1">
        <v>32447881.899999999</v>
      </c>
      <c r="R13">
        <v>5.75</v>
      </c>
      <c r="S13">
        <v>25</v>
      </c>
      <c r="U13" s="1">
        <v>5728110</v>
      </c>
      <c r="V13" s="1">
        <v>6245280</v>
      </c>
      <c r="W13" s="1">
        <v>10244870</v>
      </c>
      <c r="X13" s="1">
        <v>1413510</v>
      </c>
      <c r="Y13" s="1">
        <v>2130930</v>
      </c>
      <c r="Z13" s="1">
        <v>9118090.8000000007</v>
      </c>
      <c r="AA13" s="1">
        <v>1126783.8</v>
      </c>
      <c r="AB13" s="1">
        <v>4184820</v>
      </c>
      <c r="AD13" s="1">
        <v>178307.4</v>
      </c>
      <c r="AE13" s="1">
        <v>28025.9</v>
      </c>
      <c r="AF13" s="1">
        <v>150281.4</v>
      </c>
      <c r="AG13" s="1">
        <v>287586.59999999998</v>
      </c>
      <c r="AH13" s="1">
        <v>200777.4</v>
      </c>
      <c r="AI13" s="1">
        <v>86809.2</v>
      </c>
      <c r="AJ13" s="1">
        <v>28654.1</v>
      </c>
      <c r="AK13" s="1">
        <v>171161.1</v>
      </c>
      <c r="AL13" s="1">
        <v>-109279.2</v>
      </c>
      <c r="AM13" s="1">
        <v>17592.8</v>
      </c>
      <c r="AS13" s="1">
        <v>279057</v>
      </c>
      <c r="AT13">
        <v>47.42</v>
      </c>
      <c r="AU13" s="1">
        <v>218107.4</v>
      </c>
      <c r="AV13" s="1">
        <v>103530.2</v>
      </c>
      <c r="AW13" s="1">
        <v>114577.2</v>
      </c>
      <c r="AX13" s="1">
        <v>137807.79999999999</v>
      </c>
      <c r="AY13" s="2">
        <v>1970046</v>
      </c>
      <c r="AZ13" s="2">
        <v>10511009</v>
      </c>
      <c r="BA13" s="2">
        <v>577730</v>
      </c>
      <c r="BB13" s="2">
        <v>441174</v>
      </c>
    </row>
    <row r="14" spans="1:58">
      <c r="A14" s="3">
        <v>40603</v>
      </c>
      <c r="B14" s="1">
        <v>76344720</v>
      </c>
      <c r="C14" s="1">
        <v>77045140</v>
      </c>
      <c r="D14" s="1">
        <f t="shared" si="0"/>
        <v>8.0298817864011376</v>
      </c>
      <c r="E14" s="1">
        <v>14116340</v>
      </c>
      <c r="F14" s="1">
        <v>25428100</v>
      </c>
      <c r="G14" s="1">
        <v>3165330</v>
      </c>
      <c r="H14" s="1">
        <v>13672580</v>
      </c>
      <c r="I14" s="1">
        <v>1719470</v>
      </c>
      <c r="J14" s="1">
        <v>6870710</v>
      </c>
      <c r="K14" s="1">
        <v>37500710</v>
      </c>
      <c r="L14" s="1">
        <v>69993.600000000006</v>
      </c>
      <c r="N14">
        <v>91.8</v>
      </c>
      <c r="O14" s="1">
        <v>65041160</v>
      </c>
      <c r="P14" s="1">
        <v>52079692.5</v>
      </c>
      <c r="Q14" s="1">
        <v>39420826.899999999</v>
      </c>
      <c r="R14">
        <v>6</v>
      </c>
      <c r="S14">
        <v>24</v>
      </c>
      <c r="T14">
        <v>9.1199999999999992</v>
      </c>
      <c r="U14" s="1">
        <v>7884710</v>
      </c>
      <c r="V14" s="1">
        <v>7930720</v>
      </c>
      <c r="W14" s="1">
        <v>11973280</v>
      </c>
      <c r="X14" s="1">
        <v>1734200</v>
      </c>
      <c r="Y14" s="1">
        <v>2340220</v>
      </c>
      <c r="Z14" s="1">
        <v>10406243.699999999</v>
      </c>
      <c r="AA14" s="1">
        <v>1567033.6</v>
      </c>
      <c r="AB14" s="1">
        <v>3735920</v>
      </c>
      <c r="AD14" s="1">
        <v>250805.8</v>
      </c>
      <c r="AE14" s="1">
        <v>41426.199999999997</v>
      </c>
      <c r="AF14" s="1">
        <v>209379.6</v>
      </c>
      <c r="AG14" s="1">
        <v>369424.4</v>
      </c>
      <c r="AH14" s="1">
        <v>263591.2</v>
      </c>
      <c r="AI14" s="1">
        <v>105833.2</v>
      </c>
      <c r="AJ14" s="1">
        <v>40540.300000000003</v>
      </c>
      <c r="AK14" s="1">
        <v>221115.4</v>
      </c>
      <c r="AL14" s="1">
        <v>-118618.6</v>
      </c>
      <c r="AM14" s="1">
        <v>24505.8</v>
      </c>
      <c r="AS14" s="1">
        <v>304818</v>
      </c>
      <c r="AT14">
        <v>45.57</v>
      </c>
      <c r="AU14" s="1">
        <v>244482</v>
      </c>
      <c r="AV14" s="1">
        <v>120808.8</v>
      </c>
      <c r="AW14" s="1">
        <v>123673.2</v>
      </c>
      <c r="AX14" s="1">
        <v>141040.1</v>
      </c>
      <c r="AY14" s="2">
        <v>2411059</v>
      </c>
      <c r="AZ14" s="2">
        <v>13300529</v>
      </c>
      <c r="BA14" s="2">
        <v>758948</v>
      </c>
      <c r="BB14" s="2">
        <v>545128</v>
      </c>
    </row>
    <row r="15" spans="1:58">
      <c r="A15" s="3">
        <v>40969</v>
      </c>
      <c r="B15" s="1">
        <v>87363287.099999994</v>
      </c>
      <c r="C15" s="1">
        <v>81069459.900000006</v>
      </c>
      <c r="D15" s="1">
        <f t="shared" si="0"/>
        <v>5.2233273896315824</v>
      </c>
      <c r="E15" s="1">
        <v>15019470</v>
      </c>
      <c r="F15" s="1">
        <v>26350240</v>
      </c>
      <c r="G15" s="1">
        <v>2610350</v>
      </c>
      <c r="H15" s="1">
        <v>14099860</v>
      </c>
      <c r="I15" s="1">
        <v>1866680</v>
      </c>
      <c r="J15" s="1">
        <v>7773350</v>
      </c>
      <c r="K15" s="1">
        <v>39699750</v>
      </c>
      <c r="L15" s="1">
        <v>71609.3</v>
      </c>
      <c r="M15">
        <v>93.3</v>
      </c>
      <c r="N15">
        <v>100</v>
      </c>
      <c r="O15" s="1">
        <v>73848310</v>
      </c>
      <c r="P15" s="1">
        <v>59090821.899999999</v>
      </c>
      <c r="Q15" s="1">
        <v>46118518.799999997</v>
      </c>
      <c r="R15">
        <v>4.75</v>
      </c>
      <c r="S15">
        <v>24</v>
      </c>
      <c r="T15">
        <v>10.48</v>
      </c>
      <c r="U15" s="1">
        <v>7514370</v>
      </c>
      <c r="V15" s="1">
        <v>8891770</v>
      </c>
      <c r="W15" s="1">
        <v>13043650</v>
      </c>
      <c r="X15" s="1">
        <v>2179410</v>
      </c>
      <c r="Y15" s="1">
        <v>2731500</v>
      </c>
      <c r="Z15" s="1">
        <v>11457853.300000001</v>
      </c>
      <c r="AA15" s="1">
        <v>1585796.5</v>
      </c>
      <c r="AB15" s="1">
        <v>5159900</v>
      </c>
      <c r="AD15" s="1">
        <v>305726.7</v>
      </c>
      <c r="AE15" s="1">
        <v>55873.8</v>
      </c>
      <c r="AF15" s="1">
        <v>249852.9</v>
      </c>
      <c r="AG15" s="1">
        <v>489147.7</v>
      </c>
      <c r="AH15" s="1">
        <v>334179</v>
      </c>
      <c r="AI15" s="1">
        <v>154968.70000000001</v>
      </c>
      <c r="AJ15" s="1">
        <v>56287.9</v>
      </c>
      <c r="AK15" s="1">
        <v>272811.90000000002</v>
      </c>
      <c r="AL15" s="1">
        <v>-183421</v>
      </c>
      <c r="AM15" s="1">
        <v>34899.599999999999</v>
      </c>
      <c r="AN15" s="1">
        <v>-189690</v>
      </c>
      <c r="AO15" s="1">
        <v>-78179</v>
      </c>
      <c r="AP15" s="1">
        <v>9140</v>
      </c>
      <c r="AQ15" s="1">
        <v>22061</v>
      </c>
      <c r="AR15" s="1">
        <v>16573</v>
      </c>
      <c r="AS15" s="1">
        <v>294398</v>
      </c>
      <c r="AT15">
        <v>47.95</v>
      </c>
      <c r="AU15" s="1">
        <v>259286</v>
      </c>
      <c r="AV15" s="1">
        <v>131231.6</v>
      </c>
      <c r="AW15" s="1">
        <v>128054.39999999999</v>
      </c>
      <c r="AX15" s="1">
        <v>148132.20000000001</v>
      </c>
      <c r="AY15" s="2">
        <v>2532852</v>
      </c>
      <c r="AZ15" s="2">
        <v>15384261</v>
      </c>
      <c r="BA15" s="2">
        <v>901757</v>
      </c>
      <c r="BB15" s="2">
        <v>607658</v>
      </c>
    </row>
    <row r="16" spans="1:58">
      <c r="A16" s="3">
        <v>41334</v>
      </c>
      <c r="B16" s="1">
        <v>99440131</v>
      </c>
      <c r="C16" s="1">
        <v>85462754.599999994</v>
      </c>
      <c r="D16" s="1">
        <f t="shared" si="0"/>
        <v>5.4191735154263565</v>
      </c>
      <c r="E16" s="1">
        <v>15242880</v>
      </c>
      <c r="F16" s="1">
        <v>27211670</v>
      </c>
      <c r="G16" s="1">
        <v>2626090</v>
      </c>
      <c r="H16" s="1">
        <v>14868730</v>
      </c>
      <c r="I16" s="1">
        <v>1916350</v>
      </c>
      <c r="J16" s="1">
        <v>7800500</v>
      </c>
      <c r="K16" s="1">
        <v>43008200</v>
      </c>
      <c r="L16" s="1">
        <v>74599.3</v>
      </c>
      <c r="M16">
        <v>102.7</v>
      </c>
      <c r="N16">
        <v>106.9</v>
      </c>
      <c r="O16" s="1">
        <v>83898190</v>
      </c>
      <c r="P16" s="1">
        <v>67504536.599999994</v>
      </c>
      <c r="Q16" s="1">
        <v>52604586.200000003</v>
      </c>
      <c r="R16">
        <v>4</v>
      </c>
      <c r="S16">
        <v>23</v>
      </c>
      <c r="T16">
        <v>10.09</v>
      </c>
      <c r="U16" s="1">
        <v>8792320</v>
      </c>
      <c r="V16" s="1">
        <v>10362350</v>
      </c>
      <c r="W16" s="1">
        <v>14103720</v>
      </c>
      <c r="X16" s="1">
        <v>2570790</v>
      </c>
      <c r="Y16" s="1">
        <v>3131700</v>
      </c>
      <c r="Z16" s="1">
        <v>12435134.6</v>
      </c>
      <c r="AA16" s="1">
        <v>1668581.3</v>
      </c>
      <c r="AB16" s="1">
        <v>4901900</v>
      </c>
      <c r="AD16" s="1">
        <v>300150.40000000002</v>
      </c>
      <c r="AE16" s="1">
        <v>60751.199999999997</v>
      </c>
      <c r="AF16" s="1">
        <v>239399.2</v>
      </c>
      <c r="AG16" s="1">
        <v>490204.2</v>
      </c>
      <c r="AH16" s="1">
        <v>326407.90000000002</v>
      </c>
      <c r="AI16" s="1">
        <v>163796.29999999999</v>
      </c>
      <c r="AJ16" s="1">
        <v>53654</v>
      </c>
      <c r="AK16" s="1">
        <v>270771.40000000002</v>
      </c>
      <c r="AL16" s="1">
        <v>-190053.8</v>
      </c>
      <c r="AM16" s="1">
        <v>30619.3</v>
      </c>
      <c r="AN16" s="1">
        <v>-195655.5</v>
      </c>
      <c r="AO16" s="1">
        <v>-87843.199999999997</v>
      </c>
      <c r="AP16" s="1">
        <v>8582.2999999999993</v>
      </c>
      <c r="AQ16" s="1">
        <v>19819.400000000001</v>
      </c>
      <c r="AR16" s="1">
        <v>26704</v>
      </c>
      <c r="AS16" s="1">
        <v>292646.5</v>
      </c>
      <c r="AT16">
        <v>54.45</v>
      </c>
      <c r="AU16" s="1">
        <v>257124.7</v>
      </c>
      <c r="AV16" s="1">
        <v>128071.1</v>
      </c>
      <c r="AW16" s="1">
        <v>129053.6</v>
      </c>
      <c r="AX16" s="1">
        <v>157056.70000000001</v>
      </c>
      <c r="AY16" s="2">
        <v>2421277</v>
      </c>
      <c r="AZ16" s="2">
        <v>15753563</v>
      </c>
      <c r="BA16" s="2">
        <v>873238</v>
      </c>
      <c r="BB16" s="2">
        <v>590672</v>
      </c>
    </row>
    <row r="17" spans="1:58">
      <c r="A17" s="3">
        <v>41699</v>
      </c>
      <c r="B17" s="1">
        <v>112335216.09999999</v>
      </c>
      <c r="C17" s="1">
        <v>90636486.099999994</v>
      </c>
      <c r="D17" s="1">
        <f t="shared" si="0"/>
        <v>6.0537850952910865</v>
      </c>
      <c r="E17" s="1">
        <v>16091980</v>
      </c>
      <c r="F17" s="1">
        <v>28241880</v>
      </c>
      <c r="G17" s="1">
        <v>2631070</v>
      </c>
      <c r="H17" s="1">
        <v>15607090</v>
      </c>
      <c r="I17" s="1">
        <v>1996010</v>
      </c>
      <c r="J17" s="1">
        <v>8007710</v>
      </c>
      <c r="K17" s="1">
        <v>46302630</v>
      </c>
      <c r="L17" s="1">
        <v>78348.3</v>
      </c>
      <c r="M17">
        <v>112.3</v>
      </c>
      <c r="N17">
        <v>112.5</v>
      </c>
      <c r="O17" s="1">
        <v>95173860</v>
      </c>
      <c r="P17" s="1">
        <v>77055600</v>
      </c>
      <c r="Q17" s="1">
        <v>59940958</v>
      </c>
      <c r="R17">
        <v>4</v>
      </c>
      <c r="S17">
        <v>23</v>
      </c>
      <c r="T17">
        <v>10.19</v>
      </c>
      <c r="U17" s="1">
        <v>10147240</v>
      </c>
      <c r="V17" s="1">
        <v>11387330</v>
      </c>
      <c r="W17" s="1">
        <v>15594470</v>
      </c>
      <c r="X17" s="1">
        <v>2546320</v>
      </c>
      <c r="Y17" s="1">
        <v>3742540</v>
      </c>
      <c r="Z17" s="1">
        <v>13717716.9</v>
      </c>
      <c r="AA17" s="1">
        <v>1876750.8</v>
      </c>
      <c r="AB17" s="1">
        <v>5028580</v>
      </c>
      <c r="AD17" s="1">
        <v>314877.90000000002</v>
      </c>
      <c r="AE17" s="1">
        <v>63346.8</v>
      </c>
      <c r="AF17" s="1">
        <v>251531.1</v>
      </c>
      <c r="AG17" s="1">
        <v>448832.1</v>
      </c>
      <c r="AH17" s="1">
        <v>283892.3</v>
      </c>
      <c r="AI17" s="1">
        <v>164939.70000000001</v>
      </c>
      <c r="AJ17" s="1">
        <v>27478.1</v>
      </c>
      <c r="AK17" s="1">
        <v>251955.7</v>
      </c>
      <c r="AL17" s="1">
        <v>-133954.20000000001</v>
      </c>
      <c r="AM17" s="1">
        <v>32908.400000000001</v>
      </c>
      <c r="AN17" s="1">
        <v>-147609.1</v>
      </c>
      <c r="AO17" s="1">
        <v>-32357.599999999999</v>
      </c>
      <c r="AP17" s="1">
        <v>10715.9</v>
      </c>
      <c r="AQ17" s="1">
        <v>21564.1</v>
      </c>
      <c r="AR17" s="1">
        <v>4801.8999999999996</v>
      </c>
      <c r="AS17" s="1">
        <v>303673.5</v>
      </c>
      <c r="AT17">
        <v>60.5</v>
      </c>
      <c r="AU17" s="1">
        <v>265047.7</v>
      </c>
      <c r="AV17" s="1">
        <v>128694.9</v>
      </c>
      <c r="AW17" s="1">
        <v>136352.79999999999</v>
      </c>
      <c r="AX17" s="1">
        <v>158407.29999999999</v>
      </c>
      <c r="AY17" s="2">
        <v>2338043</v>
      </c>
      <c r="AZ17" s="2">
        <v>16890778</v>
      </c>
      <c r="BA17" s="2">
        <v>709901</v>
      </c>
      <c r="BB17" s="2">
        <v>696828</v>
      </c>
    </row>
    <row r="18" spans="1:58">
      <c r="A18" s="3">
        <v>42064</v>
      </c>
      <c r="B18" s="1">
        <v>124679592.90000001</v>
      </c>
      <c r="C18" s="1">
        <v>97121327.900000006</v>
      </c>
      <c r="D18" s="1">
        <f t="shared" si="0"/>
        <v>7.1547806838464956</v>
      </c>
      <c r="E18" s="1">
        <v>16057150</v>
      </c>
      <c r="F18" s="1">
        <v>30218990</v>
      </c>
      <c r="G18" s="1">
        <v>2886850</v>
      </c>
      <c r="H18" s="1">
        <v>16839380</v>
      </c>
      <c r="I18" s="1">
        <v>2140470</v>
      </c>
      <c r="J18" s="1">
        <v>8352290</v>
      </c>
      <c r="K18" s="1">
        <v>50845180</v>
      </c>
      <c r="L18" s="1">
        <v>83091.399999999994</v>
      </c>
      <c r="M18">
        <v>118.9</v>
      </c>
      <c r="N18">
        <v>113.9</v>
      </c>
      <c r="O18" s="1">
        <v>105501680</v>
      </c>
      <c r="P18" s="1">
        <v>85332851.099999994</v>
      </c>
      <c r="Q18" s="1">
        <v>65364204.899999999</v>
      </c>
      <c r="R18">
        <v>4</v>
      </c>
      <c r="S18">
        <v>21.5</v>
      </c>
      <c r="T18">
        <v>10.19</v>
      </c>
      <c r="U18" s="1">
        <v>11014730</v>
      </c>
      <c r="V18" s="1">
        <v>12448860</v>
      </c>
      <c r="W18" s="1">
        <v>16636730</v>
      </c>
      <c r="X18" s="1">
        <v>2582580</v>
      </c>
      <c r="Y18" s="1">
        <v>4024440</v>
      </c>
      <c r="Z18" s="1">
        <v>14669917.300000001</v>
      </c>
      <c r="AA18" s="1">
        <v>1966813.2</v>
      </c>
      <c r="AB18" s="1">
        <v>5107250</v>
      </c>
      <c r="AD18" s="1">
        <v>310130.09999999998</v>
      </c>
      <c r="AE18" s="1">
        <v>56595.7</v>
      </c>
      <c r="AF18" s="1">
        <v>253534.4</v>
      </c>
      <c r="AG18" s="1">
        <v>447602.1</v>
      </c>
      <c r="AH18" s="1">
        <v>309764.90000000002</v>
      </c>
      <c r="AI18" s="1">
        <v>137837.20000000001</v>
      </c>
      <c r="AJ18" s="1">
        <v>34449.4</v>
      </c>
      <c r="AK18" s="1">
        <v>270787.8</v>
      </c>
      <c r="AL18" s="1">
        <v>-137472</v>
      </c>
      <c r="AM18" s="1">
        <v>27596.799999999999</v>
      </c>
      <c r="AN18" s="1">
        <v>-144939.70000000001</v>
      </c>
      <c r="AO18" s="1">
        <v>-26730.7</v>
      </c>
      <c r="AP18">
        <v>232.4</v>
      </c>
      <c r="AQ18" s="1">
        <v>31251.4</v>
      </c>
      <c r="AR18" s="1">
        <v>40934</v>
      </c>
      <c r="AS18" s="1">
        <v>341378.1</v>
      </c>
      <c r="AT18">
        <v>61.15</v>
      </c>
      <c r="AU18" s="1">
        <v>252025</v>
      </c>
      <c r="AV18" s="1">
        <v>128069</v>
      </c>
      <c r="AW18" s="1">
        <v>123956</v>
      </c>
      <c r="AX18" s="1">
        <v>165520.4</v>
      </c>
      <c r="AY18" s="2">
        <v>2419818</v>
      </c>
      <c r="AZ18" s="2">
        <v>18433027</v>
      </c>
      <c r="BA18" s="2">
        <v>701887</v>
      </c>
      <c r="BB18" s="2">
        <v>626839</v>
      </c>
    </row>
    <row r="19" spans="1:58">
      <c r="A19" s="3">
        <v>42430</v>
      </c>
      <c r="B19" s="1">
        <v>137718738.80000001</v>
      </c>
      <c r="C19" s="1">
        <v>104918703.5</v>
      </c>
      <c r="D19" s="1">
        <f t="shared" si="0"/>
        <v>8.028489486911127</v>
      </c>
      <c r="E19" s="1">
        <v>16161460</v>
      </c>
      <c r="F19" s="1">
        <v>33113170</v>
      </c>
      <c r="G19" s="1">
        <v>3179740</v>
      </c>
      <c r="H19" s="1">
        <v>19038500</v>
      </c>
      <c r="I19" s="1">
        <v>2241580</v>
      </c>
      <c r="J19" s="1">
        <v>8653350</v>
      </c>
      <c r="K19" s="1">
        <v>55644090</v>
      </c>
      <c r="L19" s="1">
        <v>88616.5</v>
      </c>
      <c r="M19">
        <v>124.7</v>
      </c>
      <c r="N19">
        <v>109.7</v>
      </c>
      <c r="O19" s="1">
        <v>116176150</v>
      </c>
      <c r="P19" s="1">
        <v>93272899.700000003</v>
      </c>
      <c r="Q19" s="1">
        <v>72496149.400000006</v>
      </c>
      <c r="R19">
        <v>4</v>
      </c>
      <c r="S19">
        <v>21.5</v>
      </c>
      <c r="T19">
        <v>9.59</v>
      </c>
      <c r="U19" s="1">
        <v>11950250</v>
      </c>
      <c r="V19" s="1">
        <v>14556480</v>
      </c>
      <c r="W19" s="1">
        <v>17907826.899999999</v>
      </c>
      <c r="X19" s="1">
        <v>2641055</v>
      </c>
      <c r="Y19" s="1">
        <v>4416590</v>
      </c>
      <c r="Z19" s="1">
        <v>15377610.5</v>
      </c>
      <c r="AA19" s="1">
        <v>2530216.4</v>
      </c>
      <c r="AB19" s="1">
        <v>5327920</v>
      </c>
      <c r="AD19" s="1">
        <v>262202.59999999998</v>
      </c>
      <c r="AE19" s="1">
        <v>30497.7</v>
      </c>
      <c r="AF19" s="1">
        <v>231704.8</v>
      </c>
      <c r="AG19" s="1">
        <v>380430.5</v>
      </c>
      <c r="AH19" s="1">
        <v>297860.3</v>
      </c>
      <c r="AI19" s="1">
        <v>82570.2</v>
      </c>
      <c r="AJ19" s="1">
        <v>31696.799999999999</v>
      </c>
      <c r="AK19" s="1">
        <v>262430.5</v>
      </c>
      <c r="AL19" s="1">
        <v>-118227.9</v>
      </c>
      <c r="AM19" s="1">
        <v>23950.400000000001</v>
      </c>
      <c r="AN19" s="1">
        <v>-130078.7</v>
      </c>
      <c r="AO19" s="1">
        <v>-22087.8</v>
      </c>
      <c r="AP19" s="1">
        <v>-5855.6</v>
      </c>
      <c r="AQ19" s="1">
        <v>36021</v>
      </c>
      <c r="AR19" s="1">
        <v>-4503.2</v>
      </c>
      <c r="AS19" s="1">
        <v>355559.7</v>
      </c>
      <c r="AT19">
        <v>65.459999999999994</v>
      </c>
      <c r="AU19" s="1">
        <v>251541.6</v>
      </c>
      <c r="AV19" s="1">
        <v>125091.8</v>
      </c>
      <c r="AW19" s="1">
        <v>126449.7</v>
      </c>
      <c r="AX19" s="1">
        <v>184674.1</v>
      </c>
      <c r="AY19" s="2">
        <v>2557727</v>
      </c>
      <c r="AZ19" s="2">
        <v>18938727</v>
      </c>
      <c r="BA19" s="2">
        <v>788828</v>
      </c>
      <c r="BB19" s="2">
        <v>571249</v>
      </c>
    </row>
    <row r="20" spans="1:58">
      <c r="A20" s="3">
        <v>42795</v>
      </c>
      <c r="B20" s="1">
        <v>153916690.09999999</v>
      </c>
      <c r="C20" s="1">
        <v>113282846.2</v>
      </c>
      <c r="D20" s="1">
        <f t="shared" si="0"/>
        <v>7.9720225479149143</v>
      </c>
      <c r="E20" s="1">
        <v>17260040</v>
      </c>
      <c r="F20" s="1">
        <v>35669530</v>
      </c>
      <c r="G20" s="1">
        <v>3492480</v>
      </c>
      <c r="H20" s="1">
        <v>20547640</v>
      </c>
      <c r="I20" s="1">
        <v>2464960</v>
      </c>
      <c r="J20" s="1">
        <v>9164450</v>
      </c>
      <c r="K20" s="1">
        <v>60353280</v>
      </c>
      <c r="L20" s="1">
        <v>94751.3</v>
      </c>
      <c r="M20">
        <v>130.30000000000001</v>
      </c>
      <c r="N20">
        <v>111.6</v>
      </c>
      <c r="O20" s="1">
        <v>127919400</v>
      </c>
      <c r="P20" s="1">
        <v>107576561.40000001</v>
      </c>
      <c r="Q20" s="1">
        <v>78414660</v>
      </c>
      <c r="R20">
        <v>4</v>
      </c>
      <c r="S20">
        <v>20.5</v>
      </c>
      <c r="T20">
        <v>9.49</v>
      </c>
      <c r="U20" s="1">
        <v>13742030</v>
      </c>
      <c r="V20" s="1">
        <v>17158220</v>
      </c>
      <c r="W20" s="1">
        <v>19751937.100000001</v>
      </c>
      <c r="X20" s="1">
        <v>2348088.7000000002</v>
      </c>
      <c r="Y20" s="1">
        <v>4807140</v>
      </c>
      <c r="Z20" s="1">
        <v>16905842.300000001</v>
      </c>
      <c r="AA20" s="1">
        <v>2846094.8</v>
      </c>
      <c r="AB20" s="1">
        <v>5356180</v>
      </c>
      <c r="AD20" s="1">
        <v>275663.8</v>
      </c>
      <c r="AE20" s="1">
        <v>31526.2</v>
      </c>
      <c r="AF20" s="1">
        <v>244137.7</v>
      </c>
      <c r="AG20" s="1">
        <v>384210.1</v>
      </c>
      <c r="AH20" s="1">
        <v>297279.5</v>
      </c>
      <c r="AI20" s="1">
        <v>86930.6</v>
      </c>
      <c r="AJ20" s="1">
        <v>27491.200000000001</v>
      </c>
      <c r="AK20" s="1">
        <v>267950.59999999998</v>
      </c>
      <c r="AL20" s="1">
        <v>-108546.3</v>
      </c>
      <c r="AM20" s="1">
        <v>16880.7</v>
      </c>
      <c r="AN20" s="1">
        <v>-112442.5</v>
      </c>
      <c r="AO20" s="1">
        <v>-15228.9</v>
      </c>
      <c r="AP20" s="1">
        <v>-7590.1</v>
      </c>
      <c r="AQ20" s="1">
        <v>35612.199999999997</v>
      </c>
      <c r="AR20" s="1">
        <v>7611.6</v>
      </c>
      <c r="AS20" s="1">
        <v>369954.7</v>
      </c>
      <c r="AT20">
        <v>67.09</v>
      </c>
      <c r="AU20" s="1">
        <v>275111.7</v>
      </c>
      <c r="AV20" s="1">
        <v>138327.9</v>
      </c>
      <c r="AW20" s="1">
        <v>136783.79999999999</v>
      </c>
      <c r="AX20" s="1">
        <v>194597.2</v>
      </c>
      <c r="AY20" s="2">
        <v>2705981</v>
      </c>
      <c r="AZ20" s="2">
        <v>19930015</v>
      </c>
      <c r="BA20" s="2">
        <v>822353</v>
      </c>
      <c r="BB20" s="2">
        <v>661195</v>
      </c>
      <c r="BC20" s="2">
        <v>445785937</v>
      </c>
      <c r="BD20">
        <v>46.22</v>
      </c>
      <c r="BE20">
        <v>42.79</v>
      </c>
      <c r="BF20">
        <v>7.42</v>
      </c>
    </row>
    <row r="21" spans="1:58">
      <c r="A21" s="3">
        <v>43160</v>
      </c>
      <c r="B21" s="1">
        <v>170900423.59999999</v>
      </c>
      <c r="C21" s="1">
        <v>120341705.09999999</v>
      </c>
      <c r="D21" s="1">
        <f t="shared" si="0"/>
        <v>6.2311807451744583</v>
      </c>
      <c r="E21" s="1">
        <v>18400230</v>
      </c>
      <c r="F21" s="1">
        <v>37759960.200000003</v>
      </c>
      <c r="G21" s="1">
        <v>3296120</v>
      </c>
      <c r="H21" s="1">
        <v>22094280</v>
      </c>
      <c r="I21" s="1">
        <v>2726500.2</v>
      </c>
      <c r="J21" s="1">
        <v>9643060</v>
      </c>
      <c r="K21" s="1">
        <v>64181510</v>
      </c>
      <c r="L21" s="1">
        <v>100034.9</v>
      </c>
      <c r="M21">
        <v>135</v>
      </c>
      <c r="N21">
        <v>114.9</v>
      </c>
      <c r="O21" s="1">
        <v>139625865</v>
      </c>
      <c r="P21" s="1">
        <v>114260494.09999999</v>
      </c>
      <c r="Q21" s="1">
        <v>86254248.5</v>
      </c>
      <c r="R21">
        <v>4</v>
      </c>
      <c r="S21">
        <v>19.5</v>
      </c>
      <c r="T21">
        <v>9.17</v>
      </c>
      <c r="U21" s="1">
        <v>14352320</v>
      </c>
      <c r="V21" s="1">
        <v>19190080</v>
      </c>
      <c r="W21" s="1">
        <v>21419730.600000001</v>
      </c>
      <c r="X21" s="1">
        <v>2244551.5</v>
      </c>
      <c r="Y21" s="1">
        <v>5289520</v>
      </c>
      <c r="Z21" s="1">
        <v>18788335.199999999</v>
      </c>
      <c r="AA21" s="1">
        <v>2631395.4</v>
      </c>
      <c r="AB21" s="1">
        <v>5910640</v>
      </c>
      <c r="AD21" s="1">
        <v>303570.90000000002</v>
      </c>
      <c r="AE21" s="1">
        <v>37460.699999999997</v>
      </c>
      <c r="AF21" s="1">
        <v>266110.2</v>
      </c>
      <c r="AG21" s="1">
        <v>465637.5</v>
      </c>
      <c r="AH21" s="1">
        <v>356976.4</v>
      </c>
      <c r="AI21" s="1">
        <v>108661.1</v>
      </c>
      <c r="AJ21" s="1">
        <v>33680.699999999997</v>
      </c>
      <c r="AK21" s="1">
        <v>320080</v>
      </c>
      <c r="AL21" s="1">
        <v>-162066.5</v>
      </c>
      <c r="AM21" s="1">
        <v>25164.7</v>
      </c>
      <c r="AN21" s="1">
        <v>-160035.9</v>
      </c>
      <c r="AO21" s="1">
        <v>-48661.1</v>
      </c>
      <c r="AP21">
        <v>-799</v>
      </c>
      <c r="AQ21" s="1">
        <v>30286.1</v>
      </c>
      <c r="AR21" s="1">
        <v>22114.9</v>
      </c>
      <c r="AS21" s="1">
        <v>424361.1</v>
      </c>
      <c r="AT21">
        <v>64.45</v>
      </c>
      <c r="AU21" s="1">
        <v>285013.2</v>
      </c>
      <c r="AV21" s="1">
        <v>140465.9</v>
      </c>
      <c r="AW21" s="1">
        <v>144547.29999999999</v>
      </c>
      <c r="AX21" s="1">
        <v>206166.2</v>
      </c>
      <c r="AY21" s="2">
        <v>2754177</v>
      </c>
      <c r="AZ21" s="2">
        <v>23015120</v>
      </c>
      <c r="BA21" s="2">
        <v>953781</v>
      </c>
      <c r="BB21" s="2">
        <v>796873</v>
      </c>
      <c r="BC21" s="2">
        <v>431641451</v>
      </c>
      <c r="BD21">
        <v>43.71</v>
      </c>
      <c r="BE21">
        <v>41.66</v>
      </c>
      <c r="BF21">
        <v>4.6900000000000004</v>
      </c>
    </row>
    <row r="22" spans="1:58">
      <c r="A22" s="3">
        <v>43525</v>
      </c>
      <c r="B22" s="1">
        <v>188869569.09999999</v>
      </c>
      <c r="C22" s="1">
        <v>127442025.2</v>
      </c>
      <c r="D22" s="1">
        <f t="shared" si="0"/>
        <v>5.900132538507652</v>
      </c>
      <c r="E22" s="1">
        <v>18871450</v>
      </c>
      <c r="F22" s="1">
        <v>39765220</v>
      </c>
      <c r="G22" s="1">
        <v>3305210</v>
      </c>
      <c r="H22" s="1">
        <v>23260670</v>
      </c>
      <c r="I22" s="1">
        <v>2944880</v>
      </c>
      <c r="J22" s="1">
        <v>10254460</v>
      </c>
      <c r="K22" s="1">
        <v>68805340</v>
      </c>
      <c r="L22" s="1">
        <v>105526.1</v>
      </c>
      <c r="M22">
        <v>139.6</v>
      </c>
      <c r="N22">
        <v>119.8</v>
      </c>
      <c r="O22" s="1">
        <v>154320668.59999999</v>
      </c>
      <c r="P22" s="1">
        <v>125737700</v>
      </c>
      <c r="Q22" s="1">
        <v>97717200</v>
      </c>
      <c r="R22">
        <v>4</v>
      </c>
      <c r="S22">
        <v>19.25</v>
      </c>
      <c r="T22">
        <v>9.33</v>
      </c>
      <c r="U22" s="1">
        <v>15529150</v>
      </c>
      <c r="V22" s="1">
        <v>20804650</v>
      </c>
      <c r="W22" s="1">
        <v>23151126.100000001</v>
      </c>
      <c r="X22" s="1">
        <v>2229537.5</v>
      </c>
      <c r="Y22" s="1">
        <v>5826480</v>
      </c>
      <c r="Z22" s="1">
        <v>20073990.899999999</v>
      </c>
      <c r="AA22" s="1">
        <v>3077135.2</v>
      </c>
      <c r="AB22" s="1">
        <v>6494180</v>
      </c>
      <c r="AC22" s="1">
        <v>11773700</v>
      </c>
      <c r="AD22" s="1">
        <v>330194</v>
      </c>
      <c r="AE22" s="1">
        <v>46634.6</v>
      </c>
      <c r="AF22" s="1">
        <v>283559.5</v>
      </c>
      <c r="AG22" s="1">
        <v>514333.2</v>
      </c>
      <c r="AH22" s="1">
        <v>373215</v>
      </c>
      <c r="AI22" s="1">
        <v>141118.20000000001</v>
      </c>
      <c r="AJ22" s="1">
        <v>32842.5</v>
      </c>
      <c r="AK22" s="1">
        <v>336625.3</v>
      </c>
      <c r="AL22" s="1">
        <v>-184139.1</v>
      </c>
      <c r="AM22" s="1">
        <v>41026</v>
      </c>
      <c r="AN22" s="1">
        <v>-180282.6</v>
      </c>
      <c r="AO22" s="1">
        <v>-57180.4</v>
      </c>
      <c r="AP22" s="1">
        <v>9768.7999999999993</v>
      </c>
      <c r="AQ22" s="1">
        <v>30712</v>
      </c>
      <c r="AR22" s="1">
        <v>-2438</v>
      </c>
      <c r="AS22" s="1">
        <v>411905</v>
      </c>
      <c r="AT22">
        <v>69.89</v>
      </c>
      <c r="AU22" s="1">
        <v>285209.40000000002</v>
      </c>
      <c r="AV22" s="1">
        <v>141517.9</v>
      </c>
      <c r="AW22" s="1">
        <v>143691.5</v>
      </c>
      <c r="AX22" s="1">
        <v>213216.3</v>
      </c>
      <c r="AY22" s="2">
        <v>2732401</v>
      </c>
      <c r="AZ22" s="2">
        <v>24460688</v>
      </c>
      <c r="BA22" s="2">
        <v>1107244</v>
      </c>
      <c r="BB22" s="2">
        <v>878476</v>
      </c>
      <c r="BC22" s="2">
        <v>433181545</v>
      </c>
      <c r="BD22">
        <v>42.85</v>
      </c>
      <c r="BE22">
        <v>40.17</v>
      </c>
      <c r="BF22">
        <v>6.25</v>
      </c>
    </row>
    <row r="23" spans="1:58">
      <c r="A23" s="3">
        <v>43891</v>
      </c>
      <c r="B23" s="1">
        <v>203510128.90000001</v>
      </c>
      <c r="C23" s="1">
        <v>132714708.2</v>
      </c>
      <c r="D23" s="1">
        <f t="shared" si="0"/>
        <v>4.1373189038116376</v>
      </c>
      <c r="E23" s="1">
        <v>19685710</v>
      </c>
      <c r="F23" s="1">
        <v>39276059</v>
      </c>
      <c r="G23" s="1">
        <v>3221160</v>
      </c>
      <c r="H23" s="1">
        <v>22694240</v>
      </c>
      <c r="I23" s="1">
        <v>3005319</v>
      </c>
      <c r="J23" s="1">
        <v>10355340</v>
      </c>
      <c r="K23" s="1">
        <v>73752930</v>
      </c>
      <c r="L23" s="1">
        <v>108644.8</v>
      </c>
      <c r="M23">
        <v>146.30000000000001</v>
      </c>
      <c r="N23">
        <v>121.8</v>
      </c>
      <c r="O23" s="1">
        <v>167999634.5</v>
      </c>
      <c r="P23" s="1">
        <v>135674920</v>
      </c>
      <c r="Q23" s="1">
        <v>103708610</v>
      </c>
      <c r="R23">
        <v>4</v>
      </c>
      <c r="S23">
        <v>18.25</v>
      </c>
      <c r="T23">
        <v>8.99</v>
      </c>
      <c r="U23" s="1">
        <v>16840600</v>
      </c>
      <c r="V23" s="1">
        <v>20100590</v>
      </c>
      <c r="W23" s="1">
        <v>26863299.5</v>
      </c>
      <c r="X23" s="1">
        <v>2623041</v>
      </c>
      <c r="Y23" s="1">
        <v>6120700</v>
      </c>
      <c r="Z23" s="1">
        <v>23506043.300000001</v>
      </c>
      <c r="AA23" s="1">
        <v>3357256.2</v>
      </c>
      <c r="AB23" s="1">
        <v>9336510</v>
      </c>
      <c r="AC23" s="1">
        <v>12221310</v>
      </c>
      <c r="AD23" s="1">
        <v>313184.8</v>
      </c>
      <c r="AE23" s="1">
        <v>41244.400000000001</v>
      </c>
      <c r="AF23" s="1">
        <v>271940.5</v>
      </c>
      <c r="AG23" s="1">
        <v>474175.3</v>
      </c>
      <c r="AH23" s="1">
        <v>343649.4</v>
      </c>
      <c r="AI23" s="1">
        <v>130525.9</v>
      </c>
      <c r="AJ23" s="1">
        <v>28110.9</v>
      </c>
      <c r="AK23" s="1">
        <v>312835.09999999998</v>
      </c>
      <c r="AL23" s="1">
        <v>-160990.39999999999</v>
      </c>
      <c r="AM23" s="1">
        <v>51005.8</v>
      </c>
      <c r="AN23" s="1">
        <v>-157505.9</v>
      </c>
      <c r="AO23" s="1">
        <v>-24550.1</v>
      </c>
      <c r="AP23" s="1">
        <v>21680.3</v>
      </c>
      <c r="AQ23" s="1">
        <v>43013.2</v>
      </c>
      <c r="AR23" s="1">
        <v>1403.4</v>
      </c>
      <c r="AS23" s="1">
        <v>475561</v>
      </c>
      <c r="AT23">
        <v>70.88</v>
      </c>
      <c r="AU23" s="1">
        <v>297504.3</v>
      </c>
      <c r="AV23" s="1">
        <v>143812</v>
      </c>
      <c r="AW23" s="1">
        <v>153692.29999999999</v>
      </c>
      <c r="AX23" s="1">
        <v>214126.6</v>
      </c>
      <c r="AY23" s="2">
        <v>2171237</v>
      </c>
      <c r="AZ23" s="2">
        <v>20935837</v>
      </c>
      <c r="BA23" s="2">
        <v>777972</v>
      </c>
      <c r="BB23" s="2">
        <v>781065</v>
      </c>
      <c r="BC23" s="2">
        <v>441825158</v>
      </c>
      <c r="BD23">
        <v>42.68</v>
      </c>
      <c r="BE23">
        <v>39.5</v>
      </c>
      <c r="BF23">
        <v>7.45</v>
      </c>
    </row>
    <row r="24" spans="1:58">
      <c r="A24" s="3">
        <v>44256</v>
      </c>
      <c r="B24" s="1">
        <v>197456703.59999999</v>
      </c>
      <c r="C24" s="1">
        <v>124534298</v>
      </c>
      <c r="D24" s="1">
        <f t="shared" si="0"/>
        <v>-6.1639062549662444</v>
      </c>
      <c r="E24" s="1">
        <v>20400790</v>
      </c>
      <c r="F24" s="1">
        <v>36543620</v>
      </c>
      <c r="G24" s="1">
        <v>2946440</v>
      </c>
      <c r="H24" s="1">
        <v>21070680</v>
      </c>
      <c r="I24" s="1">
        <v>3062540</v>
      </c>
      <c r="J24" s="1">
        <v>9463960</v>
      </c>
      <c r="K24" s="1">
        <v>67589890</v>
      </c>
      <c r="L24" s="1">
        <v>99694</v>
      </c>
      <c r="M24">
        <v>155.30000000000001</v>
      </c>
      <c r="N24">
        <v>123.4</v>
      </c>
      <c r="O24" s="1">
        <v>188445777.5</v>
      </c>
      <c r="P24" s="1">
        <v>151135120</v>
      </c>
      <c r="Q24" s="1">
        <v>109495090</v>
      </c>
      <c r="R24">
        <v>3</v>
      </c>
      <c r="S24">
        <v>18</v>
      </c>
      <c r="T24">
        <v>8.26</v>
      </c>
      <c r="U24" s="1">
        <v>15551540</v>
      </c>
      <c r="V24" s="1">
        <v>19002800</v>
      </c>
      <c r="W24" s="1">
        <v>34503052.700000003</v>
      </c>
      <c r="X24" s="1">
        <v>6487364</v>
      </c>
      <c r="Y24" s="1">
        <v>6929000</v>
      </c>
      <c r="AB24" s="1">
        <v>18486550</v>
      </c>
      <c r="AC24" s="1">
        <v>11367550</v>
      </c>
      <c r="AD24" s="1">
        <v>290342.2</v>
      </c>
      <c r="AE24" s="1">
        <v>25707.3</v>
      </c>
      <c r="AF24" s="1">
        <v>264634.90000000002</v>
      </c>
      <c r="AG24" s="1">
        <v>392174.8</v>
      </c>
      <c r="AH24" s="1">
        <v>309782.2</v>
      </c>
      <c r="AI24" s="1">
        <v>82392.600000000006</v>
      </c>
      <c r="AJ24" s="1">
        <v>34270.699999999997</v>
      </c>
      <c r="AK24" s="1">
        <v>274708.2</v>
      </c>
      <c r="AL24" s="1">
        <v>-101832.5</v>
      </c>
      <c r="AM24" s="1">
        <v>34820</v>
      </c>
      <c r="AN24" s="1">
        <v>-102152.5</v>
      </c>
      <c r="AO24" s="1">
        <v>24010.9</v>
      </c>
      <c r="AP24">
        <v>239.7</v>
      </c>
      <c r="AQ24" s="1">
        <v>43955.1</v>
      </c>
      <c r="AR24" s="1">
        <v>36136.800000000003</v>
      </c>
      <c r="AS24" s="1">
        <v>579285</v>
      </c>
      <c r="AT24">
        <v>74.2</v>
      </c>
      <c r="AX24" s="1">
        <v>194295.3</v>
      </c>
      <c r="AY24" s="2">
        <v>1806793</v>
      </c>
      <c r="AZ24" s="2">
        <v>18397111</v>
      </c>
      <c r="BA24" s="2">
        <v>618893</v>
      </c>
      <c r="BB24" s="2">
        <v>988028</v>
      </c>
      <c r="BC24" s="2">
        <v>424330523</v>
      </c>
      <c r="BD24">
        <v>40.03</v>
      </c>
      <c r="BE24">
        <v>36.53</v>
      </c>
      <c r="BF24">
        <v>8.75</v>
      </c>
    </row>
    <row r="25" spans="1:58">
      <c r="A25" s="3">
        <v>44621</v>
      </c>
      <c r="B25" s="1">
        <v>232147030</v>
      </c>
      <c r="C25" s="1">
        <v>135224610</v>
      </c>
      <c r="D25" s="1">
        <f t="shared" si="0"/>
        <v>8.5842311489161105</v>
      </c>
      <c r="E25" s="1">
        <v>21194490</v>
      </c>
      <c r="F25" s="1">
        <v>40868300</v>
      </c>
      <c r="G25" s="1">
        <v>3368590</v>
      </c>
      <c r="H25" s="1">
        <v>23702880</v>
      </c>
      <c r="I25" s="1">
        <v>3322350</v>
      </c>
      <c r="J25" s="1">
        <v>10474480</v>
      </c>
      <c r="K25" s="1">
        <v>73161820</v>
      </c>
      <c r="L25" s="1">
        <v>107801</v>
      </c>
      <c r="U25" s="1">
        <v>17884250</v>
      </c>
      <c r="V25" s="1">
        <v>22170590</v>
      </c>
      <c r="W25" s="1">
        <v>34832356.299999997</v>
      </c>
      <c r="X25" s="1">
        <v>3698988.8</v>
      </c>
      <c r="Y25" s="1">
        <v>8097010</v>
      </c>
      <c r="AB25" s="1">
        <v>15068120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98B9-663F-4A6C-8602-2E17C79FFC8E}">
  <dimension ref="A1:G40"/>
  <sheetViews>
    <sheetView workbookViewId="0">
      <selection activeCell="B2" sqref="B2"/>
    </sheetView>
  </sheetViews>
  <sheetFormatPr defaultRowHeight="15"/>
  <sheetData>
    <row r="1" spans="1:7">
      <c r="A1" t="s">
        <v>430</v>
      </c>
      <c r="B1" t="s">
        <v>527</v>
      </c>
      <c r="C1" t="s">
        <v>64</v>
      </c>
      <c r="D1" t="s">
        <v>115</v>
      </c>
      <c r="E1" t="s">
        <v>119</v>
      </c>
      <c r="F1" t="s">
        <v>226</v>
      </c>
      <c r="G1" t="s">
        <v>370</v>
      </c>
    </row>
    <row r="2" spans="1:7">
      <c r="A2" t="s">
        <v>317</v>
      </c>
      <c r="B2" s="6">
        <v>32.339041776037938</v>
      </c>
      <c r="C2" s="6">
        <v>10.293471098695921</v>
      </c>
      <c r="D2" s="6">
        <v>15.165980480239746</v>
      </c>
      <c r="E2" s="6">
        <v>20.159467429017923</v>
      </c>
      <c r="F2" s="6">
        <v>13.681427627230535</v>
      </c>
      <c r="G2" s="6">
        <v>1.2777777777777777</v>
      </c>
    </row>
    <row r="3" spans="1:7">
      <c r="A3" t="s">
        <v>318</v>
      </c>
      <c r="B3" s="6">
        <v>32.817963543918069</v>
      </c>
      <c r="C3" s="6">
        <v>9.6793663314343821</v>
      </c>
      <c r="D3" s="6">
        <v>15.208000726486587</v>
      </c>
      <c r="E3" s="6">
        <v>18.743736461477475</v>
      </c>
      <c r="F3" s="6">
        <v>10.265924551638888</v>
      </c>
      <c r="G3" s="6">
        <v>1.5625</v>
      </c>
    </row>
    <row r="4" spans="1:7">
      <c r="A4" t="s">
        <v>319</v>
      </c>
      <c r="B4" s="6">
        <v>28.421148334652329</v>
      </c>
      <c r="C4" s="6">
        <v>10.690432531947037</v>
      </c>
      <c r="D4" s="6">
        <v>18.680829914249159</v>
      </c>
      <c r="E4" s="6">
        <v>27.243131972858269</v>
      </c>
      <c r="F4" s="6">
        <v>9.2050209205020419</v>
      </c>
      <c r="G4" s="6">
        <v>1.8275862068965518</v>
      </c>
    </row>
    <row r="5" spans="1:7">
      <c r="A5" t="s">
        <v>320</v>
      </c>
      <c r="B5" s="6">
        <v>21.326476100171945</v>
      </c>
      <c r="C5" s="6">
        <v>10.326075285086478</v>
      </c>
      <c r="D5" s="6">
        <v>16.088998550341284</v>
      </c>
      <c r="E5" s="6">
        <v>20.636247907079252</v>
      </c>
      <c r="F5" s="6">
        <v>7.4518300952564456</v>
      </c>
      <c r="G5" s="6">
        <v>0.86363636363636365</v>
      </c>
    </row>
    <row r="6" spans="1:7">
      <c r="A6" t="s">
        <v>321</v>
      </c>
      <c r="B6" s="6">
        <v>8.87229464624731</v>
      </c>
      <c r="C6" s="6">
        <v>6.7886771362989515</v>
      </c>
      <c r="D6" s="6">
        <v>17.266669935453141</v>
      </c>
      <c r="E6" s="6">
        <v>20.117281999341984</v>
      </c>
      <c r="F6" s="6">
        <v>9.5680152914941523</v>
      </c>
      <c r="G6" s="6">
        <v>0.70833333333333337</v>
      </c>
    </row>
    <row r="7" spans="1:7">
      <c r="A7" t="s">
        <v>322</v>
      </c>
      <c r="B7" s="6">
        <v>-4.3891915232308776</v>
      </c>
      <c r="C7" s="6">
        <v>3.502529085882411</v>
      </c>
      <c r="D7" s="6">
        <v>16.603980902030862</v>
      </c>
      <c r="E7" s="6">
        <v>18.684613511522276</v>
      </c>
      <c r="F7" s="6">
        <v>9.2276369670941083</v>
      </c>
      <c r="G7" s="6">
        <v>0.60784313725490191</v>
      </c>
    </row>
    <row r="8" spans="1:7">
      <c r="A8" t="s">
        <v>323</v>
      </c>
      <c r="B8" s="6">
        <v>-1.4494012852816904</v>
      </c>
      <c r="C8" s="6">
        <v>5.6960729401380261</v>
      </c>
      <c r="D8" s="6">
        <v>16.002121062825321</v>
      </c>
      <c r="E8" s="6">
        <v>15.435215986656104</v>
      </c>
      <c r="F8" s="6">
        <v>9.0093048713738977</v>
      </c>
      <c r="G8" s="6">
        <v>0.57692307692307687</v>
      </c>
    </row>
    <row r="9" spans="1:7">
      <c r="A9" t="s">
        <v>324</v>
      </c>
      <c r="B9" s="6">
        <v>16.290653010775678</v>
      </c>
      <c r="C9" s="6">
        <v>4.6180396723083961</v>
      </c>
      <c r="D9" s="6">
        <v>13.540887032150103</v>
      </c>
      <c r="E9" s="6">
        <v>16.971118686660734</v>
      </c>
      <c r="F9" s="6">
        <v>9.4965675057208188</v>
      </c>
      <c r="G9" s="6">
        <v>0.51851851851851849</v>
      </c>
    </row>
    <row r="10" spans="1:7">
      <c r="A10" t="s">
        <v>325</v>
      </c>
      <c r="B10" s="6">
        <v>8.7551067857973237</v>
      </c>
      <c r="C10" s="6">
        <v>4.9106763352245872</v>
      </c>
      <c r="D10" s="6">
        <v>15.823251984176464</v>
      </c>
      <c r="E10" s="6">
        <v>18.126158060098284</v>
      </c>
      <c r="F10" s="6">
        <v>9.9109131403118109</v>
      </c>
      <c r="G10" s="6">
        <v>0.54716981132075471</v>
      </c>
    </row>
    <row r="11" spans="1:7">
      <c r="A11" t="s">
        <v>326</v>
      </c>
      <c r="B11" s="6">
        <v>2.9955225565746968</v>
      </c>
      <c r="C11" s="6">
        <v>7.6064798730251484</v>
      </c>
      <c r="D11" s="6">
        <v>13.633422443139981</v>
      </c>
      <c r="E11" s="6">
        <v>15.936685190550184</v>
      </c>
      <c r="F11" s="6">
        <v>10.021551724137929</v>
      </c>
      <c r="G11" s="6">
        <v>0.41379310344827586</v>
      </c>
    </row>
    <row r="12" spans="1:7">
      <c r="A12" t="s">
        <v>327</v>
      </c>
      <c r="B12" s="6">
        <v>9.8858756877663314</v>
      </c>
      <c r="C12" s="6">
        <v>5.3894745689502184</v>
      </c>
      <c r="D12" s="6">
        <v>11.248878671028182</v>
      </c>
      <c r="E12" s="6">
        <v>14.269118592120222</v>
      </c>
      <c r="F12" s="6">
        <v>9.799789251844043</v>
      </c>
      <c r="G12" s="6">
        <v>0.51851851851851849</v>
      </c>
    </row>
    <row r="13" spans="1:7">
      <c r="A13" t="s">
        <v>328</v>
      </c>
      <c r="B13" s="6">
        <v>-11.621230715287517</v>
      </c>
      <c r="C13" s="6">
        <v>4.3249599861299313</v>
      </c>
      <c r="D13" s="6">
        <v>13.60881515094929</v>
      </c>
      <c r="E13" s="6">
        <v>13.517237038565231</v>
      </c>
      <c r="F13" s="6">
        <v>10.449320794148379</v>
      </c>
      <c r="G13" s="6">
        <v>0.86363636363636365</v>
      </c>
    </row>
    <row r="14" spans="1:7">
      <c r="A14" t="s">
        <v>329</v>
      </c>
      <c r="B14" s="6">
        <v>-7.3761029108600651</v>
      </c>
      <c r="C14" s="6">
        <v>6.2622759283477683</v>
      </c>
      <c r="D14" s="6">
        <v>12.691001347562242</v>
      </c>
      <c r="E14" s="6">
        <v>12.723635454318124</v>
      </c>
      <c r="F14" s="6">
        <v>9.2198581560283621</v>
      </c>
      <c r="G14" s="6">
        <v>0.95238095238095233</v>
      </c>
    </row>
    <row r="15" spans="1:7">
      <c r="A15" t="s">
        <v>330</v>
      </c>
      <c r="B15" s="6">
        <v>-3.0877215945811076</v>
      </c>
      <c r="C15" s="6">
        <v>7.3377486880505387</v>
      </c>
      <c r="D15" s="6">
        <v>13.004247887058709</v>
      </c>
      <c r="E15" s="6">
        <v>17.450249886415264</v>
      </c>
      <c r="F15" s="6">
        <v>10.088148873653292</v>
      </c>
      <c r="G15" s="6">
        <v>1.05</v>
      </c>
    </row>
    <row r="16" spans="1:7">
      <c r="A16" t="s">
        <v>331</v>
      </c>
      <c r="B16" s="6">
        <v>-6.8676453108284798</v>
      </c>
      <c r="C16" s="6">
        <v>6.5349826348006497</v>
      </c>
      <c r="D16" s="6">
        <v>14.804332071725199</v>
      </c>
      <c r="E16" s="6">
        <v>14.109580151846163</v>
      </c>
      <c r="F16" s="6">
        <v>10.556621880998081</v>
      </c>
      <c r="G16" s="6">
        <v>1.1578947368421053</v>
      </c>
    </row>
    <row r="17" spans="1:7">
      <c r="A17" t="s">
        <v>332</v>
      </c>
      <c r="B17" s="6">
        <v>-6.9087312410975281</v>
      </c>
      <c r="C17" s="6">
        <v>5.3429799636118371</v>
      </c>
      <c r="D17" s="6">
        <v>13.439705910222855</v>
      </c>
      <c r="E17" s="6">
        <v>13.553474618038441</v>
      </c>
      <c r="F17" s="6">
        <v>7.6631977294228895</v>
      </c>
      <c r="G17" s="6">
        <v>1.4848484848484849</v>
      </c>
    </row>
    <row r="18" spans="1:7">
      <c r="A18" t="s">
        <v>333</v>
      </c>
      <c r="B18" s="6">
        <v>1.4453759345813653</v>
      </c>
      <c r="C18" s="6">
        <v>8.0239631622161838</v>
      </c>
      <c r="D18" s="6">
        <v>11.823815629436567</v>
      </c>
      <c r="E18" s="6">
        <v>12.959303029080788</v>
      </c>
      <c r="F18" s="6">
        <v>7.5139146567718074</v>
      </c>
      <c r="G18" s="6">
        <v>1.2777777777777777</v>
      </c>
    </row>
    <row r="19" spans="1:7">
      <c r="A19" t="s">
        <v>334</v>
      </c>
      <c r="B19" s="6">
        <v>7.5288313977340069</v>
      </c>
      <c r="C19" s="6">
        <v>8.7041088277203116</v>
      </c>
      <c r="D19" s="6">
        <v>12.437562839059215</v>
      </c>
      <c r="E19" s="6">
        <v>8.5807789314063783</v>
      </c>
      <c r="F19" s="6">
        <v>6.672597864768683</v>
      </c>
      <c r="G19" s="6">
        <v>1.1578947368421053</v>
      </c>
    </row>
    <row r="20" spans="1:7">
      <c r="A20" t="s">
        <v>335</v>
      </c>
      <c r="B20" s="6">
        <v>2.5200297374995615</v>
      </c>
      <c r="C20" s="6">
        <v>5.9227364909844145</v>
      </c>
      <c r="D20" s="6">
        <v>10.710732482474233</v>
      </c>
      <c r="E20" s="6">
        <v>9.6969898017211964</v>
      </c>
      <c r="F20" s="6">
        <v>4.0798611111111134</v>
      </c>
      <c r="G20" s="6">
        <v>1.2162162162162162</v>
      </c>
    </row>
    <row r="21" spans="1:7">
      <c r="A21" t="s">
        <v>336</v>
      </c>
      <c r="B21" s="6">
        <v>4.4999038134276459</v>
      </c>
      <c r="C21" s="6">
        <v>7.1120798620473487</v>
      </c>
      <c r="D21" s="6">
        <v>10.851530031460319</v>
      </c>
      <c r="E21" s="6">
        <v>8.5603298611111107</v>
      </c>
      <c r="F21" s="6">
        <v>5.272407732864675</v>
      </c>
      <c r="G21" s="6">
        <v>1.1025641025641026</v>
      </c>
    </row>
    <row r="22" spans="1:7">
      <c r="A22" t="s">
        <v>337</v>
      </c>
      <c r="B22" s="6">
        <v>6.1658773780232137</v>
      </c>
      <c r="C22" s="6">
        <v>7.7442229836965195</v>
      </c>
      <c r="D22" s="6">
        <v>10.611036991868255</v>
      </c>
      <c r="E22" s="6">
        <v>8.3945761622509476</v>
      </c>
      <c r="F22" s="6">
        <v>5.0905953408110358</v>
      </c>
      <c r="G22" s="6">
        <v>1</v>
      </c>
    </row>
    <row r="23" spans="1:7">
      <c r="A23" t="s">
        <v>338</v>
      </c>
      <c r="B23" s="6">
        <v>6.2948448622899651</v>
      </c>
      <c r="C23" s="6">
        <v>8.1969835178461175</v>
      </c>
      <c r="D23" s="6">
        <v>10.658717977917378</v>
      </c>
      <c r="E23" s="6">
        <v>10.779667961095871</v>
      </c>
      <c r="F23" s="6">
        <v>3.9199332777314333</v>
      </c>
      <c r="G23" s="6">
        <v>1.1025641025641026</v>
      </c>
    </row>
    <row r="24" spans="1:7">
      <c r="A24" t="s">
        <v>339</v>
      </c>
      <c r="B24" s="6">
        <v>14.577802537759837</v>
      </c>
      <c r="C24" s="6">
        <v>7.3340637485297604</v>
      </c>
      <c r="D24" s="6">
        <v>10.710615246029661</v>
      </c>
      <c r="E24" s="6">
        <v>11.197443214955015</v>
      </c>
      <c r="F24" s="6">
        <v>5.3377814845704679</v>
      </c>
      <c r="G24" s="6">
        <v>1.05</v>
      </c>
    </row>
    <row r="25" spans="1:7">
      <c r="A25" t="s">
        <v>340</v>
      </c>
      <c r="B25" s="6">
        <v>2.3978339769378585</v>
      </c>
      <c r="C25" s="6">
        <v>9.2687236413095473</v>
      </c>
      <c r="D25" s="6">
        <v>10.117819924763282</v>
      </c>
      <c r="E25" s="6">
        <v>9.0613917952367444</v>
      </c>
      <c r="F25" s="6">
        <v>5.2587646076794634</v>
      </c>
      <c r="G25" s="6">
        <v>1.2777777777777777</v>
      </c>
    </row>
    <row r="26" spans="1:7">
      <c r="A26" t="s">
        <v>341</v>
      </c>
      <c r="B26" s="6">
        <v>6.7360415882142224</v>
      </c>
      <c r="C26" s="6">
        <v>8.5268071413883533</v>
      </c>
      <c r="D26" s="6">
        <v>10.293745346825185</v>
      </c>
      <c r="E26" s="6">
        <v>9.5455131660802284</v>
      </c>
      <c r="F26" s="6">
        <v>5.6650246305418648</v>
      </c>
      <c r="G26" s="6">
        <v>1.1578947368421053</v>
      </c>
    </row>
    <row r="27" spans="1:7">
      <c r="A27" t="s">
        <v>342</v>
      </c>
      <c r="B27" s="6">
        <v>17.730583402633044</v>
      </c>
      <c r="C27" s="6">
        <v>9.5044101254131963</v>
      </c>
      <c r="D27" s="6">
        <v>13.645682694719779</v>
      </c>
      <c r="E27" s="6">
        <v>10.419622350979241</v>
      </c>
      <c r="F27" s="6">
        <v>5.1364365971107588</v>
      </c>
      <c r="G27" s="6">
        <v>0.82222222222222219</v>
      </c>
    </row>
    <row r="28" spans="1:7">
      <c r="A28" t="s">
        <v>343</v>
      </c>
      <c r="B28" s="6">
        <v>1.820470926655557</v>
      </c>
      <c r="C28" s="6">
        <v>8.4372817420564505</v>
      </c>
      <c r="D28" s="6">
        <v>6.2036743643187311</v>
      </c>
      <c r="E28" s="6">
        <v>2.2382161404307044</v>
      </c>
      <c r="F28" s="6">
        <v>3.7212984956452915</v>
      </c>
      <c r="G28" s="6">
        <v>0.90697674418604646</v>
      </c>
    </row>
    <row r="29" spans="1:7">
      <c r="A29" t="s">
        <v>344</v>
      </c>
      <c r="B29" s="6">
        <v>11.126353870493091</v>
      </c>
      <c r="C29" s="6">
        <v>6.1141959090211495</v>
      </c>
      <c r="D29" s="6">
        <v>10.108141817404002</v>
      </c>
      <c r="E29" s="6">
        <v>8.3640616028677996</v>
      </c>
      <c r="F29" s="6">
        <v>3.5685963521015074</v>
      </c>
      <c r="G29" s="6">
        <v>0.86363636363636365</v>
      </c>
    </row>
    <row r="30" spans="1:7">
      <c r="A30" t="s">
        <v>345</v>
      </c>
      <c r="B30" s="6">
        <v>4.4770575361483278</v>
      </c>
      <c r="C30" s="6">
        <v>6.1127532622322569</v>
      </c>
      <c r="D30" s="6">
        <v>6.9977838050036851</v>
      </c>
      <c r="E30" s="6">
        <v>3.2899845931622025</v>
      </c>
      <c r="F30" s="6">
        <v>2.1756021756021848</v>
      </c>
      <c r="G30" s="6">
        <v>1.2162162162162162</v>
      </c>
    </row>
    <row r="31" spans="1:7">
      <c r="A31" t="s">
        <v>346</v>
      </c>
      <c r="B31" s="6">
        <v>13.358526263755428</v>
      </c>
      <c r="C31" s="6">
        <v>5.3179395524705217</v>
      </c>
      <c r="D31" s="6">
        <v>5.5591417196821311</v>
      </c>
      <c r="E31" s="6">
        <v>4.3704619524853863</v>
      </c>
      <c r="F31" s="6">
        <v>2.9770992366412257</v>
      </c>
      <c r="G31" s="6">
        <v>1.6451612903225807</v>
      </c>
    </row>
    <row r="32" spans="1:7">
      <c r="A32" t="s">
        <v>347</v>
      </c>
      <c r="B32" s="6">
        <v>6.0481767967592237</v>
      </c>
      <c r="C32" s="6">
        <v>6.6686780393127574</v>
      </c>
      <c r="D32" s="6">
        <v>10.019357343686014</v>
      </c>
      <c r="E32" s="6">
        <v>10.036914570569818</v>
      </c>
      <c r="F32" s="6">
        <v>4.5801526717557248</v>
      </c>
      <c r="G32" s="6">
        <v>1.5625</v>
      </c>
    </row>
    <row r="33" spans="1:7">
      <c r="A33" t="s">
        <v>348</v>
      </c>
      <c r="B33" s="6">
        <v>7.2137018895725058</v>
      </c>
      <c r="C33" s="6">
        <v>8.932909226179568</v>
      </c>
      <c r="D33" s="6">
        <v>9.151438327571892</v>
      </c>
      <c r="E33" s="6">
        <v>8.3717645665861813</v>
      </c>
      <c r="F33" s="6">
        <v>4.5941807044410412</v>
      </c>
      <c r="G33" s="6">
        <v>1.2162162162162162</v>
      </c>
    </row>
    <row r="34" spans="1:7">
      <c r="A34" t="s">
        <v>349</v>
      </c>
      <c r="B34" s="6">
        <v>19.905337530182585</v>
      </c>
      <c r="C34" s="6">
        <v>7.5581415601259136</v>
      </c>
      <c r="D34" s="6">
        <v>9.7564054599848369</v>
      </c>
      <c r="E34" s="6">
        <v>11.103535233701098</v>
      </c>
      <c r="F34" s="6">
        <v>4.7908745247148374</v>
      </c>
      <c r="G34" s="6">
        <v>0.86363636363636365</v>
      </c>
    </row>
    <row r="35" spans="1:7">
      <c r="A35" t="s">
        <v>350</v>
      </c>
      <c r="B35" s="6">
        <v>-3.62126918739202</v>
      </c>
      <c r="C35" s="6">
        <v>6.4908301869273712</v>
      </c>
      <c r="D35" s="6">
        <v>9.3943186699449885</v>
      </c>
      <c r="E35" s="6">
        <v>11.30710973834867</v>
      </c>
      <c r="F35" s="6">
        <v>3.8547071905114811</v>
      </c>
      <c r="G35" s="6">
        <v>0.54716981132075471</v>
      </c>
    </row>
    <row r="36" spans="1:7">
      <c r="A36" t="s">
        <v>351</v>
      </c>
      <c r="B36" s="6">
        <v>-0.7690179110485007</v>
      </c>
      <c r="C36" s="6">
        <v>6.3312669110398847</v>
      </c>
      <c r="D36" s="6">
        <v>10.152514655427614</v>
      </c>
      <c r="E36" s="6">
        <v>12.775710358736342</v>
      </c>
      <c r="F36" s="6">
        <v>2.5547445255474455</v>
      </c>
      <c r="G36" s="6">
        <v>0.64</v>
      </c>
    </row>
    <row r="37" spans="1:7">
      <c r="A37" t="s">
        <v>352</v>
      </c>
      <c r="B37" s="6">
        <v>-2.0103652202174027</v>
      </c>
      <c r="C37" s="6">
        <v>5.8424457034394779</v>
      </c>
      <c r="D37" s="6">
        <v>10.524413653587745</v>
      </c>
      <c r="E37" s="6">
        <v>12.291101531341143</v>
      </c>
      <c r="F37" s="6">
        <v>2.4890190336749676</v>
      </c>
      <c r="G37" s="6">
        <v>0.4642857142857143</v>
      </c>
    </row>
    <row r="38" spans="1:7">
      <c r="A38" t="s">
        <v>353</v>
      </c>
      <c r="B38" s="6">
        <v>-18.409598278171472</v>
      </c>
      <c r="C38" s="6">
        <v>5.3947743067182037</v>
      </c>
      <c r="D38" s="6">
        <v>10.089655579423439</v>
      </c>
      <c r="E38" s="6">
        <v>25.480426709626563</v>
      </c>
      <c r="F38" s="6">
        <v>3.0478955007256809</v>
      </c>
      <c r="G38" s="6">
        <v>0.49090909090909091</v>
      </c>
    </row>
    <row r="39" spans="1:7">
      <c r="A39" t="s">
        <v>354</v>
      </c>
      <c r="B39" s="6">
        <v>-28.728967712596639</v>
      </c>
      <c r="C39" s="6">
        <v>4.6056512452968068</v>
      </c>
      <c r="D39" s="6">
        <v>9.646179173554625</v>
      </c>
      <c r="E39" s="6">
        <v>21.677680094025114</v>
      </c>
      <c r="F39" s="6">
        <v>3.4975017844396903</v>
      </c>
      <c r="G39" s="6">
        <v>0.57692307692307687</v>
      </c>
    </row>
    <row r="40" spans="1:7">
      <c r="A40" t="s">
        <v>355</v>
      </c>
      <c r="B40" s="6">
        <v>-0.5501149664227063</v>
      </c>
      <c r="C40" s="6">
        <v>3.2824889225819338</v>
      </c>
      <c r="D40" s="6">
        <v>10.400790421529939</v>
      </c>
      <c r="E40" s="6">
        <v>7.0206017217667629</v>
      </c>
      <c r="F40" s="6">
        <v>5.8362989323843335</v>
      </c>
      <c r="G40" s="6">
        <v>0.38983050847457629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8B12-8447-4AB1-AFAC-42D8C06BCC0C}">
  <dimension ref="A1:H43"/>
  <sheetViews>
    <sheetView workbookViewId="0">
      <selection activeCell="G7" sqref="G7"/>
    </sheetView>
  </sheetViews>
  <sheetFormatPr defaultRowHeight="15"/>
  <sheetData>
    <row r="1" spans="1:8">
      <c r="A1" t="s">
        <v>492</v>
      </c>
      <c r="B1" t="s">
        <v>526</v>
      </c>
      <c r="C1" t="s">
        <v>493</v>
      </c>
      <c r="D1" t="s">
        <v>494</v>
      </c>
      <c r="F1" t="s">
        <v>495</v>
      </c>
      <c r="G1" t="s">
        <v>496</v>
      </c>
      <c r="H1" t="s">
        <v>497</v>
      </c>
    </row>
    <row r="2" spans="1:8">
      <c r="A2" t="s">
        <v>498</v>
      </c>
      <c r="B2" s="17">
        <f>378790/(10^6)</f>
        <v>0.37879000000000002</v>
      </c>
      <c r="C2" s="17">
        <f>261260/(10^6)</f>
        <v>0.26125999999999999</v>
      </c>
      <c r="D2" s="17">
        <f>29640/(10^6)</f>
        <v>2.964E-2</v>
      </c>
      <c r="E2" s="17">
        <f>(C2-D2)</f>
        <v>0.23161999999999999</v>
      </c>
      <c r="F2" s="1">
        <f>E2/B2*100</f>
        <v>61.147337574909578</v>
      </c>
      <c r="G2" s="17">
        <f>117530/(10^6)</f>
        <v>0.11753</v>
      </c>
      <c r="H2" s="6">
        <f>G2/B2*100</f>
        <v>31.027746244621028</v>
      </c>
    </row>
    <row r="3" spans="1:8">
      <c r="A3" t="s">
        <v>499</v>
      </c>
      <c r="B3" s="17">
        <f>444790/(10^6)</f>
        <v>0.44479000000000002</v>
      </c>
      <c r="C3" s="17">
        <f>293460/(10^6)</f>
        <v>0.29346</v>
      </c>
      <c r="D3" s="17">
        <f>37590/(10^6)</f>
        <v>3.7589999999999998E-2</v>
      </c>
      <c r="E3" s="17">
        <f t="shared" ref="E3:E43" si="0">(C3-D3)</f>
        <v>0.25586999999999999</v>
      </c>
      <c r="F3" s="1">
        <f t="shared" ref="F3:F43" si="1">E3/B3*100</f>
        <v>57.526023516715753</v>
      </c>
      <c r="G3" s="17">
        <f>151330/(10^6)</f>
        <v>0.15132999999999999</v>
      </c>
      <c r="H3" s="6">
        <f t="shared" ref="H3:H43" si="2">G3/B3*100</f>
        <v>34.022797275118592</v>
      </c>
    </row>
    <row r="4" spans="1:8">
      <c r="A4" t="s">
        <v>396</v>
      </c>
      <c r="B4" s="17">
        <f>520570/(10^6)</f>
        <v>0.52056999999999998</v>
      </c>
      <c r="C4" s="17">
        <f>351190/(10^6)</f>
        <v>0.35119</v>
      </c>
      <c r="D4" s="17">
        <f>46340/(10^6)</f>
        <v>4.6339999999999999E-2</v>
      </c>
      <c r="E4" s="17">
        <f t="shared" si="0"/>
        <v>0.30485000000000001</v>
      </c>
      <c r="F4" s="1">
        <f t="shared" si="1"/>
        <v>58.56080834469909</v>
      </c>
      <c r="G4" s="17">
        <f>169380/(10^6)</f>
        <v>0.16938</v>
      </c>
      <c r="H4" s="6">
        <f t="shared" si="2"/>
        <v>32.537410914958606</v>
      </c>
    </row>
    <row r="5" spans="1:8">
      <c r="A5" t="s">
        <v>500</v>
      </c>
      <c r="B5" s="17">
        <f>599890/(10^6)</f>
        <v>0.59989000000000003</v>
      </c>
      <c r="C5" s="17">
        <f>412860/(10^6)</f>
        <v>0.41286</v>
      </c>
      <c r="D5" s="17">
        <f>55300/(10^6)</f>
        <v>5.5300000000000002E-2</v>
      </c>
      <c r="E5" s="17">
        <f t="shared" si="0"/>
        <v>0.35755999999999999</v>
      </c>
      <c r="F5" s="1">
        <f t="shared" si="1"/>
        <v>59.604260781143203</v>
      </c>
      <c r="G5" s="17">
        <f>187030/(10^6)</f>
        <v>0.18703</v>
      </c>
      <c r="H5" s="6">
        <f t="shared" si="2"/>
        <v>31.177382520128688</v>
      </c>
    </row>
    <row r="6" spans="1:8">
      <c r="A6" t="s">
        <v>501</v>
      </c>
      <c r="B6" s="17">
        <f>716540/(10^6)</f>
        <v>0.71653999999999995</v>
      </c>
      <c r="C6" s="17">
        <f>497160/(10^6)</f>
        <v>0.49715999999999999</v>
      </c>
      <c r="D6" s="17">
        <f>68620/(10^6)</f>
        <v>6.862E-2</v>
      </c>
      <c r="E6" s="17">
        <f t="shared" si="0"/>
        <v>0.42853999999999998</v>
      </c>
      <c r="F6" s="1">
        <f t="shared" si="1"/>
        <v>59.80684958271695</v>
      </c>
      <c r="G6" s="17">
        <f>219380/(10^6)</f>
        <v>0.21937999999999999</v>
      </c>
      <c r="H6" s="6">
        <f t="shared" si="2"/>
        <v>30.616574092165127</v>
      </c>
    </row>
    <row r="7" spans="1:8">
      <c r="A7" t="s">
        <v>502</v>
      </c>
      <c r="B7" s="17">
        <f>786270/(10^6)</f>
        <v>0.78627000000000002</v>
      </c>
      <c r="C7" s="17">
        <f>593020/(10^6)</f>
        <v>0.59301999999999999</v>
      </c>
      <c r="D7" s="17">
        <f>86230/(10^6)</f>
        <v>8.6230000000000001E-2</v>
      </c>
      <c r="E7" s="17">
        <f t="shared" si="0"/>
        <v>0.50678999999999996</v>
      </c>
      <c r="F7" s="1">
        <f t="shared" si="1"/>
        <v>64.454958220458607</v>
      </c>
      <c r="G7" s="17">
        <f>193250/(10^6)</f>
        <v>0.19325000000000001</v>
      </c>
      <c r="H7" s="6">
        <f t="shared" si="2"/>
        <v>24.578071146043982</v>
      </c>
    </row>
    <row r="8" spans="1:8">
      <c r="A8" t="s">
        <v>503</v>
      </c>
      <c r="B8" s="17">
        <f>1004700/(10^6)</f>
        <v>1.0046999999999999</v>
      </c>
      <c r="C8" s="17">
        <f>707190/(10^6)</f>
        <v>0.70718999999999999</v>
      </c>
      <c r="D8" s="17">
        <f>106410/(10^6)</f>
        <v>0.10641</v>
      </c>
      <c r="E8" s="17">
        <f t="shared" si="0"/>
        <v>0.60077999999999998</v>
      </c>
      <c r="F8" s="1">
        <f t="shared" si="1"/>
        <v>59.796954314720821</v>
      </c>
      <c r="G8" s="17">
        <f>297510/(10^6)</f>
        <v>0.29751</v>
      </c>
      <c r="H8" s="6">
        <f t="shared" si="2"/>
        <v>29.611824425201554</v>
      </c>
    </row>
    <row r="9" spans="1:8">
      <c r="A9" t="s">
        <v>504</v>
      </c>
      <c r="B9" s="17">
        <f>1102720/(10^6)</f>
        <v>1.1027199999999999</v>
      </c>
      <c r="C9" s="17">
        <f>811830/(10^6)</f>
        <v>0.81183000000000005</v>
      </c>
      <c r="D9" s="17">
        <f>130080/(10^6)</f>
        <v>0.13008</v>
      </c>
      <c r="E9" s="17">
        <f t="shared" si="0"/>
        <v>0.68175000000000008</v>
      </c>
      <c r="F9" s="1">
        <f t="shared" si="1"/>
        <v>61.824397852582713</v>
      </c>
      <c r="G9" s="17">
        <f>290890/(10^6)</f>
        <v>0.29088999999999998</v>
      </c>
      <c r="H9" s="6">
        <f t="shared" si="2"/>
        <v>26.37931659895531</v>
      </c>
    </row>
    <row r="10" spans="1:8">
      <c r="A10" t="s">
        <v>505</v>
      </c>
      <c r="B10" s="17">
        <f>1264880/(10^6)</f>
        <v>1.26488</v>
      </c>
      <c r="C10" s="17">
        <f>949800/(10^6)</f>
        <v>0.94979999999999998</v>
      </c>
      <c r="D10" s="17">
        <f>164560/(10^6)</f>
        <v>0.16456000000000001</v>
      </c>
      <c r="E10" s="17">
        <f t="shared" si="0"/>
        <v>0.78523999999999994</v>
      </c>
      <c r="F10" s="1">
        <f t="shared" si="1"/>
        <v>62.080197330972098</v>
      </c>
      <c r="G10" s="17">
        <f>315080/(10^6)</f>
        <v>0.31508000000000003</v>
      </c>
      <c r="H10" s="6">
        <f t="shared" si="2"/>
        <v>24.909872873316047</v>
      </c>
    </row>
    <row r="11" spans="1:8">
      <c r="A11" t="s">
        <v>506</v>
      </c>
      <c r="B11" s="17">
        <f>1451390/(10^6)</f>
        <v>1.45139</v>
      </c>
      <c r="C11" s="17">
        <f>1136880/(10^6)</f>
        <v>1.1368799999999999</v>
      </c>
      <c r="D11" s="17">
        <f>205320/(10^6)</f>
        <v>0.20532</v>
      </c>
      <c r="E11" s="17">
        <f t="shared" si="0"/>
        <v>0.93155999999999994</v>
      </c>
      <c r="F11" s="1">
        <f t="shared" si="1"/>
        <v>64.183989141443718</v>
      </c>
      <c r="G11" s="17">
        <f>314510/(10^6)</f>
        <v>0.31451000000000001</v>
      </c>
      <c r="H11" s="6">
        <f t="shared" si="2"/>
        <v>21.66957192760044</v>
      </c>
    </row>
    <row r="12" spans="1:8">
      <c r="A12" t="s">
        <v>507</v>
      </c>
      <c r="B12" s="17">
        <f>1635200/(10^6)</f>
        <v>1.6352</v>
      </c>
      <c r="C12" s="17">
        <f>1296280/(10^6)</f>
        <v>1.2962800000000001</v>
      </c>
      <c r="D12" s="17">
        <f>249950/(10^6)</f>
        <v>0.24995000000000001</v>
      </c>
      <c r="E12" s="17">
        <f t="shared" si="0"/>
        <v>1.0463300000000002</v>
      </c>
      <c r="F12" s="1">
        <f t="shared" si="1"/>
        <v>63.987891389432491</v>
      </c>
      <c r="G12" s="17">
        <f>338920/(10^6)</f>
        <v>0.33892</v>
      </c>
      <c r="H12" s="6">
        <f t="shared" si="2"/>
        <v>20.726516634050881</v>
      </c>
    </row>
    <row r="13" spans="1:8">
      <c r="A13" t="s">
        <v>508</v>
      </c>
      <c r="B13" s="17">
        <f>1859050/(10^6)</f>
        <v>1.8590500000000001</v>
      </c>
      <c r="C13" s="17">
        <f>1493000/(10^6)</f>
        <v>1.4930000000000001</v>
      </c>
      <c r="D13" s="17">
        <f>309920/(10^6)</f>
        <v>0.30991999999999997</v>
      </c>
      <c r="E13" s="17">
        <f t="shared" si="0"/>
        <v>1.1830800000000001</v>
      </c>
      <c r="F13" s="1">
        <f t="shared" si="1"/>
        <v>63.638955380436244</v>
      </c>
      <c r="G13" s="17">
        <f>366050/(10^6)</f>
        <v>0.36604999999999999</v>
      </c>
      <c r="H13" s="6">
        <f t="shared" si="2"/>
        <v>19.69016433124445</v>
      </c>
    </row>
    <row r="14" spans="1:8">
      <c r="A14" t="s">
        <v>397</v>
      </c>
      <c r="B14" s="17">
        <f>2030430/(10^6)</f>
        <v>2.03043</v>
      </c>
      <c r="C14" s="17">
        <f>1667060/(10^6)</f>
        <v>1.66706</v>
      </c>
      <c r="D14" s="17">
        <f>364680/(10^6)</f>
        <v>0.36468</v>
      </c>
      <c r="E14" s="17">
        <f t="shared" si="0"/>
        <v>1.3023799999999999</v>
      </c>
      <c r="F14" s="1">
        <f t="shared" si="1"/>
        <v>64.14306329201203</v>
      </c>
      <c r="G14" s="17">
        <f>363370/(10^6)</f>
        <v>0.36337000000000003</v>
      </c>
      <c r="H14" s="6">
        <f t="shared" si="2"/>
        <v>17.896209177366373</v>
      </c>
    </row>
    <row r="15" spans="1:8">
      <c r="A15" t="s">
        <v>509</v>
      </c>
      <c r="B15" s="17">
        <f>2326500/(10^6)</f>
        <v>2.3264999999999998</v>
      </c>
      <c r="C15" s="17">
        <f>1913840/(10^6)</f>
        <v>1.91384</v>
      </c>
      <c r="D15" s="17">
        <f>430140/(10^6)</f>
        <v>0.43014000000000002</v>
      </c>
      <c r="E15" s="17">
        <f t="shared" si="0"/>
        <v>1.4837</v>
      </c>
      <c r="F15" s="1">
        <f t="shared" si="1"/>
        <v>63.773909305824205</v>
      </c>
      <c r="G15" s="17">
        <f>412660/(10^6)</f>
        <v>0.41266000000000003</v>
      </c>
      <c r="H15" s="6">
        <f t="shared" si="2"/>
        <v>17.737373737373741</v>
      </c>
    </row>
    <row r="16" spans="1:8">
      <c r="A16" t="s">
        <v>510</v>
      </c>
      <c r="B16" s="17">
        <f>2728740/(10^6)</f>
        <v>2.7287400000000002</v>
      </c>
      <c r="C16" s="17">
        <f>2238240/(10^6)</f>
        <v>2.2382399999999998</v>
      </c>
      <c r="D16" s="17">
        <f>523260/(10^6)</f>
        <v>0.52325999999999995</v>
      </c>
      <c r="E16" s="17">
        <f t="shared" si="0"/>
        <v>1.7149799999999997</v>
      </c>
      <c r="F16" s="1">
        <f t="shared" si="1"/>
        <v>62.848787352404386</v>
      </c>
      <c r="G16" s="17">
        <f>490500/(10^6)</f>
        <v>0.49049999999999999</v>
      </c>
      <c r="H16" s="6">
        <f t="shared" si="2"/>
        <v>17.975329272851205</v>
      </c>
    </row>
    <row r="17" spans="1:8">
      <c r="A17" t="s">
        <v>511</v>
      </c>
      <c r="B17" s="17">
        <f>3035820/(10^6)</f>
        <v>3.0358200000000002</v>
      </c>
      <c r="C17" s="17">
        <f>2554570/(10^6)</f>
        <v>2.55457</v>
      </c>
      <c r="D17" s="17">
        <f>590730/(10^6)</f>
        <v>0.59072999999999998</v>
      </c>
      <c r="E17" s="17">
        <f t="shared" si="0"/>
        <v>1.96384</v>
      </c>
      <c r="F17" s="1">
        <f t="shared" si="1"/>
        <v>64.688947302540996</v>
      </c>
      <c r="G17" s="17">
        <f>481250/(10^6)</f>
        <v>0.48125000000000001</v>
      </c>
      <c r="H17" s="6">
        <f t="shared" si="2"/>
        <v>15.852389140331113</v>
      </c>
    </row>
    <row r="18" spans="1:8">
      <c r="A18" t="s">
        <v>512</v>
      </c>
      <c r="B18" s="17">
        <f>3435480/(10^6)</f>
        <v>3.4354800000000001</v>
      </c>
      <c r="C18" s="17">
        <f>2951670/(10^6)</f>
        <v>2.95167</v>
      </c>
      <c r="D18" s="17">
        <f>700880/(10^6)</f>
        <v>0.70087999999999995</v>
      </c>
      <c r="E18" s="17">
        <f t="shared" si="0"/>
        <v>2.2507900000000003</v>
      </c>
      <c r="F18" s="1">
        <f t="shared" si="1"/>
        <v>65.516026872518552</v>
      </c>
      <c r="G18" s="17">
        <f>483810/(10^6)</f>
        <v>0.48381000000000002</v>
      </c>
      <c r="H18" s="6">
        <f t="shared" si="2"/>
        <v>14.082748262251563</v>
      </c>
    </row>
    <row r="19" spans="1:8">
      <c r="A19" t="s">
        <v>513</v>
      </c>
      <c r="B19" s="17">
        <f>3853020/(10^6)</f>
        <v>3.8530199999999999</v>
      </c>
      <c r="C19" s="17">
        <f>3265040/(10^6)</f>
        <v>3.2650399999999999</v>
      </c>
      <c r="D19" s="17">
        <f>782770/(10^6)</f>
        <v>0.78276999999999997</v>
      </c>
      <c r="E19" s="17">
        <f t="shared" si="0"/>
        <v>2.4822699999999998</v>
      </c>
      <c r="F19" s="1">
        <f t="shared" si="1"/>
        <v>64.424010256889403</v>
      </c>
      <c r="G19" s="17">
        <f>587970/(10^6)</f>
        <v>0.58796999999999999</v>
      </c>
      <c r="H19" s="6">
        <f t="shared" si="2"/>
        <v>15.259977887475278</v>
      </c>
    </row>
    <row r="20" spans="1:8">
      <c r="A20" t="s">
        <v>514</v>
      </c>
      <c r="B20" s="17">
        <f>4639450/(10^6)</f>
        <v>4.6394500000000001</v>
      </c>
      <c r="C20" s="17">
        <f>3989840/(10^6)</f>
        <v>3.9898400000000001</v>
      </c>
      <c r="D20" s="17">
        <f>930960/(10^6)</f>
        <v>0.93096000000000001</v>
      </c>
      <c r="E20" s="17">
        <f t="shared" si="0"/>
        <v>3.0588800000000003</v>
      </c>
      <c r="F20" s="1">
        <f t="shared" si="1"/>
        <v>65.931953140997322</v>
      </c>
      <c r="G20" s="17">
        <f>649590/(10^6)</f>
        <v>0.64959</v>
      </c>
      <c r="H20" s="6">
        <f t="shared" si="2"/>
        <v>14.001444136697238</v>
      </c>
    </row>
    <row r="21" spans="1:8">
      <c r="A21" t="s">
        <v>515</v>
      </c>
      <c r="B21" s="17">
        <f>5404230/(10^6)</f>
        <v>5.4042300000000001</v>
      </c>
      <c r="C21" s="17">
        <f>4651020/(10^6)</f>
        <v>4.6510199999999999</v>
      </c>
      <c r="D21" s="17">
        <f>1104510/(10^6)</f>
        <v>1.1045100000000001</v>
      </c>
      <c r="E21" s="17">
        <f t="shared" si="0"/>
        <v>3.5465099999999996</v>
      </c>
      <c r="F21" s="1">
        <f t="shared" si="1"/>
        <v>65.624705092122269</v>
      </c>
      <c r="G21" s="17">
        <f>753210/(10^6)</f>
        <v>0.75321000000000005</v>
      </c>
      <c r="H21" s="6">
        <f t="shared" si="2"/>
        <v>13.937415691042018</v>
      </c>
    </row>
    <row r="22" spans="1:8">
      <c r="A22" t="s">
        <v>516</v>
      </c>
      <c r="B22" s="17">
        <f>5955950/(10^6)</f>
        <v>5.9559499999999996</v>
      </c>
      <c r="C22" s="17">
        <f>5176180/(10^6)</f>
        <v>5.1761799999999996</v>
      </c>
      <c r="D22" s="17">
        <f>1248170/(10^6)</f>
        <v>1.24817</v>
      </c>
      <c r="E22" s="17">
        <f t="shared" si="0"/>
        <v>3.9280099999999996</v>
      </c>
      <c r="F22" s="1">
        <f t="shared" si="1"/>
        <v>65.951023766149802</v>
      </c>
      <c r="G22" s="17">
        <f>779770/(10^6)</f>
        <v>0.77976999999999996</v>
      </c>
      <c r="H22" s="6">
        <f t="shared" si="2"/>
        <v>13.092285865395109</v>
      </c>
    </row>
    <row r="23" spans="1:8">
      <c r="A23" t="s">
        <v>517</v>
      </c>
      <c r="B23" s="17">
        <f>6529670/(10^6)</f>
        <v>6.5296700000000003</v>
      </c>
      <c r="C23" s="17">
        <f>5595110/(10^6)</f>
        <v>5.59511</v>
      </c>
      <c r="D23" s="17">
        <f>1423870/(10^6)</f>
        <v>1.42387</v>
      </c>
      <c r="E23" s="17">
        <f t="shared" si="0"/>
        <v>4.1712400000000001</v>
      </c>
      <c r="F23" s="1">
        <f t="shared" si="1"/>
        <v>63.881329378054332</v>
      </c>
      <c r="G23" s="17">
        <f>934570/(10^6)</f>
        <v>0.93457000000000001</v>
      </c>
      <c r="H23" s="6">
        <f t="shared" si="2"/>
        <v>14.312668174655075</v>
      </c>
    </row>
    <row r="24" spans="1:8">
      <c r="A24" t="s">
        <v>398</v>
      </c>
      <c r="B24" s="17">
        <f>7049040/(10^6)</f>
        <v>7.0490399999999998</v>
      </c>
      <c r="C24" s="17">
        <f>6168400/(10^6)</f>
        <v>6.1684000000000001</v>
      </c>
      <c r="D24" s="17">
        <f>1590600/(10^6)</f>
        <v>1.5906</v>
      </c>
      <c r="E24" s="17">
        <f t="shared" si="0"/>
        <v>4.5777999999999999</v>
      </c>
      <c r="F24" s="1">
        <f t="shared" si="1"/>
        <v>64.942176523328001</v>
      </c>
      <c r="G24" s="17">
        <f>880640/(10^6)</f>
        <v>0.88063999999999998</v>
      </c>
      <c r="H24" s="6">
        <f t="shared" si="2"/>
        <v>12.493048698829911</v>
      </c>
    </row>
    <row r="25" spans="1:8">
      <c r="A25" t="s">
        <v>518</v>
      </c>
      <c r="B25" s="17">
        <f>7963830/(10^6)</f>
        <v>7.9638299999999997</v>
      </c>
      <c r="C25" s="17">
        <f>6780190/(10^6)</f>
        <v>6.7801900000000002</v>
      </c>
      <c r="D25" s="17">
        <f>1775730/(10^6)</f>
        <v>1.77573</v>
      </c>
      <c r="E25" s="17">
        <f t="shared" si="0"/>
        <v>5.0044599999999999</v>
      </c>
      <c r="F25" s="1">
        <f t="shared" si="1"/>
        <v>62.839864738448711</v>
      </c>
      <c r="G25" s="17">
        <f>1183640/(10^6)</f>
        <v>1.18364</v>
      </c>
      <c r="H25" s="6">
        <f t="shared" si="2"/>
        <v>14.862697973211384</v>
      </c>
    </row>
    <row r="26" spans="1:8">
      <c r="A26" t="s">
        <v>519</v>
      </c>
      <c r="B26" s="17">
        <f>8697570/(10^6)</f>
        <v>8.6975700000000007</v>
      </c>
      <c r="C26" s="17">
        <f>7304050/(10^6)</f>
        <v>7.3040500000000002</v>
      </c>
      <c r="D26" s="17">
        <f>1923120/(10^6)</f>
        <v>1.9231199999999999</v>
      </c>
      <c r="E26" s="17">
        <f t="shared" si="0"/>
        <v>5.3809300000000002</v>
      </c>
      <c r="F26" s="1">
        <f t="shared" si="1"/>
        <v>61.867050222073516</v>
      </c>
      <c r="G26" s="17">
        <f>1393520/(10^6)</f>
        <v>1.3935200000000001</v>
      </c>
      <c r="H26" s="6">
        <f t="shared" si="2"/>
        <v>16.021946359730361</v>
      </c>
    </row>
    <row r="27" spans="1:8">
      <c r="A27" t="s">
        <v>520</v>
      </c>
      <c r="B27" s="17">
        <f>9598550/(10^6)</f>
        <v>9.5985499999999995</v>
      </c>
      <c r="C27" s="17">
        <f>8063660/(10^6)</f>
        <v>8.0636600000000005</v>
      </c>
      <c r="D27" s="17">
        <f>2039770/(10^6)</f>
        <v>2.0397699999999999</v>
      </c>
      <c r="E27" s="17">
        <f t="shared" si="0"/>
        <v>6.0238900000000006</v>
      </c>
      <c r="F27" s="1">
        <f t="shared" si="1"/>
        <v>62.758333289924003</v>
      </c>
      <c r="G27" s="17">
        <f>1534890/(10^6)</f>
        <v>1.5348900000000001</v>
      </c>
      <c r="H27" s="6">
        <f t="shared" si="2"/>
        <v>15.990852785056079</v>
      </c>
    </row>
    <row r="28" spans="1:8">
      <c r="A28" t="s">
        <v>521</v>
      </c>
      <c r="B28" s="17">
        <f>11091740/(10^6)</f>
        <v>11.09174</v>
      </c>
      <c r="C28" s="17">
        <f>9324410/(10^6)</f>
        <v>9.3244100000000003</v>
      </c>
      <c r="D28" s="17">
        <f>2308310/(10^6)</f>
        <v>2.3083100000000001</v>
      </c>
      <c r="E28" s="17">
        <f t="shared" si="0"/>
        <v>7.0160999999999998</v>
      </c>
      <c r="F28" s="1">
        <f t="shared" si="1"/>
        <v>63.255179079206691</v>
      </c>
      <c r="G28" s="17">
        <f>1767330/(10^6)</f>
        <v>1.7673300000000001</v>
      </c>
      <c r="H28" s="6">
        <f t="shared" si="2"/>
        <v>15.933748897828476</v>
      </c>
    </row>
    <row r="29" spans="1:8">
      <c r="A29" t="s">
        <v>522</v>
      </c>
      <c r="B29" s="17">
        <f>13152830/(10^6)</f>
        <v>13.15283</v>
      </c>
      <c r="C29" s="17">
        <f>10705550/(10^6)</f>
        <v>10.705550000000001</v>
      </c>
      <c r="D29" s="17">
        <f>2587850/(10^6)</f>
        <v>2.58785</v>
      </c>
      <c r="E29" s="17">
        <f t="shared" si="0"/>
        <v>8.117700000000001</v>
      </c>
      <c r="F29" s="1">
        <f t="shared" si="1"/>
        <v>61.718276599028513</v>
      </c>
      <c r="G29" s="17">
        <f>2447280/(10^6)</f>
        <v>2.4472800000000001</v>
      </c>
      <c r="H29" s="6">
        <f t="shared" si="2"/>
        <v>18.606490010134703</v>
      </c>
    </row>
    <row r="30" spans="1:8">
      <c r="A30" t="s">
        <v>523</v>
      </c>
      <c r="B30" s="17">
        <f>15996770/(10^6)</f>
        <v>15.99677</v>
      </c>
      <c r="C30" s="17">
        <f>13579630/(10^6)</f>
        <v>13.57963</v>
      </c>
      <c r="D30" s="17">
        <f>2834540/(10^6)</f>
        <v>2.8345400000000001</v>
      </c>
      <c r="E30" s="17">
        <f t="shared" si="0"/>
        <v>10.745089999999999</v>
      </c>
      <c r="F30" s="1">
        <f t="shared" si="1"/>
        <v>67.170372518952263</v>
      </c>
      <c r="G30" s="17">
        <f>2417140/(10^6)</f>
        <v>2.4171399999999998</v>
      </c>
      <c r="H30" s="6">
        <f t="shared" si="2"/>
        <v>15.110175366652143</v>
      </c>
    </row>
    <row r="31" spans="1:8">
      <c r="A31" t="s">
        <v>524</v>
      </c>
      <c r="B31" s="17">
        <f>18521190/(10^6)</f>
        <v>18.521190000000001</v>
      </c>
      <c r="C31" s="17">
        <f>15805740/(10^6)</f>
        <v>15.80574</v>
      </c>
      <c r="D31" s="17">
        <f>3145700/(10^6)</f>
        <v>3.1457000000000002</v>
      </c>
      <c r="E31" s="17">
        <f t="shared" si="0"/>
        <v>12.66004</v>
      </c>
      <c r="F31" s="1">
        <f t="shared" si="1"/>
        <v>68.354355200718743</v>
      </c>
      <c r="G31" s="17">
        <f>2715450/(10^6)</f>
        <v>2.7154500000000001</v>
      </c>
      <c r="H31" s="6">
        <f t="shared" si="2"/>
        <v>14.661314958704057</v>
      </c>
    </row>
    <row r="32" spans="1:8">
      <c r="A32" t="s">
        <v>525</v>
      </c>
      <c r="B32" s="17">
        <f>21451450/(10^6)</f>
        <v>21.451450000000001</v>
      </c>
      <c r="C32" s="17">
        <f>18280200/(10^6)</f>
        <v>18.280200000000001</v>
      </c>
      <c r="D32" s="17">
        <f>3485610/(10^6)</f>
        <v>3.4856099999999999</v>
      </c>
      <c r="E32" s="17">
        <f t="shared" si="0"/>
        <v>14.794590000000001</v>
      </c>
      <c r="F32" s="1">
        <f t="shared" si="1"/>
        <v>68.967785394460506</v>
      </c>
      <c r="G32" s="17">
        <f>3171250/(10^6)</f>
        <v>3.1712500000000001</v>
      </c>
      <c r="H32" s="6">
        <f t="shared" si="2"/>
        <v>14.783382941479481</v>
      </c>
    </row>
    <row r="33" spans="1:8">
      <c r="A33" t="s">
        <v>402</v>
      </c>
      <c r="B33" s="17">
        <f>24217690/(10^6)</f>
        <v>24.217690000000001</v>
      </c>
      <c r="C33" s="17">
        <f>20630680/(10^6)</f>
        <v>20.630680000000002</v>
      </c>
      <c r="D33" s="17">
        <f>4000030/(10^6)</f>
        <v>4.0000299999999998</v>
      </c>
      <c r="E33" s="17">
        <f t="shared" si="0"/>
        <v>16.630650000000003</v>
      </c>
      <c r="F33" s="1">
        <f t="shared" si="1"/>
        <v>68.671495918892361</v>
      </c>
      <c r="G33" s="17">
        <f>3587010/(10^6)</f>
        <v>3.5870099999999998</v>
      </c>
      <c r="H33" s="6">
        <f t="shared" si="2"/>
        <v>14.811528267146864</v>
      </c>
    </row>
    <row r="34" spans="1:8">
      <c r="A34" t="s">
        <v>399</v>
      </c>
      <c r="B34" s="17">
        <f>26949330/(10^6)</f>
        <v>26.94933</v>
      </c>
      <c r="C34" s="17">
        <f>23155780/(10^6)</f>
        <v>23.15578</v>
      </c>
      <c r="D34" s="17">
        <f>4543060/(10^6)</f>
        <v>4.5430599999999997</v>
      </c>
      <c r="E34" s="17">
        <f t="shared" si="0"/>
        <v>18.612719999999999</v>
      </c>
      <c r="F34" s="1">
        <f t="shared" si="1"/>
        <v>69.065613133981444</v>
      </c>
      <c r="G34" s="17">
        <f>3793550/(10^6)</f>
        <v>3.7935500000000002</v>
      </c>
      <c r="H34" s="6">
        <f t="shared" si="2"/>
        <v>14.076602275455457</v>
      </c>
    </row>
    <row r="35" spans="1:8">
      <c r="A35" t="s">
        <v>403</v>
      </c>
      <c r="B35" s="17">
        <f>30002990/(10^6)</f>
        <v>30.00299</v>
      </c>
      <c r="C35" s="17">
        <f>25790860/(10^6)</f>
        <v>25.790859999999999</v>
      </c>
      <c r="D35" s="17">
        <f>5342300/(10^6)</f>
        <v>5.3422999999999998</v>
      </c>
      <c r="E35" s="17">
        <f t="shared" si="0"/>
        <v>20.448560000000001</v>
      </c>
      <c r="F35" s="1">
        <f t="shared" si="1"/>
        <v>68.155073877636866</v>
      </c>
      <c r="G35" s="17">
        <f>4212130/(10^6)</f>
        <v>4.2121300000000002</v>
      </c>
      <c r="H35" s="6">
        <f t="shared" si="2"/>
        <v>14.03903410960041</v>
      </c>
    </row>
    <row r="36" spans="1:8">
      <c r="A36" t="s">
        <v>404</v>
      </c>
      <c r="B36" s="17">
        <f>32852100/(10^6)</f>
        <v>32.8521</v>
      </c>
      <c r="C36" s="17">
        <f>27989170/(10^6)</f>
        <v>27.989170000000001</v>
      </c>
      <c r="D36" s="17">
        <f>5845420/(10^6)</f>
        <v>5.8454199999999998</v>
      </c>
      <c r="E36" s="17">
        <f t="shared" si="0"/>
        <v>22.143750000000001</v>
      </c>
      <c r="F36" s="1">
        <f t="shared" si="1"/>
        <v>67.404366844128688</v>
      </c>
      <c r="G36" s="17">
        <f>4862930/(10^6)</f>
        <v>4.8629300000000004</v>
      </c>
      <c r="H36" s="6">
        <f t="shared" si="2"/>
        <v>14.802493600104713</v>
      </c>
    </row>
    <row r="37" spans="1:8">
      <c r="A37" t="s">
        <v>405</v>
      </c>
      <c r="B37" s="17">
        <f>37606110/(10^6)</f>
        <v>37.606110000000001</v>
      </c>
      <c r="C37" s="17">
        <f>30964910/(10^6)</f>
        <v>30.96491</v>
      </c>
      <c r="D37" s="17">
        <f>6480910/(10^6)</f>
        <v>6.4809099999999997</v>
      </c>
      <c r="E37" s="17">
        <f t="shared" si="0"/>
        <v>24.484000000000002</v>
      </c>
      <c r="F37" s="1">
        <f t="shared" si="1"/>
        <v>65.106441479855278</v>
      </c>
      <c r="G37" s="17">
        <f>6641200/(10^6)</f>
        <v>6.6412000000000004</v>
      </c>
      <c r="H37" s="6">
        <f t="shared" si="2"/>
        <v>17.659896224310359</v>
      </c>
    </row>
    <row r="38" spans="1:8">
      <c r="A38" t="s">
        <v>406</v>
      </c>
      <c r="B38" s="17">
        <f>42659690/(10^6)</f>
        <v>42.659689999999998</v>
      </c>
      <c r="C38" s="17">
        <f>34890740/(10^6)</f>
        <v>34.890740000000001</v>
      </c>
      <c r="D38" s="17">
        <f>7244480/(10^6)</f>
        <v>7.2444800000000003</v>
      </c>
      <c r="E38" s="17">
        <f t="shared" si="0"/>
        <v>27.646260000000002</v>
      </c>
      <c r="F38" s="1">
        <f t="shared" si="1"/>
        <v>64.806518753418047</v>
      </c>
      <c r="G38" s="17">
        <f>7768950/(10^6)</f>
        <v>7.7689500000000002</v>
      </c>
      <c r="H38" s="6">
        <f t="shared" si="2"/>
        <v>18.211454419851623</v>
      </c>
    </row>
    <row r="39" spans="1:8">
      <c r="A39" t="s">
        <v>407</v>
      </c>
      <c r="B39" s="17">
        <f>45159460/(10^6)</f>
        <v>45.159460000000003</v>
      </c>
      <c r="C39" s="17">
        <f>38388560/(10^6)</f>
        <v>38.388559999999998</v>
      </c>
      <c r="D39" s="17">
        <f>8147570/(10^6)</f>
        <v>8.14757</v>
      </c>
      <c r="E39" s="17">
        <f t="shared" si="0"/>
        <v>30.240989999999996</v>
      </c>
      <c r="F39" s="1">
        <f t="shared" si="1"/>
        <v>66.964906134838614</v>
      </c>
      <c r="G39" s="17">
        <f>6770900/(10^6)</f>
        <v>6.7709000000000001</v>
      </c>
      <c r="H39" s="6">
        <f t="shared" si="2"/>
        <v>14.993314800486985</v>
      </c>
    </row>
    <row r="40" spans="1:8">
      <c r="A40" t="s">
        <v>408</v>
      </c>
      <c r="B40" s="17">
        <f>50407470/(10^6)</f>
        <v>50.407470000000004</v>
      </c>
      <c r="C40" s="17">
        <f>42699860/(10^6)</f>
        <v>42.699860000000001</v>
      </c>
      <c r="D40" s="17">
        <f>8945200/(10^6)</f>
        <v>8.9451999999999998</v>
      </c>
      <c r="E40" s="17">
        <f t="shared" si="0"/>
        <v>33.754660000000001</v>
      </c>
      <c r="F40" s="1">
        <f t="shared" si="1"/>
        <v>66.963606782883573</v>
      </c>
      <c r="G40" s="17">
        <f>7707600/(10^6)</f>
        <v>7.7076000000000002</v>
      </c>
      <c r="H40" s="6">
        <f t="shared" si="2"/>
        <v>15.290590858854847</v>
      </c>
    </row>
    <row r="41" spans="1:8">
      <c r="A41" t="s">
        <v>409</v>
      </c>
      <c r="B41" s="17">
        <f>54108870/(10^6)</f>
        <v>54.108870000000003</v>
      </c>
      <c r="C41" s="17">
        <f>46396030/(10^6)</f>
        <v>46.396030000000003</v>
      </c>
      <c r="D41" s="17">
        <f>9558010/(10^6)</f>
        <v>9.5580099999999995</v>
      </c>
      <c r="E41" s="17">
        <f t="shared" si="0"/>
        <v>36.83802</v>
      </c>
      <c r="F41" s="1">
        <f t="shared" si="1"/>
        <v>68.081296098033462</v>
      </c>
      <c r="G41" s="17">
        <f>7712840/(10^6)</f>
        <v>7.7128399999999999</v>
      </c>
      <c r="H41" s="6">
        <f t="shared" si="2"/>
        <v>14.254298786871727</v>
      </c>
    </row>
    <row r="42" spans="1:8">
      <c r="A42" t="s">
        <v>410</v>
      </c>
      <c r="B42" s="17">
        <f>65239160/(10^6)</f>
        <v>65.239159999999998</v>
      </c>
      <c r="C42" s="17">
        <f>56852650/(10^6)</f>
        <v>56.852649999999997</v>
      </c>
      <c r="D42" s="17">
        <f>10823020/(10^6)</f>
        <v>10.82302</v>
      </c>
      <c r="E42" s="17">
        <f t="shared" si="0"/>
        <v>46.029629999999997</v>
      </c>
      <c r="F42" s="1">
        <f t="shared" si="1"/>
        <v>70.555215609765668</v>
      </c>
      <c r="G42" s="17">
        <f>8386510/(10^6)</f>
        <v>8.3865099999999995</v>
      </c>
      <c r="H42" s="6">
        <f t="shared" si="2"/>
        <v>12.855024497556375</v>
      </c>
    </row>
    <row r="43" spans="1:8">
      <c r="A43" t="s">
        <v>400</v>
      </c>
      <c r="B43" s="17">
        <f>71606940/(10^6)</f>
        <v>71.606939999999994</v>
      </c>
      <c r="C43" s="17">
        <f>59403790/(10^6)</f>
        <v>59.403790000000001</v>
      </c>
      <c r="D43" s="17">
        <f>12444570/(10^6)</f>
        <v>12.444570000000001</v>
      </c>
      <c r="E43" s="17">
        <f t="shared" si="0"/>
        <v>46.959220000000002</v>
      </c>
      <c r="F43" s="1">
        <f t="shared" si="1"/>
        <v>65.579146378828653</v>
      </c>
      <c r="G43" s="17">
        <f>12203150/(10^6)</f>
        <v>12.203150000000001</v>
      </c>
      <c r="H43" s="6">
        <f t="shared" si="2"/>
        <v>17.04185376445356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DF00-C469-4A26-92B2-B86797495B59}">
  <dimension ref="A1:O25"/>
  <sheetViews>
    <sheetView workbookViewId="0">
      <selection activeCell="J4" sqref="J4"/>
    </sheetView>
  </sheetViews>
  <sheetFormatPr defaultRowHeight="15"/>
  <cols>
    <col min="10" max="10" width="8.5703125" customWidth="1"/>
  </cols>
  <sheetData>
    <row r="1" spans="1:15">
      <c r="A1" t="s">
        <v>401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443</v>
      </c>
      <c r="I1" t="s">
        <v>441</v>
      </c>
      <c r="J1" t="s">
        <v>442</v>
      </c>
      <c r="K1" t="s">
        <v>433</v>
      </c>
      <c r="L1" t="s">
        <v>432</v>
      </c>
      <c r="M1" t="s">
        <v>434</v>
      </c>
      <c r="N1" t="s">
        <v>58</v>
      </c>
      <c r="O1" t="s">
        <v>431</v>
      </c>
    </row>
    <row r="2" spans="1:15">
      <c r="A2" s="5">
        <v>44105</v>
      </c>
      <c r="B2">
        <v>8.15</v>
      </c>
      <c r="C2">
        <v>5.94</v>
      </c>
      <c r="D2">
        <v>-2.5499999999999998</v>
      </c>
      <c r="E2">
        <v>5.67</v>
      </c>
      <c r="F2">
        <v>54.18</v>
      </c>
      <c r="G2">
        <v>10.93</v>
      </c>
      <c r="H2">
        <v>8.65</v>
      </c>
      <c r="I2">
        <v>3.21</v>
      </c>
      <c r="J2">
        <v>7.05</v>
      </c>
      <c r="K2">
        <v>20.77</v>
      </c>
      <c r="L2">
        <v>0.73</v>
      </c>
      <c r="M2">
        <v>-1.83</v>
      </c>
      <c r="N2">
        <v>-0.67</v>
      </c>
      <c r="O2">
        <v>5.09</v>
      </c>
    </row>
    <row r="3" spans="1:15">
      <c r="A3" s="5">
        <v>44136</v>
      </c>
      <c r="B3">
        <v>8.4499999999999993</v>
      </c>
      <c r="C3">
        <v>9.1</v>
      </c>
      <c r="D3">
        <v>-1.83</v>
      </c>
      <c r="E3">
        <v>6.91</v>
      </c>
      <c r="F3">
        <v>56.61</v>
      </c>
      <c r="G3">
        <v>10.72</v>
      </c>
      <c r="H3">
        <v>9.2100000000000009</v>
      </c>
      <c r="I3">
        <v>3.45</v>
      </c>
      <c r="J3">
        <v>4.7300000000000004</v>
      </c>
      <c r="K3">
        <v>25.66</v>
      </c>
      <c r="L3">
        <v>0.61</v>
      </c>
      <c r="M3">
        <v>-0.38</v>
      </c>
      <c r="N3">
        <v>0.69</v>
      </c>
      <c r="O3">
        <v>5.83</v>
      </c>
    </row>
    <row r="4" spans="1:15">
      <c r="A4" s="5">
        <v>44166</v>
      </c>
      <c r="B4">
        <v>8.06</v>
      </c>
      <c r="C4">
        <v>5.18</v>
      </c>
      <c r="D4">
        <v>-3.1</v>
      </c>
      <c r="E4">
        <v>5.19</v>
      </c>
      <c r="F4">
        <v>66.44</v>
      </c>
      <c r="G4">
        <v>14.96</v>
      </c>
      <c r="H4">
        <v>8.7899999999999991</v>
      </c>
      <c r="I4">
        <v>4.21</v>
      </c>
      <c r="J4">
        <v>3.65</v>
      </c>
      <c r="K4">
        <v>17.149999999999999</v>
      </c>
      <c r="L4">
        <v>1.32</v>
      </c>
      <c r="M4">
        <v>-0.48</v>
      </c>
      <c r="N4">
        <v>0.41</v>
      </c>
      <c r="O4">
        <v>6.64</v>
      </c>
    </row>
    <row r="5" spans="1:15">
      <c r="A5" s="5">
        <v>44197</v>
      </c>
      <c r="B5">
        <v>7.94</v>
      </c>
      <c r="C5">
        <v>6.86</v>
      </c>
      <c r="D5">
        <v>-3.67</v>
      </c>
      <c r="E5">
        <v>5.88</v>
      </c>
      <c r="F5">
        <v>64.92</v>
      </c>
      <c r="G5">
        <v>62.62</v>
      </c>
      <c r="H5">
        <v>8.67</v>
      </c>
      <c r="I5">
        <v>2.57</v>
      </c>
      <c r="J5">
        <v>6.78</v>
      </c>
      <c r="K5">
        <v>21.77</v>
      </c>
      <c r="L5">
        <v>0.55000000000000004</v>
      </c>
      <c r="M5">
        <v>-0.24</v>
      </c>
      <c r="N5">
        <v>0.68</v>
      </c>
      <c r="O5">
        <v>5.92</v>
      </c>
    </row>
    <row r="6" spans="1:15">
      <c r="A6" s="5">
        <v>44228</v>
      </c>
      <c r="B6">
        <v>8.94</v>
      </c>
      <c r="C6">
        <v>6.75</v>
      </c>
      <c r="D6">
        <v>-3.01</v>
      </c>
      <c r="E6">
        <v>7.49</v>
      </c>
      <c r="F6">
        <v>75.900000000000006</v>
      </c>
      <c r="G6">
        <v>64.14</v>
      </c>
      <c r="H6">
        <v>9.64</v>
      </c>
      <c r="I6">
        <v>0.14000000000000001</v>
      </c>
      <c r="J6">
        <v>7.02</v>
      </c>
      <c r="K6">
        <v>30.61</v>
      </c>
      <c r="L6">
        <v>3.06</v>
      </c>
      <c r="M6">
        <v>-0.56999999999999995</v>
      </c>
      <c r="N6">
        <v>1.04</v>
      </c>
      <c r="O6">
        <v>6.63</v>
      </c>
    </row>
    <row r="7" spans="1:15">
      <c r="A7" s="5">
        <v>44256</v>
      </c>
      <c r="B7">
        <v>9.5</v>
      </c>
      <c r="C7">
        <v>9.41</v>
      </c>
      <c r="D7">
        <v>19.28</v>
      </c>
      <c r="E7">
        <v>31.64</v>
      </c>
      <c r="F7">
        <v>121.68</v>
      </c>
      <c r="G7">
        <v>7.32</v>
      </c>
      <c r="H7">
        <v>10.73</v>
      </c>
      <c r="I7">
        <v>0.13</v>
      </c>
      <c r="J7">
        <v>1.37</v>
      </c>
      <c r="K7">
        <v>31.88</v>
      </c>
      <c r="L7">
        <v>10.43</v>
      </c>
      <c r="M7">
        <v>-4.57</v>
      </c>
      <c r="N7">
        <v>-1.3</v>
      </c>
      <c r="O7">
        <v>5.58</v>
      </c>
    </row>
    <row r="8" spans="1:15">
      <c r="A8" s="5">
        <v>44287</v>
      </c>
      <c r="B8">
        <v>9.92</v>
      </c>
      <c r="C8">
        <v>18.46</v>
      </c>
      <c r="D8">
        <v>0.64</v>
      </c>
      <c r="E8">
        <v>10.86</v>
      </c>
      <c r="F8">
        <v>129.32</v>
      </c>
      <c r="G8">
        <v>14</v>
      </c>
      <c r="H8">
        <v>12.11</v>
      </c>
      <c r="I8">
        <v>3.44</v>
      </c>
      <c r="J8">
        <v>-0.75</v>
      </c>
      <c r="K8">
        <v>44.8</v>
      </c>
      <c r="L8">
        <v>8.66</v>
      </c>
      <c r="M8">
        <v>-3.63</v>
      </c>
      <c r="N8">
        <v>-0.38</v>
      </c>
      <c r="O8">
        <v>4.7</v>
      </c>
    </row>
    <row r="9" spans="1:15">
      <c r="A9" s="5">
        <v>44317</v>
      </c>
      <c r="B9">
        <v>11.02</v>
      </c>
      <c r="C9">
        <v>14.29</v>
      </c>
      <c r="D9">
        <v>0.11</v>
      </c>
      <c r="E9">
        <v>11.31</v>
      </c>
      <c r="F9">
        <v>126</v>
      </c>
      <c r="G9">
        <v>14.68</v>
      </c>
      <c r="H9">
        <v>12.77</v>
      </c>
      <c r="I9">
        <v>2.78</v>
      </c>
      <c r="J9">
        <v>-1.0900000000000001</v>
      </c>
      <c r="K9">
        <v>47.92</v>
      </c>
      <c r="L9">
        <v>8.9</v>
      </c>
      <c r="M9">
        <v>-3.11</v>
      </c>
      <c r="N9">
        <v>0.2</v>
      </c>
      <c r="O9">
        <v>4.9400000000000004</v>
      </c>
    </row>
    <row r="10" spans="1:15">
      <c r="A10" s="5">
        <v>44348</v>
      </c>
      <c r="B10">
        <v>11.14</v>
      </c>
      <c r="C10">
        <v>7.66</v>
      </c>
      <c r="D10">
        <v>0.14000000000000001</v>
      </c>
      <c r="E10">
        <v>10.47</v>
      </c>
      <c r="F10">
        <v>111.34</v>
      </c>
      <c r="G10">
        <v>13.73</v>
      </c>
      <c r="H10">
        <v>12.25</v>
      </c>
      <c r="I10">
        <v>1.6</v>
      </c>
      <c r="J10">
        <v>-1.08</v>
      </c>
      <c r="K10">
        <v>59.05</v>
      </c>
      <c r="L10">
        <v>11.57</v>
      </c>
      <c r="M10">
        <v>-4.82</v>
      </c>
      <c r="N10">
        <v>-0.59</v>
      </c>
      <c r="O10">
        <v>4.79</v>
      </c>
    </row>
    <row r="11" spans="1:15">
      <c r="A11" s="5">
        <v>44378</v>
      </c>
      <c r="B11">
        <v>10.71</v>
      </c>
      <c r="C11">
        <v>12.28</v>
      </c>
      <c r="D11">
        <v>-0.74</v>
      </c>
      <c r="E11">
        <v>10.17</v>
      </c>
      <c r="F11">
        <v>89.53</v>
      </c>
      <c r="G11">
        <v>42.79</v>
      </c>
      <c r="H11">
        <v>11.95</v>
      </c>
      <c r="I11">
        <v>-1.1200000000000001</v>
      </c>
      <c r="J11">
        <v>0.25</v>
      </c>
      <c r="K11">
        <v>59.04</v>
      </c>
      <c r="L11">
        <v>10.49</v>
      </c>
      <c r="M11">
        <v>-3.75</v>
      </c>
      <c r="N11">
        <v>0.41</v>
      </c>
      <c r="O11">
        <v>5.04</v>
      </c>
    </row>
    <row r="12" spans="1:15">
      <c r="A12" s="5">
        <v>44409</v>
      </c>
      <c r="B12">
        <v>11.65</v>
      </c>
      <c r="C12">
        <v>12.54</v>
      </c>
      <c r="D12">
        <v>0.26</v>
      </c>
      <c r="E12">
        <v>11.06</v>
      </c>
      <c r="F12">
        <v>72.59</v>
      </c>
      <c r="G12">
        <v>46.64</v>
      </c>
      <c r="H12">
        <v>12.75</v>
      </c>
      <c r="I12">
        <v>-1.02</v>
      </c>
      <c r="J12">
        <v>-1.03</v>
      </c>
      <c r="K12">
        <v>52.29</v>
      </c>
      <c r="L12">
        <v>12.09</v>
      </c>
      <c r="M12">
        <v>-2.59</v>
      </c>
      <c r="N12">
        <v>1.52</v>
      </c>
      <c r="O12">
        <v>6.67</v>
      </c>
    </row>
    <row r="13" spans="1:15">
      <c r="A13" s="5">
        <v>44440</v>
      </c>
      <c r="B13">
        <v>12.21</v>
      </c>
      <c r="C13">
        <v>11.26</v>
      </c>
      <c r="D13">
        <v>0.96</v>
      </c>
      <c r="E13">
        <v>11.42</v>
      </c>
      <c r="F13">
        <v>54.41</v>
      </c>
      <c r="G13">
        <v>50.85</v>
      </c>
      <c r="H13">
        <v>13.16</v>
      </c>
      <c r="I13">
        <v>-1.89</v>
      </c>
      <c r="J13">
        <v>-2.78</v>
      </c>
      <c r="K13">
        <v>37.15</v>
      </c>
      <c r="L13">
        <v>13.06</v>
      </c>
      <c r="M13">
        <v>-2.13</v>
      </c>
      <c r="N13">
        <v>1.68</v>
      </c>
      <c r="O13">
        <v>6.67</v>
      </c>
    </row>
    <row r="14" spans="1:15">
      <c r="A14" s="5">
        <v>44470</v>
      </c>
      <c r="B14">
        <v>8.41</v>
      </c>
      <c r="C14">
        <v>11.89</v>
      </c>
      <c r="D14">
        <v>-3.06</v>
      </c>
      <c r="E14">
        <v>8.3699999999999992</v>
      </c>
      <c r="F14">
        <v>48.86</v>
      </c>
      <c r="G14">
        <v>44.35</v>
      </c>
      <c r="H14">
        <v>11.71</v>
      </c>
      <c r="I14">
        <v>-0.53</v>
      </c>
      <c r="J14">
        <v>1.43</v>
      </c>
      <c r="K14">
        <v>48.62</v>
      </c>
      <c r="L14">
        <v>11.88</v>
      </c>
      <c r="M14">
        <v>0.52</v>
      </c>
      <c r="N14">
        <v>4.1399999999999997</v>
      </c>
      <c r="O14">
        <v>6.84</v>
      </c>
    </row>
    <row r="15" spans="1:15">
      <c r="A15" s="5">
        <v>44501</v>
      </c>
      <c r="B15">
        <v>7.97</v>
      </c>
      <c r="C15">
        <v>6.83</v>
      </c>
      <c r="D15">
        <v>-2.9</v>
      </c>
      <c r="E15">
        <v>7.75</v>
      </c>
      <c r="F15">
        <v>41.99</v>
      </c>
      <c r="G15">
        <v>49.18</v>
      </c>
      <c r="H15">
        <v>11.58</v>
      </c>
      <c r="I15">
        <v>0.37</v>
      </c>
      <c r="J15">
        <v>5.22</v>
      </c>
      <c r="K15">
        <v>48.68</v>
      </c>
      <c r="L15">
        <v>12.66</v>
      </c>
      <c r="M15">
        <v>-0.05</v>
      </c>
      <c r="N15">
        <v>3.81</v>
      </c>
      <c r="O15">
        <v>6.97</v>
      </c>
    </row>
    <row r="16" spans="1:15">
      <c r="A16" s="5">
        <v>44531</v>
      </c>
      <c r="B16">
        <v>9.2799999999999994</v>
      </c>
      <c r="C16">
        <v>13.04</v>
      </c>
      <c r="D16">
        <v>-2.5099999999999998</v>
      </c>
      <c r="E16">
        <v>8.3000000000000007</v>
      </c>
      <c r="F16">
        <v>45.05</v>
      </c>
      <c r="G16">
        <v>55.49</v>
      </c>
      <c r="H16">
        <v>14.29</v>
      </c>
      <c r="I16">
        <v>3.87</v>
      </c>
      <c r="J16">
        <v>13.44</v>
      </c>
      <c r="K16">
        <v>86.5</v>
      </c>
      <c r="L16">
        <v>20.49</v>
      </c>
      <c r="M16">
        <v>1.34</v>
      </c>
      <c r="N16">
        <v>7.6</v>
      </c>
      <c r="O16">
        <v>9.16</v>
      </c>
    </row>
    <row r="17" spans="1:15">
      <c r="A17" s="5">
        <v>44562</v>
      </c>
      <c r="B17">
        <v>7.61</v>
      </c>
      <c r="C17">
        <v>9.33</v>
      </c>
      <c r="D17">
        <v>-2.35</v>
      </c>
      <c r="E17">
        <v>2.5</v>
      </c>
      <c r="F17">
        <v>32.869999999999997</v>
      </c>
      <c r="G17">
        <v>53.01</v>
      </c>
      <c r="H17">
        <v>11.59</v>
      </c>
      <c r="I17">
        <v>2.5499999999999998</v>
      </c>
      <c r="J17">
        <v>10.74</v>
      </c>
      <c r="K17">
        <v>74.680000000000007</v>
      </c>
      <c r="L17">
        <v>19.73</v>
      </c>
      <c r="M17">
        <v>0.45</v>
      </c>
      <c r="N17">
        <v>6.38</v>
      </c>
      <c r="O17">
        <v>8.2100000000000009</v>
      </c>
    </row>
    <row r="18" spans="1:15">
      <c r="A18" s="5">
        <v>44593</v>
      </c>
      <c r="B18">
        <v>6.72</v>
      </c>
      <c r="C18">
        <v>9.8699999999999992</v>
      </c>
      <c r="D18">
        <v>-2.2000000000000002</v>
      </c>
      <c r="E18">
        <v>10.29</v>
      </c>
      <c r="F18">
        <v>26.17</v>
      </c>
      <c r="G18">
        <v>55.89</v>
      </c>
      <c r="H18">
        <v>12.29</v>
      </c>
      <c r="I18">
        <v>-0.19</v>
      </c>
      <c r="J18">
        <v>14.64</v>
      </c>
      <c r="K18">
        <v>71.42</v>
      </c>
      <c r="L18">
        <v>19.87</v>
      </c>
      <c r="M18">
        <v>0.49</v>
      </c>
      <c r="N18">
        <v>6.46</v>
      </c>
      <c r="O18">
        <v>7.91</v>
      </c>
    </row>
    <row r="19" spans="1:15">
      <c r="A19" s="5">
        <v>44621</v>
      </c>
      <c r="B19">
        <v>12.87</v>
      </c>
      <c r="C19">
        <v>12.65</v>
      </c>
      <c r="D19">
        <v>5.88</v>
      </c>
      <c r="E19">
        <v>9.3000000000000007</v>
      </c>
      <c r="F19">
        <v>0.5</v>
      </c>
      <c r="G19">
        <v>60.03</v>
      </c>
      <c r="H19">
        <v>12.59</v>
      </c>
      <c r="I19">
        <v>0.59</v>
      </c>
      <c r="J19">
        <v>11.17</v>
      </c>
      <c r="K19">
        <v>54.4</v>
      </c>
      <c r="L19">
        <v>22.99</v>
      </c>
      <c r="M19">
        <v>1.96</v>
      </c>
      <c r="N19">
        <v>7.54</v>
      </c>
      <c r="O19">
        <v>8.6</v>
      </c>
    </row>
    <row r="20" spans="1:15">
      <c r="A20" s="5">
        <v>44652</v>
      </c>
      <c r="B20">
        <v>13.75</v>
      </c>
      <c r="C20">
        <v>20.010000000000002</v>
      </c>
      <c r="D20">
        <v>6.19</v>
      </c>
      <c r="E20">
        <v>11.46</v>
      </c>
      <c r="F20">
        <v>-2.95</v>
      </c>
      <c r="G20">
        <v>64.92</v>
      </c>
      <c r="H20">
        <v>14.68</v>
      </c>
      <c r="I20">
        <v>1.52</v>
      </c>
      <c r="J20">
        <v>17.350000000000001</v>
      </c>
      <c r="K20">
        <v>53.45</v>
      </c>
      <c r="L20">
        <v>28.98</v>
      </c>
      <c r="M20">
        <v>1.56</v>
      </c>
      <c r="N20">
        <v>8.06</v>
      </c>
      <c r="O20">
        <v>11.14</v>
      </c>
    </row>
    <row r="21" spans="1:15">
      <c r="A21" s="5">
        <v>44682</v>
      </c>
      <c r="B21">
        <v>13.71</v>
      </c>
      <c r="C21">
        <v>30.06</v>
      </c>
      <c r="D21">
        <v>6.13</v>
      </c>
      <c r="E21">
        <v>14.11</v>
      </c>
      <c r="F21">
        <v>-2.94</v>
      </c>
      <c r="G21">
        <v>72.38</v>
      </c>
      <c r="H21">
        <v>16.39</v>
      </c>
      <c r="I21">
        <v>3.59</v>
      </c>
      <c r="J21">
        <v>20.57</v>
      </c>
      <c r="K21">
        <v>49.3</v>
      </c>
      <c r="L21">
        <v>32.99</v>
      </c>
      <c r="M21">
        <v>1.93</v>
      </c>
      <c r="N21">
        <v>8.74</v>
      </c>
      <c r="O21">
        <v>12.12</v>
      </c>
    </row>
    <row r="22" spans="1:15">
      <c r="A22" s="5">
        <v>44713</v>
      </c>
      <c r="B22">
        <v>15.14</v>
      </c>
      <c r="C22">
        <v>30.72</v>
      </c>
      <c r="D22">
        <v>8.4700000000000006</v>
      </c>
      <c r="E22">
        <v>17.670000000000002</v>
      </c>
      <c r="F22">
        <v>0.77</v>
      </c>
      <c r="G22">
        <v>77.319999999999993</v>
      </c>
      <c r="H22">
        <v>18.09</v>
      </c>
      <c r="I22">
        <v>3.35</v>
      </c>
      <c r="J22">
        <v>21.12</v>
      </c>
      <c r="K22">
        <v>47.55</v>
      </c>
      <c r="L22">
        <v>29.57</v>
      </c>
      <c r="M22">
        <v>3.3</v>
      </c>
      <c r="N22">
        <v>9.4700000000000006</v>
      </c>
      <c r="O22">
        <v>13.16</v>
      </c>
    </row>
    <row r="23" spans="1:15">
      <c r="A23" s="5">
        <v>44743</v>
      </c>
      <c r="B23">
        <v>16.190000000000001</v>
      </c>
      <c r="C23">
        <v>28.28</v>
      </c>
      <c r="D23">
        <v>9.42</v>
      </c>
      <c r="E23">
        <v>19.21</v>
      </c>
      <c r="F23">
        <v>5.61</v>
      </c>
      <c r="G23">
        <v>69.83</v>
      </c>
      <c r="H23">
        <v>18.84</v>
      </c>
      <c r="I23">
        <v>3.6</v>
      </c>
      <c r="J23">
        <v>27.36</v>
      </c>
      <c r="K23">
        <v>36.81</v>
      </c>
      <c r="L23">
        <v>28.28</v>
      </c>
      <c r="M23">
        <v>5.23</v>
      </c>
      <c r="N23">
        <v>10.46</v>
      </c>
      <c r="O23">
        <v>14.52</v>
      </c>
    </row>
    <row r="24" spans="1:15">
      <c r="A24" s="5">
        <v>44774</v>
      </c>
      <c r="B24">
        <v>16.399999999999999</v>
      </c>
      <c r="C24">
        <v>27.3</v>
      </c>
      <c r="D24">
        <v>11</v>
      </c>
      <c r="E24">
        <v>19.510000000000002</v>
      </c>
      <c r="F24">
        <v>8.24</v>
      </c>
      <c r="G24">
        <v>65.17</v>
      </c>
      <c r="H24">
        <v>19.54</v>
      </c>
      <c r="I24">
        <v>4.84</v>
      </c>
      <c r="J24">
        <v>27.8</v>
      </c>
      <c r="K24">
        <v>35.56</v>
      </c>
      <c r="L24">
        <v>28.2</v>
      </c>
      <c r="M24">
        <v>6.42</v>
      </c>
      <c r="N24">
        <v>11.4</v>
      </c>
      <c r="O24">
        <v>14.32</v>
      </c>
    </row>
    <row r="25" spans="1:15">
      <c r="A25" s="5">
        <v>44805</v>
      </c>
      <c r="B25">
        <v>16.04</v>
      </c>
      <c r="C25">
        <v>27.17</v>
      </c>
      <c r="D25">
        <v>12.04</v>
      </c>
      <c r="E25">
        <v>19.89</v>
      </c>
      <c r="F25">
        <v>11.79</v>
      </c>
      <c r="G25">
        <v>60.67</v>
      </c>
      <c r="H25">
        <v>19.600000000000001</v>
      </c>
      <c r="I25">
        <v>6.65</v>
      </c>
      <c r="J25">
        <v>30.59</v>
      </c>
      <c r="K25">
        <v>36.24</v>
      </c>
      <c r="L25">
        <v>27.13</v>
      </c>
      <c r="M25">
        <v>7.93</v>
      </c>
      <c r="N25">
        <v>12.56</v>
      </c>
      <c r="O25">
        <v>15.27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AA88-591E-47E6-93A6-DBE2B902FD78}">
  <dimension ref="A1:D24"/>
  <sheetViews>
    <sheetView workbookViewId="0">
      <selection activeCell="J12" sqref="J12"/>
    </sheetView>
  </sheetViews>
  <sheetFormatPr defaultRowHeight="15"/>
  <cols>
    <col min="2" max="2" width="11.140625" customWidth="1"/>
    <col min="3" max="3" width="20" bestFit="1" customWidth="1"/>
  </cols>
  <sheetData>
    <row r="1" spans="1:4">
      <c r="A1" s="11" t="s">
        <v>444</v>
      </c>
      <c r="B1" s="14" t="s">
        <v>529</v>
      </c>
      <c r="C1" t="s">
        <v>445</v>
      </c>
      <c r="D1" t="s">
        <v>528</v>
      </c>
    </row>
    <row r="2" spans="1:4">
      <c r="A2" s="12">
        <v>36586</v>
      </c>
      <c r="B2" s="1">
        <v>58384.5</v>
      </c>
      <c r="C2" s="4">
        <v>466.86700000000002</v>
      </c>
      <c r="D2" s="7">
        <f>B2/C2</f>
        <v>125.05595812083527</v>
      </c>
    </row>
    <row r="3" spans="1:4">
      <c r="A3" s="13">
        <v>36951</v>
      </c>
      <c r="B3" s="1">
        <v>74120</v>
      </c>
      <c r="C3" s="4">
        <v>476.61</v>
      </c>
      <c r="D3" s="7">
        <f t="shared" ref="D3:D24" si="0">B3/C3</f>
        <v>155.51499129267114</v>
      </c>
    </row>
    <row r="4" spans="1:4">
      <c r="A4" s="12">
        <v>37316</v>
      </c>
      <c r="B4" s="1">
        <v>79420</v>
      </c>
      <c r="C4" s="4">
        <v>493.95299999999997</v>
      </c>
      <c r="D4" s="7">
        <f t="shared" si="0"/>
        <v>160.78452808263134</v>
      </c>
    </row>
    <row r="5" spans="1:4">
      <c r="A5" s="13">
        <v>37681</v>
      </c>
      <c r="B5" s="1">
        <v>83677</v>
      </c>
      <c r="C5" s="4">
        <v>523.97</v>
      </c>
      <c r="D5" s="7">
        <f t="shared" si="0"/>
        <v>159.69807431723189</v>
      </c>
    </row>
    <row r="6" spans="1:4">
      <c r="A6" s="12">
        <v>38047</v>
      </c>
      <c r="B6" s="1">
        <v>93178</v>
      </c>
      <c r="C6" s="4">
        <v>618.35799999999995</v>
      </c>
      <c r="D6" s="7">
        <f t="shared" si="0"/>
        <v>150.68617208801376</v>
      </c>
    </row>
    <row r="7" spans="1:4">
      <c r="A7" s="13">
        <v>38412</v>
      </c>
      <c r="B7" s="1">
        <v>96694</v>
      </c>
      <c r="C7" s="4">
        <v>721.58900000000006</v>
      </c>
      <c r="D7" s="7">
        <f t="shared" si="0"/>
        <v>134.00148838189051</v>
      </c>
    </row>
    <row r="8" spans="1:4">
      <c r="A8" s="12">
        <v>38777</v>
      </c>
      <c r="B8" s="1">
        <v>99334</v>
      </c>
      <c r="C8" s="4">
        <v>834.21699999999998</v>
      </c>
      <c r="D8" s="7">
        <f t="shared" si="0"/>
        <v>119.07453336481994</v>
      </c>
    </row>
    <row r="9" spans="1:4">
      <c r="A9" s="13">
        <v>39142</v>
      </c>
      <c r="B9" s="1">
        <v>106828.4</v>
      </c>
      <c r="C9" s="4">
        <v>949.11699999999996</v>
      </c>
      <c r="D9" s="7">
        <f t="shared" si="0"/>
        <v>112.55556480391775</v>
      </c>
    </row>
    <row r="10" spans="1:4">
      <c r="A10" s="12">
        <v>39508</v>
      </c>
      <c r="B10" s="1">
        <v>115336</v>
      </c>
      <c r="C10" s="15">
        <v>1238.7</v>
      </c>
      <c r="D10" s="7">
        <f t="shared" si="0"/>
        <v>93.110519092597073</v>
      </c>
    </row>
    <row r="11" spans="1:4">
      <c r="A11" s="13">
        <v>39873</v>
      </c>
      <c r="B11" s="1">
        <v>130042.8</v>
      </c>
      <c r="C11" s="15">
        <v>1224.0999999999999</v>
      </c>
      <c r="D11" s="7">
        <f t="shared" si="0"/>
        <v>106.23543828118619</v>
      </c>
    </row>
    <row r="12" spans="1:4">
      <c r="A12" s="12">
        <v>40238</v>
      </c>
      <c r="B12" s="1">
        <v>153628.4</v>
      </c>
      <c r="C12" s="15">
        <v>1365.37</v>
      </c>
      <c r="D12" s="7">
        <f t="shared" si="0"/>
        <v>112.51777906355055</v>
      </c>
    </row>
    <row r="13" spans="1:4">
      <c r="A13" s="13">
        <v>40603</v>
      </c>
      <c r="B13" s="1">
        <v>153119.4</v>
      </c>
      <c r="C13" s="15">
        <v>1708.46</v>
      </c>
      <c r="D13" s="7">
        <f t="shared" si="0"/>
        <v>89.624222984442127</v>
      </c>
    </row>
    <row r="14" spans="1:4">
      <c r="A14" s="12">
        <v>40969</v>
      </c>
      <c r="B14" s="1">
        <v>165711.5</v>
      </c>
      <c r="C14" s="15">
        <v>1823.05</v>
      </c>
      <c r="D14" s="7">
        <f t="shared" si="0"/>
        <v>90.897945750253697</v>
      </c>
    </row>
    <row r="15" spans="1:4">
      <c r="A15" s="13">
        <v>41334</v>
      </c>
      <c r="B15" s="1">
        <v>185533.1</v>
      </c>
      <c r="C15" s="15">
        <v>1827.64</v>
      </c>
      <c r="D15" s="7">
        <f t="shared" si="0"/>
        <v>101.51512332844543</v>
      </c>
    </row>
    <row r="16" spans="1:4">
      <c r="A16" s="12">
        <v>41699</v>
      </c>
      <c r="B16" s="1">
        <v>189178.3</v>
      </c>
      <c r="C16" s="15">
        <v>1856.72</v>
      </c>
      <c r="D16" s="7">
        <f t="shared" si="0"/>
        <v>101.88843767503985</v>
      </c>
    </row>
    <row r="17" spans="1:4">
      <c r="A17" s="13">
        <v>42064</v>
      </c>
      <c r="B17" s="1">
        <v>187913.60000000001</v>
      </c>
      <c r="C17" s="15">
        <v>2039.13</v>
      </c>
      <c r="D17" s="7">
        <f t="shared" si="0"/>
        <v>92.153810693776265</v>
      </c>
    </row>
    <row r="18" spans="1:4">
      <c r="A18" s="12">
        <v>42430</v>
      </c>
      <c r="B18" s="1">
        <v>202314.3</v>
      </c>
      <c r="C18" s="15">
        <v>2103.59</v>
      </c>
      <c r="D18" s="7">
        <f t="shared" si="0"/>
        <v>96.175728159955113</v>
      </c>
    </row>
    <row r="19" spans="1:4">
      <c r="A19" s="13">
        <v>42795</v>
      </c>
      <c r="B19" s="1">
        <v>214915.7</v>
      </c>
      <c r="C19" s="15">
        <v>2294.8000000000002</v>
      </c>
      <c r="D19" s="7">
        <f t="shared" si="0"/>
        <v>93.653346696879893</v>
      </c>
    </row>
    <row r="20" spans="1:4">
      <c r="A20" s="12">
        <v>43160</v>
      </c>
      <c r="B20" s="1">
        <v>218106.8</v>
      </c>
      <c r="C20" s="15">
        <v>2651.47</v>
      </c>
      <c r="D20" s="7">
        <f t="shared" si="0"/>
        <v>82.258822464519682</v>
      </c>
    </row>
    <row r="21" spans="1:4">
      <c r="A21" s="13">
        <v>43525</v>
      </c>
      <c r="B21" s="1">
        <v>226452.7</v>
      </c>
      <c r="C21" s="15">
        <v>2702.93</v>
      </c>
      <c r="D21" s="7">
        <f t="shared" si="0"/>
        <v>83.78045306389734</v>
      </c>
    </row>
    <row r="22" spans="1:4">
      <c r="A22" s="12">
        <v>43891</v>
      </c>
      <c r="B22" s="1">
        <v>220869.7</v>
      </c>
      <c r="C22" s="15">
        <v>2831.55</v>
      </c>
      <c r="D22" s="7">
        <f t="shared" si="0"/>
        <v>78.003107838463038</v>
      </c>
    </row>
    <row r="23" spans="1:4">
      <c r="A23" s="13">
        <v>44256</v>
      </c>
      <c r="B23" s="1">
        <v>188180.3</v>
      </c>
      <c r="C23" s="15">
        <v>2667.69</v>
      </c>
      <c r="D23" s="7">
        <f t="shared" si="0"/>
        <v>70.540542566789995</v>
      </c>
    </row>
    <row r="24" spans="1:4">
      <c r="A24" s="12">
        <v>44621</v>
      </c>
      <c r="B24" s="1">
        <v>220033.4</v>
      </c>
      <c r="C24" s="15">
        <v>3176.3</v>
      </c>
      <c r="D24" s="7">
        <f t="shared" si="0"/>
        <v>69.273494317287401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ECONOMY_QUARTERLY_ABSOLUTE</vt:lpstr>
      <vt:lpstr>ECONOMY_QUARTERLY</vt:lpstr>
      <vt:lpstr>10Y_YIELD</vt:lpstr>
      <vt:lpstr>10Y_YIELDS</vt:lpstr>
      <vt:lpstr>ECONOMY</vt:lpstr>
      <vt:lpstr>SELECT</vt:lpstr>
      <vt:lpstr>GOVT_EXP</vt:lpstr>
      <vt:lpstr>LOAN_BANK</vt:lpstr>
      <vt:lpstr>OIL_IMPORT_GDP</vt:lpstr>
      <vt:lpstr>SPECIFIC_ABSOLUTE</vt:lpstr>
      <vt:lpstr>SPECIFIC_YOY</vt:lpstr>
      <vt:lpstr>ALL</vt:lpstr>
      <vt:lpstr>GVA_MIL_RS</vt:lpstr>
      <vt:lpstr>G20_PER_CAPITA</vt:lpstr>
      <vt:lpstr>BANK_LOAN_SHARE</vt:lpstr>
      <vt:lpstr>IND_PROC</vt:lpstr>
      <vt:lpstr>IMPORT</vt:lpstr>
      <vt:lpstr>MC_AGG_DATA</vt:lpstr>
      <vt:lpstr>CALL_REPO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 Mukherjee</dc:creator>
  <cp:lastModifiedBy>Pinaki Mukherjee</cp:lastModifiedBy>
  <dcterms:created xsi:type="dcterms:W3CDTF">2022-01-12T06:15:51Z</dcterms:created>
  <dcterms:modified xsi:type="dcterms:W3CDTF">2023-07-15T12:52:49Z</dcterms:modified>
</cp:coreProperties>
</file>