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ba-C50D-B\Desktop\"/>
    </mc:Choice>
  </mc:AlternateContent>
  <xr:revisionPtr revIDLastSave="0" documentId="8_{3892C2F3-4F9B-4496-AD5D-28FFB87B09F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ources" sheetId="4" r:id="rId1"/>
    <sheet name="M2 vs Core Inflation Niger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2" l="1"/>
  <c r="Q19" i="2"/>
  <c r="Q18" i="2"/>
  <c r="Q17" i="2"/>
  <c r="Q16" i="2"/>
  <c r="Q15" i="2"/>
  <c r="Q14" i="2"/>
  <c r="Q13" i="2"/>
  <c r="Q12" i="2"/>
  <c r="Q11" i="2"/>
  <c r="Q10" i="2"/>
  <c r="Q9" i="2"/>
  <c r="R9" i="2" s="1"/>
  <c r="Q8" i="2"/>
  <c r="Q7" i="2"/>
  <c r="Q6" i="2"/>
  <c r="Q5" i="2"/>
  <c r="Q4" i="2"/>
  <c r="M4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H197" i="2"/>
  <c r="H198" i="2"/>
  <c r="H199" i="2"/>
  <c r="H200" i="2"/>
  <c r="H201" i="2"/>
  <c r="H202" i="2"/>
  <c r="H20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88" i="2"/>
  <c r="H89" i="2"/>
  <c r="H90" i="2"/>
  <c r="H91" i="2"/>
  <c r="H92" i="2"/>
  <c r="H93" i="2"/>
  <c r="H94" i="2"/>
  <c r="H95" i="2"/>
  <c r="H96" i="2"/>
  <c r="H97" i="2"/>
  <c r="H98" i="2"/>
  <c r="H99" i="2"/>
  <c r="H76" i="2"/>
  <c r="H77" i="2"/>
  <c r="H78" i="2"/>
  <c r="H79" i="2"/>
  <c r="H80" i="2"/>
  <c r="H81" i="2"/>
  <c r="H82" i="2"/>
  <c r="H83" i="2"/>
  <c r="H84" i="2"/>
  <c r="H85" i="2"/>
  <c r="H86" i="2"/>
  <c r="H87" i="2"/>
  <c r="H64" i="2"/>
  <c r="H65" i="2"/>
  <c r="H66" i="2"/>
  <c r="H67" i="2"/>
  <c r="H68" i="2"/>
  <c r="H69" i="2"/>
  <c r="H70" i="2"/>
  <c r="H71" i="2"/>
  <c r="H72" i="2"/>
  <c r="H73" i="2"/>
  <c r="H74" i="2"/>
  <c r="H75" i="2"/>
  <c r="H52" i="2"/>
  <c r="H53" i="2"/>
  <c r="H54" i="2"/>
  <c r="H55" i="2"/>
  <c r="H56" i="2"/>
  <c r="H57" i="2"/>
  <c r="H58" i="2"/>
  <c r="H59" i="2"/>
  <c r="H60" i="2"/>
  <c r="H61" i="2"/>
  <c r="H62" i="2"/>
  <c r="H63" i="2"/>
  <c r="H40" i="2"/>
  <c r="H41" i="2"/>
  <c r="H42" i="2"/>
  <c r="H43" i="2"/>
  <c r="H44" i="2"/>
  <c r="H45" i="2"/>
  <c r="H46" i="2"/>
  <c r="H47" i="2"/>
  <c r="H48" i="2"/>
  <c r="H49" i="2"/>
  <c r="H50" i="2"/>
  <c r="H51" i="2"/>
  <c r="H28" i="2"/>
  <c r="H29" i="2"/>
  <c r="H30" i="2"/>
  <c r="H31" i="2"/>
  <c r="H32" i="2"/>
  <c r="H33" i="2"/>
  <c r="H34" i="2"/>
  <c r="H35" i="2"/>
  <c r="H36" i="2"/>
  <c r="H37" i="2"/>
  <c r="H38" i="2"/>
  <c r="H39" i="2"/>
  <c r="H16" i="2"/>
  <c r="H17" i="2"/>
  <c r="H18" i="2"/>
  <c r="H19" i="2"/>
  <c r="H20" i="2"/>
  <c r="H21" i="2"/>
  <c r="H22" i="2"/>
  <c r="H23" i="2"/>
  <c r="H24" i="2"/>
  <c r="H25" i="2"/>
  <c r="H26" i="2"/>
  <c r="H27" i="2"/>
  <c r="H4" i="2"/>
  <c r="H5" i="2"/>
  <c r="H6" i="2"/>
  <c r="H7" i="2"/>
  <c r="H8" i="2"/>
  <c r="H9" i="2"/>
  <c r="H10" i="2"/>
  <c r="H11" i="2"/>
  <c r="H12" i="2"/>
  <c r="H13" i="2"/>
  <c r="H14" i="2"/>
  <c r="H15" i="2"/>
  <c r="H196" i="2"/>
  <c r="C197" i="2"/>
  <c r="C198" i="2"/>
  <c r="C199" i="2"/>
  <c r="C200" i="2"/>
  <c r="C201" i="2"/>
  <c r="C202" i="2"/>
  <c r="C20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88" i="2"/>
  <c r="C89" i="2"/>
  <c r="C90" i="2"/>
  <c r="C91" i="2"/>
  <c r="C92" i="2"/>
  <c r="C93" i="2"/>
  <c r="C94" i="2"/>
  <c r="C95" i="2"/>
  <c r="C96" i="2"/>
  <c r="C97" i="2"/>
  <c r="C98" i="2"/>
  <c r="C99" i="2"/>
  <c r="C76" i="2"/>
  <c r="C77" i="2"/>
  <c r="C78" i="2"/>
  <c r="C79" i="2"/>
  <c r="C80" i="2"/>
  <c r="C81" i="2"/>
  <c r="C82" i="2"/>
  <c r="C83" i="2"/>
  <c r="C84" i="2"/>
  <c r="C85" i="2"/>
  <c r="C86" i="2"/>
  <c r="C87" i="2"/>
  <c r="C64" i="2"/>
  <c r="C65" i="2"/>
  <c r="C66" i="2"/>
  <c r="C67" i="2"/>
  <c r="C68" i="2"/>
  <c r="C69" i="2"/>
  <c r="C70" i="2"/>
  <c r="C71" i="2"/>
  <c r="C72" i="2"/>
  <c r="C73" i="2"/>
  <c r="C74" i="2"/>
  <c r="C75" i="2"/>
  <c r="C52" i="2"/>
  <c r="C53" i="2"/>
  <c r="C54" i="2"/>
  <c r="C55" i="2"/>
  <c r="C56" i="2"/>
  <c r="C57" i="2"/>
  <c r="C58" i="2"/>
  <c r="C59" i="2"/>
  <c r="C60" i="2"/>
  <c r="C61" i="2"/>
  <c r="C62" i="2"/>
  <c r="C63" i="2"/>
  <c r="C40" i="2"/>
  <c r="C41" i="2"/>
  <c r="C42" i="2"/>
  <c r="C43" i="2"/>
  <c r="C44" i="2"/>
  <c r="C45" i="2"/>
  <c r="C46" i="2"/>
  <c r="C47" i="2"/>
  <c r="C48" i="2"/>
  <c r="C49" i="2"/>
  <c r="C50" i="2"/>
  <c r="C51" i="2"/>
  <c r="C28" i="2"/>
  <c r="C29" i="2"/>
  <c r="C30" i="2"/>
  <c r="C31" i="2"/>
  <c r="C32" i="2"/>
  <c r="C33" i="2"/>
  <c r="C34" i="2"/>
  <c r="C35" i="2"/>
  <c r="C36" i="2"/>
  <c r="C37" i="2"/>
  <c r="C38" i="2"/>
  <c r="C39" i="2"/>
  <c r="C16" i="2"/>
  <c r="C17" i="2"/>
  <c r="C18" i="2"/>
  <c r="C19" i="2"/>
  <c r="C20" i="2"/>
  <c r="C21" i="2"/>
  <c r="C22" i="2"/>
  <c r="C23" i="2"/>
  <c r="C24" i="2"/>
  <c r="C25" i="2"/>
  <c r="C26" i="2"/>
  <c r="C27" i="2"/>
  <c r="C4" i="2"/>
  <c r="C5" i="2"/>
  <c r="C6" i="2"/>
  <c r="C7" i="2"/>
  <c r="C8" i="2"/>
  <c r="C9" i="2"/>
  <c r="C10" i="2"/>
  <c r="C11" i="2"/>
  <c r="C12" i="2"/>
  <c r="C13" i="2"/>
  <c r="C14" i="2"/>
  <c r="C15" i="2"/>
  <c r="C196" i="2"/>
  <c r="R13" i="2" l="1"/>
  <c r="R11" i="2"/>
  <c r="R15" i="2"/>
  <c r="R19" i="2"/>
  <c r="R12" i="2"/>
  <c r="R16" i="2"/>
  <c r="R7" i="2"/>
  <c r="N20" i="2"/>
  <c r="R6" i="2"/>
  <c r="R10" i="2"/>
  <c r="R14" i="2"/>
  <c r="R18" i="2"/>
  <c r="N6" i="2"/>
  <c r="N10" i="2"/>
  <c r="N14" i="2"/>
  <c r="N18" i="2"/>
  <c r="R5" i="2"/>
  <c r="R8" i="2"/>
  <c r="N7" i="2"/>
  <c r="N11" i="2"/>
  <c r="N15" i="2"/>
  <c r="N19" i="2"/>
  <c r="R17" i="2"/>
  <c r="N8" i="2"/>
  <c r="N12" i="2"/>
  <c r="N16" i="2"/>
  <c r="N5" i="2"/>
  <c r="R20" i="2"/>
  <c r="N17" i="2"/>
  <c r="N13" i="2"/>
  <c r="N9" i="2"/>
</calcChain>
</file>

<file path=xl/sharedStrings.xml><?xml version="1.0" encoding="utf-8"?>
<sst xmlns="http://schemas.openxmlformats.org/spreadsheetml/2006/main" count="24" uniqueCount="17">
  <si>
    <t>Year</t>
  </si>
  <si>
    <t>Month</t>
  </si>
  <si>
    <t>Money Supply M2</t>
  </si>
  <si>
    <t>Derived Year</t>
  </si>
  <si>
    <t>Inflation</t>
  </si>
  <si>
    <t>Core Inflation</t>
  </si>
  <si>
    <t>MoneySupply(m2) Yearly</t>
  </si>
  <si>
    <t>M2 Yearly</t>
  </si>
  <si>
    <t>%Rate of Change in m2</t>
  </si>
  <si>
    <t>Core Inflation Yearly</t>
  </si>
  <si>
    <t>%Rate of Change in CI</t>
  </si>
  <si>
    <t>Leading Indicator</t>
  </si>
  <si>
    <t>Sources</t>
  </si>
  <si>
    <t>https://www.cbn.gov.ng/rates/mnycredit.asp</t>
  </si>
  <si>
    <t>Monetary Data</t>
  </si>
  <si>
    <t>Original  Data</t>
  </si>
  <si>
    <t>Derived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</si>
</sst>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NGN]\ 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/>
    <xf numFmtId="10" fontId="0" fillId="0" borderId="0" xfId="1" applyNumberFormat="1" applyFont="1"/>
    <xf numFmtId="0" fontId="18" fillId="0" borderId="0" xfId="43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Fill="1" applyAlignment="1"/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 Yearly (2003 -</a:t>
            </a:r>
            <a:r>
              <a:rPr lang="en-US" baseline="0"/>
              <a:t> 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 vs Core Inflation Nigeria'!$M$3</c:f>
              <c:strCache>
                <c:ptCount val="1"/>
                <c:pt idx="0">
                  <c:v>M2 Yearly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'M2 vs Core Inflation Nigeria'!$L$4:$L$20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Nigeria'!$M$4:$M$20</c:f>
              <c:numCache>
                <c:formatCode>[$NGN]\ #,##0.00</c:formatCode>
                <c:ptCount val="17"/>
                <c:pt idx="0">
                  <c:v>23435054.300000001</c:v>
                </c:pt>
                <c:pt idx="1">
                  <c:v>25581827.800000004</c:v>
                </c:pt>
                <c:pt idx="2">
                  <c:v>31654952.800000004</c:v>
                </c:pt>
                <c:pt idx="3">
                  <c:v>45574907.700000003</c:v>
                </c:pt>
                <c:pt idx="4">
                  <c:v>61528808.499999993</c:v>
                </c:pt>
                <c:pt idx="5">
                  <c:v>96098447.200000003</c:v>
                </c:pt>
                <c:pt idx="6">
                  <c:v>112933346.94000001</c:v>
                </c:pt>
                <c:pt idx="7">
                  <c:v>132419291.16999999</c:v>
                </c:pt>
                <c:pt idx="8">
                  <c:v>146069883.40000001</c:v>
                </c:pt>
                <c:pt idx="9">
                  <c:v>166718583.20000002</c:v>
                </c:pt>
                <c:pt idx="10">
                  <c:v>181855650.81999999</c:v>
                </c:pt>
                <c:pt idx="11">
                  <c:v>211881421.18000001</c:v>
                </c:pt>
                <c:pt idx="12">
                  <c:v>226784269.04999995</c:v>
                </c:pt>
                <c:pt idx="13">
                  <c:v>259495579.81999999</c:v>
                </c:pt>
                <c:pt idx="14">
                  <c:v>268361181.54000002</c:v>
                </c:pt>
                <c:pt idx="15">
                  <c:v>300956651.81</c:v>
                </c:pt>
                <c:pt idx="16">
                  <c:v>219308082.33000001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3F-422A-A3D6-CC883B60F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34728"/>
        <c:axId val="402340960"/>
      </c:lineChart>
      <c:catAx>
        <c:axId val="40233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40960"/>
        <c:crosses val="autoZero"/>
        <c:auto val="1"/>
        <c:lblAlgn val="ctr"/>
        <c:lblOffset val="100"/>
        <c:noMultiLvlLbl val="0"/>
      </c:catAx>
      <c:valAx>
        <c:axId val="4023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Money Supply Yearly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NGN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3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%ROC in M2 vs %ROC in Core Inflation (2004-2019)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'M2 vs Core Inflation Nigeria'!$R$3</c:f>
              <c:strCache>
                <c:ptCount val="1"/>
                <c:pt idx="0">
                  <c:v>%Rate of Change in CI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'M2 vs Core Inflation Nigeria'!$P$4:$P$20</c15:sqref>
                  </c15:fullRef>
                </c:ext>
              </c:extLst>
              <c:f>'M2 vs Core Inflation Nigeria'!$P$5:$P$20</c:f>
              <c:numCache>
                <c:formatCode>General</c:formatCode>
                <c:ptCount val="16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'M2 vs Core Inflation Nigeria'!$R$4:$R$20</c15:sqref>
                  </c15:fullRef>
                </c:ext>
              </c:extLst>
              <c:f>'M2 vs Core Inflation Nigeria'!$R$5:$R$20</c:f>
              <c:numCache>
                <c:formatCode>0.00%</c:formatCode>
                <c:ptCount val="16"/>
                <c:pt idx="0">
                  <c:v>3.3374587458745875E-3</c:v>
                </c:pt>
                <c:pt idx="1">
                  <c:v>-1.3602726387536518E-2</c:v>
                </c:pt>
                <c:pt idx="2">
                  <c:v>3.1304347826086975E-3</c:v>
                </c:pt>
                <c:pt idx="3">
                  <c:v>-2.5524769101595312E-3</c:v>
                </c:pt>
                <c:pt idx="4">
                  <c:v>-3.1253896778662978E-2</c:v>
                </c:pt>
                <c:pt idx="5">
                  <c:v>7.7183276693274317E-3</c:v>
                </c:pt>
                <c:pt idx="6">
                  <c:v>7.7769679300291467E-4</c:v>
                </c:pt>
                <c:pt idx="7">
                  <c:v>-3.6576444769566314E-5</c:v>
                </c:pt>
                <c:pt idx="8">
                  <c:v>6.5426950160661927E-4</c:v>
                </c:pt>
                <c:pt idx="9">
                  <c:v>-2.8997266072845963E-3</c:v>
                </c:pt>
                <c:pt idx="10">
                  <c:v>-3.0935334872979202E-3</c:v>
                </c:pt>
                <c:pt idx="11">
                  <c:v>2.4115393283750131E-4</c:v>
                </c:pt>
                <c:pt idx="12">
                  <c:v>2.6980992347568488E-3</c:v>
                </c:pt>
                <c:pt idx="13">
                  <c:v>2.4967586590109296E-3</c:v>
                </c:pt>
                <c:pt idx="14">
                  <c:v>-1.1772824511765926E-3</c:v>
                </c:pt>
                <c:pt idx="15">
                  <c:v>-7.2081700510628196E-3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6-495A-81AF-2C880BF202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1430344"/>
        <c:axId val="601436576"/>
      </c:barChart>
      <c:lineChart>
        <c:grouping val="standard"/>
        <c:varyColors val="0"/>
        <c:ser>
          <c:idx val="2"/>
          <c:order val="1"/>
          <c:tx>
            <c:strRef>
              <c:f>'M2 vs Core Inflation Nigeria'!$N$3</c:f>
              <c:strCache>
                <c:ptCount val="1"/>
                <c:pt idx="0">
                  <c:v>%Rate of Change in m2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'M2 vs Core Inflation Nigeria'!$N$4:$N$20</c15:sqref>
                  </c15:fullRef>
                </c:ext>
              </c:extLst>
              <c:f>'M2 vs Core Inflation Nigeria'!$N$5:$N$20</c:f>
              <c:numCache>
                <c:formatCode>0.00%</c:formatCode>
                <c:ptCount val="16"/>
                <c:pt idx="0">
                  <c:v>8.3917909102648378E-4</c:v>
                </c:pt>
                <c:pt idx="1">
                  <c:v>1.9185386370249142E-3</c:v>
                </c:pt>
                <c:pt idx="2">
                  <c:v>3.0543023787626888E-3</c:v>
                </c:pt>
                <c:pt idx="3">
                  <c:v>2.5929156096042376E-3</c:v>
                </c:pt>
                <c:pt idx="4">
                  <c:v>3.5973150146800716E-3</c:v>
                </c:pt>
                <c:pt idx="5">
                  <c:v>1.4906934219300317E-3</c:v>
                </c:pt>
                <c:pt idx="6">
                  <c:v>1.4715336457271852E-3</c:v>
                </c:pt>
                <c:pt idx="7">
                  <c:v>9.3452475707254653E-4</c:v>
                </c:pt>
                <c:pt idx="8">
                  <c:v>1.2385361849692115E-3</c:v>
                </c:pt>
                <c:pt idx="9">
                  <c:v>8.3236718527831643E-4</c:v>
                </c:pt>
                <c:pt idx="10">
                  <c:v>1.4171025563629841E-3</c:v>
                </c:pt>
                <c:pt idx="11">
                  <c:v>6.571376371221876E-4</c:v>
                </c:pt>
                <c:pt idx="12">
                  <c:v>1.2605729466640763E-3</c:v>
                </c:pt>
                <c:pt idx="13">
                  <c:v>3.3036080960459569E-4</c:v>
                </c:pt>
                <c:pt idx="14">
                  <c:v>1.0830619650360198E-3</c:v>
                </c:pt>
                <c:pt idx="15">
                  <c:v>-3.723007771192889E-3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6-495A-81AF-2C880BF202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68121784"/>
        <c:axId val="468120472"/>
      </c:lineChart>
      <c:catAx>
        <c:axId val="60143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6576"/>
        <c:crosses val="autoZero"/>
        <c:auto val="1"/>
        <c:lblAlgn val="ctr"/>
        <c:lblOffset val="100"/>
        <c:noMultiLvlLbl val="0"/>
      </c:catAx>
      <c:valAx>
        <c:axId val="6014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30344"/>
        <c:crosses val="autoZero"/>
        <c:crossBetween val="between"/>
      </c:valAx>
      <c:valAx>
        <c:axId val="4681204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1784"/>
        <c:crosses val="max"/>
        <c:crossBetween val="between"/>
      </c:valAx>
      <c:catAx>
        <c:axId val="468121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468120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 Inflation Yearly </a:t>
            </a:r>
            <a:r>
              <a:rPr lang="en-US" sz="1600" b="1" i="0" u="none" strike="noStrike" baseline="0">
                <a:effectLst/>
              </a:rPr>
              <a:t>(2003 - 2019)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 vs Core Inflation Nigeria'!$Q$2:$Q$3</c:f>
              <c:strCache>
                <c:ptCount val="2"/>
                <c:pt idx="0">
                  <c:v>Core Inflation Yearly</c:v>
                </c:pt>
                <c:pt idx="1">
                  <c:v>Core Inflation Yearly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'M2 vs Core Inflation Nigeria'!$P$4:$P$20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Nigeria'!$Q$4:$Q$20</c:f>
              <c:numCache>
                <c:formatCode>General</c:formatCode>
                <c:ptCount val="17"/>
                <c:pt idx="0">
                  <c:v>161.5</c:v>
                </c:pt>
                <c:pt idx="1">
                  <c:v>242.4</c:v>
                </c:pt>
                <c:pt idx="2">
                  <c:v>102.69999999999999</c:v>
                </c:pt>
                <c:pt idx="3">
                  <c:v>149.50000000000003</c:v>
                </c:pt>
                <c:pt idx="4">
                  <c:v>119.10000000000001</c:v>
                </c:pt>
                <c:pt idx="5">
                  <c:v>28.869999999999997</c:v>
                </c:pt>
                <c:pt idx="6">
                  <c:v>126.53</c:v>
                </c:pt>
                <c:pt idx="7">
                  <c:v>137.19999999999999</c:v>
                </c:pt>
                <c:pt idx="8">
                  <c:v>136.70000000000002</c:v>
                </c:pt>
                <c:pt idx="9">
                  <c:v>146.27000000000004</c:v>
                </c:pt>
                <c:pt idx="10">
                  <c:v>113.39</c:v>
                </c:pt>
                <c:pt idx="11">
                  <c:v>86.600000000000009</c:v>
                </c:pt>
                <c:pt idx="12">
                  <c:v>88.74</c:v>
                </c:pt>
                <c:pt idx="13">
                  <c:v>121.52999999999997</c:v>
                </c:pt>
                <c:pt idx="14">
                  <c:v>161.97</c:v>
                </c:pt>
                <c:pt idx="15">
                  <c:v>144.91</c:v>
                </c:pt>
                <c:pt idx="16">
                  <c:v>84.21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8AC-B856-29E23E0C2F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469066624"/>
        <c:axId val="469067280"/>
      </c:barChart>
      <c:catAx>
        <c:axId val="4690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67280"/>
        <c:crosses val="autoZero"/>
        <c:auto val="1"/>
        <c:lblAlgn val="ctr"/>
        <c:lblOffset val="100"/>
        <c:noMultiLvlLbl val="0"/>
      </c:catAx>
      <c:valAx>
        <c:axId val="4690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 Inlation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Monetary Money Supply M2(2003-2019)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 vs Core Inflation Nigeria'!$D$2:$D$3</c:f>
              <c:strCache>
                <c:ptCount val="2"/>
                <c:pt idx="0">
                  <c:v>Monetary Data</c:v>
                </c:pt>
                <c:pt idx="1">
                  <c:v>Money Supply M2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'M2 vs Core Inflation Nigeria'!$A$3:$A$203</c15:sqref>
                  </c15:fullRef>
                </c:ext>
              </c:extLst>
              <c:f>'M2 vs Core Inflation Nigeria'!$A$4:$A$203</c:f>
              <c:strCache>
                <c:ptCount val="200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2003</c:v>
                </c:pt>
                <c:pt idx="7">
                  <c:v>2003</c:v>
                </c:pt>
                <c:pt idx="8">
                  <c:v>2003</c:v>
                </c:pt>
                <c:pt idx="9">
                  <c:v>2003</c:v>
                </c:pt>
                <c:pt idx="10">
                  <c:v>2003</c:v>
                </c:pt>
                <c:pt idx="11">
                  <c:v>2003</c:v>
                </c:pt>
                <c:pt idx="12">
                  <c:v>2004</c:v>
                </c:pt>
                <c:pt idx="13">
                  <c:v>2004</c:v>
                </c:pt>
                <c:pt idx="14">
                  <c:v>2004</c:v>
                </c:pt>
                <c:pt idx="15">
                  <c:v>2004</c:v>
                </c:pt>
                <c:pt idx="16">
                  <c:v>2004</c:v>
                </c:pt>
                <c:pt idx="17">
                  <c:v>2004</c:v>
                </c:pt>
                <c:pt idx="18">
                  <c:v>2004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2005</c:v>
                </c:pt>
                <c:pt idx="33">
                  <c:v>2005</c:v>
                </c:pt>
                <c:pt idx="34">
                  <c:v>2005</c:v>
                </c:pt>
                <c:pt idx="35">
                  <c:v>2005</c:v>
                </c:pt>
                <c:pt idx="36">
                  <c:v>2006</c:v>
                </c:pt>
                <c:pt idx="37">
                  <c:v>2006</c:v>
                </c:pt>
                <c:pt idx="38">
                  <c:v>2006</c:v>
                </c:pt>
                <c:pt idx="39">
                  <c:v>2006</c:v>
                </c:pt>
                <c:pt idx="40">
                  <c:v>2006</c:v>
                </c:pt>
                <c:pt idx="41">
                  <c:v>2006</c:v>
                </c:pt>
                <c:pt idx="42">
                  <c:v>2006</c:v>
                </c:pt>
                <c:pt idx="43">
                  <c:v>2006</c:v>
                </c:pt>
                <c:pt idx="44">
                  <c:v>2006</c:v>
                </c:pt>
                <c:pt idx="45">
                  <c:v>2006</c:v>
                </c:pt>
                <c:pt idx="46">
                  <c:v>2006</c:v>
                </c:pt>
                <c:pt idx="47">
                  <c:v>2006</c:v>
                </c:pt>
                <c:pt idx="48">
                  <c:v>2007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2007</c:v>
                </c:pt>
                <c:pt idx="54">
                  <c:v>2007</c:v>
                </c:pt>
                <c:pt idx="55">
                  <c:v>2007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2009</c:v>
                </c:pt>
                <c:pt idx="82">
                  <c:v>2009</c:v>
                </c:pt>
                <c:pt idx="83">
                  <c:v>2009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  <c:pt idx="89">
                  <c:v>2010</c:v>
                </c:pt>
                <c:pt idx="90">
                  <c:v>2010</c:v>
                </c:pt>
                <c:pt idx="91">
                  <c:v>2010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2011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2011</c:v>
                </c:pt>
                <c:pt idx="107">
                  <c:v>2011</c:v>
                </c:pt>
                <c:pt idx="108">
                  <c:v>2012</c:v>
                </c:pt>
                <c:pt idx="109">
                  <c:v>2012</c:v>
                </c:pt>
                <c:pt idx="110">
                  <c:v>2012</c:v>
                </c:pt>
                <c:pt idx="111">
                  <c:v>2012</c:v>
                </c:pt>
                <c:pt idx="112">
                  <c:v>2012</c:v>
                </c:pt>
                <c:pt idx="113">
                  <c:v>2012</c:v>
                </c:pt>
                <c:pt idx="114">
                  <c:v>2012</c:v>
                </c:pt>
                <c:pt idx="115">
                  <c:v>2012</c:v>
                </c:pt>
                <c:pt idx="116">
                  <c:v>2012</c:v>
                </c:pt>
                <c:pt idx="117">
                  <c:v>2012</c:v>
                </c:pt>
                <c:pt idx="118">
                  <c:v>2012</c:v>
                </c:pt>
                <c:pt idx="119">
                  <c:v>2012</c:v>
                </c:pt>
                <c:pt idx="120">
                  <c:v>2013</c:v>
                </c:pt>
                <c:pt idx="121">
                  <c:v>2013</c:v>
                </c:pt>
                <c:pt idx="122">
                  <c:v>2013</c:v>
                </c:pt>
                <c:pt idx="123">
                  <c:v>2013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2013</c:v>
                </c:pt>
                <c:pt idx="129">
                  <c:v>2013</c:v>
                </c:pt>
                <c:pt idx="130">
                  <c:v>2013</c:v>
                </c:pt>
                <c:pt idx="131">
                  <c:v>2013</c:v>
                </c:pt>
                <c:pt idx="132">
                  <c:v>2014</c:v>
                </c:pt>
                <c:pt idx="133">
                  <c:v>2014</c:v>
                </c:pt>
                <c:pt idx="134">
                  <c:v>2014</c:v>
                </c:pt>
                <c:pt idx="135">
                  <c:v>2014</c:v>
                </c:pt>
                <c:pt idx="136">
                  <c:v>2014</c:v>
                </c:pt>
                <c:pt idx="137">
                  <c:v>2014</c:v>
                </c:pt>
                <c:pt idx="138">
                  <c:v>2014</c:v>
                </c:pt>
                <c:pt idx="139">
                  <c:v>2014</c:v>
                </c:pt>
                <c:pt idx="140">
                  <c:v>2014</c:v>
                </c:pt>
                <c:pt idx="141">
                  <c:v>2014</c:v>
                </c:pt>
                <c:pt idx="142">
                  <c:v>2014</c:v>
                </c:pt>
                <c:pt idx="143">
                  <c:v>2014</c:v>
                </c:pt>
                <c:pt idx="144">
                  <c:v>2015</c:v>
                </c:pt>
                <c:pt idx="145">
                  <c:v>2015</c:v>
                </c:pt>
                <c:pt idx="146">
                  <c:v>2015</c:v>
                </c:pt>
                <c:pt idx="147">
                  <c:v>2015</c:v>
                </c:pt>
                <c:pt idx="148">
                  <c:v>2015</c:v>
                </c:pt>
                <c:pt idx="149">
                  <c:v>2015</c:v>
                </c:pt>
                <c:pt idx="150">
                  <c:v>2015</c:v>
                </c:pt>
                <c:pt idx="151">
                  <c:v>2015</c:v>
                </c:pt>
                <c:pt idx="152">
                  <c:v>2015</c:v>
                </c:pt>
                <c:pt idx="153">
                  <c:v>2015</c:v>
                </c:pt>
                <c:pt idx="154">
                  <c:v>2015</c:v>
                </c:pt>
                <c:pt idx="155">
                  <c:v>2015</c:v>
                </c:pt>
                <c:pt idx="156">
                  <c:v>2016</c:v>
                </c:pt>
                <c:pt idx="157">
                  <c:v>2016</c:v>
                </c:pt>
                <c:pt idx="158">
                  <c:v>2016</c:v>
                </c:pt>
                <c:pt idx="159">
                  <c:v>2016</c:v>
                </c:pt>
                <c:pt idx="160">
                  <c:v>2016</c:v>
                </c:pt>
                <c:pt idx="161">
                  <c:v>2016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2017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2018</c:v>
                </c:pt>
                <c:pt idx="181">
                  <c:v>2018</c:v>
                </c:pt>
                <c:pt idx="182">
                  <c:v>2018</c:v>
                </c:pt>
                <c:pt idx="183">
                  <c:v>2018</c:v>
                </c:pt>
                <c:pt idx="184">
                  <c:v>2018</c:v>
                </c:pt>
                <c:pt idx="185">
                  <c:v>2018</c:v>
                </c:pt>
                <c:pt idx="186">
                  <c:v>2018</c:v>
                </c:pt>
                <c:pt idx="187">
                  <c:v>2018</c:v>
                </c:pt>
                <c:pt idx="188">
                  <c:v>2018</c:v>
                </c:pt>
                <c:pt idx="189">
                  <c:v>2018</c:v>
                </c:pt>
                <c:pt idx="190">
                  <c:v>2018</c:v>
                </c:pt>
                <c:pt idx="191">
                  <c:v>2018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2019</c:v>
                </c:pt>
                <c:pt idx="198">
                  <c:v>2019</c:v>
                </c:pt>
                <c:pt idx="19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'M2 vs Core Inflation Nigeria'!$D$4:$D$203</c15:sqref>
                  </c15:fullRef>
                </c:ext>
              </c:extLst>
              <c:f>'M2 vs Core Inflation Nigeria'!$D$5:$D$203</c:f>
              <c:numCache>
                <c:formatCode>[$NGN]\ #,##0.00</c:formatCode>
                <c:ptCount val="199"/>
                <c:pt idx="0">
                  <c:v>1778660.2</c:v>
                </c:pt>
                <c:pt idx="1">
                  <c:v>1918925.7</c:v>
                </c:pt>
                <c:pt idx="2">
                  <c:v>1966190.1</c:v>
                </c:pt>
                <c:pt idx="3">
                  <c:v>1857919.5</c:v>
                </c:pt>
                <c:pt idx="4">
                  <c:v>2124315.7000000002</c:v>
                </c:pt>
                <c:pt idx="5">
                  <c:v>1952426.1</c:v>
                </c:pt>
                <c:pt idx="6">
                  <c:v>1972619</c:v>
                </c:pt>
                <c:pt idx="7">
                  <c:v>1981068.5</c:v>
                </c:pt>
                <c:pt idx="8">
                  <c:v>2071969</c:v>
                </c:pt>
                <c:pt idx="9">
                  <c:v>2079576.6</c:v>
                </c:pt>
                <c:pt idx="10">
                  <c:v>1985191.8</c:v>
                </c:pt>
                <c:pt idx="11">
                  <c:v>1917503.4</c:v>
                </c:pt>
                <c:pt idx="12">
                  <c:v>2062656.1</c:v>
                </c:pt>
                <c:pt idx="13">
                  <c:v>2106238.6</c:v>
                </c:pt>
                <c:pt idx="14">
                  <c:v>2089655.8</c:v>
                </c:pt>
                <c:pt idx="15">
                  <c:v>2105957.6</c:v>
                </c:pt>
                <c:pt idx="16">
                  <c:v>2113281.4</c:v>
                </c:pt>
                <c:pt idx="17">
                  <c:v>2123061.2000000002</c:v>
                </c:pt>
                <c:pt idx="18">
                  <c:v>2141896.7999999998</c:v>
                </c:pt>
                <c:pt idx="19">
                  <c:v>2156836.1</c:v>
                </c:pt>
                <c:pt idx="20">
                  <c:v>2231973.6</c:v>
                </c:pt>
                <c:pt idx="21">
                  <c:v>2269179.2999999998</c:v>
                </c:pt>
                <c:pt idx="22">
                  <c:v>2263587.9</c:v>
                </c:pt>
                <c:pt idx="23">
                  <c:v>2349890.2999999998</c:v>
                </c:pt>
                <c:pt idx="24">
                  <c:v>2444112.4</c:v>
                </c:pt>
                <c:pt idx="25">
                  <c:v>2568065.2999999998</c:v>
                </c:pt>
                <c:pt idx="26">
                  <c:v>2503988.4</c:v>
                </c:pt>
                <c:pt idx="27">
                  <c:v>2566100.6</c:v>
                </c:pt>
                <c:pt idx="28">
                  <c:v>2691297</c:v>
                </c:pt>
                <c:pt idx="29">
                  <c:v>2803529.6</c:v>
                </c:pt>
                <c:pt idx="30">
                  <c:v>2775685.6</c:v>
                </c:pt>
                <c:pt idx="31">
                  <c:v>2772993.1</c:v>
                </c:pt>
                <c:pt idx="32">
                  <c:v>2699799.6</c:v>
                </c:pt>
                <c:pt idx="33">
                  <c:v>2664644.7999999998</c:v>
                </c:pt>
                <c:pt idx="34">
                  <c:v>2814846.1</c:v>
                </c:pt>
                <c:pt idx="35">
                  <c:v>2967139.5</c:v>
                </c:pt>
                <c:pt idx="36">
                  <c:v>2227472.7999999998</c:v>
                </c:pt>
                <c:pt idx="37">
                  <c:v>3307667.9</c:v>
                </c:pt>
                <c:pt idx="38">
                  <c:v>3540703.6</c:v>
                </c:pt>
                <c:pt idx="39">
                  <c:v>3684404.5</c:v>
                </c:pt>
                <c:pt idx="40">
                  <c:v>3911821.5</c:v>
                </c:pt>
                <c:pt idx="41">
                  <c:v>4109850.4</c:v>
                </c:pt>
                <c:pt idx="42">
                  <c:v>4189053.5</c:v>
                </c:pt>
                <c:pt idx="43">
                  <c:v>4320672.3</c:v>
                </c:pt>
                <c:pt idx="44">
                  <c:v>4730662.8</c:v>
                </c:pt>
                <c:pt idx="45">
                  <c:v>4557557.2</c:v>
                </c:pt>
                <c:pt idx="46">
                  <c:v>4027901.7</c:v>
                </c:pt>
                <c:pt idx="47">
                  <c:v>3900134.7</c:v>
                </c:pt>
                <c:pt idx="48">
                  <c:v>4122142</c:v>
                </c:pt>
                <c:pt idx="49">
                  <c:v>4798317.4000000004</c:v>
                </c:pt>
                <c:pt idx="50">
                  <c:v>5052863.3</c:v>
                </c:pt>
                <c:pt idx="51">
                  <c:v>4909220.5999999996</c:v>
                </c:pt>
                <c:pt idx="52">
                  <c:v>5116246.7</c:v>
                </c:pt>
                <c:pt idx="53">
                  <c:v>5130160.2</c:v>
                </c:pt>
                <c:pt idx="54">
                  <c:v>5550488.2999999998</c:v>
                </c:pt>
                <c:pt idx="55">
                  <c:v>5672622.4000000004</c:v>
                </c:pt>
                <c:pt idx="56">
                  <c:v>5585227.7999999998</c:v>
                </c:pt>
                <c:pt idx="57">
                  <c:v>5881558.5999999996</c:v>
                </c:pt>
                <c:pt idx="58">
                  <c:v>5809826.5</c:v>
                </c:pt>
                <c:pt idx="59">
                  <c:v>6527673</c:v>
                </c:pt>
                <c:pt idx="60">
                  <c:v>7016468.5</c:v>
                </c:pt>
                <c:pt idx="61">
                  <c:v>7998232.7999999998</c:v>
                </c:pt>
                <c:pt idx="62">
                  <c:v>7805093.5</c:v>
                </c:pt>
                <c:pt idx="63">
                  <c:v>7546333.7000000002</c:v>
                </c:pt>
                <c:pt idx="64">
                  <c:v>7948368.7999999998</c:v>
                </c:pt>
                <c:pt idx="65">
                  <c:v>8067591.2000000002</c:v>
                </c:pt>
                <c:pt idx="66">
                  <c:v>8335290.5</c:v>
                </c:pt>
                <c:pt idx="67">
                  <c:v>8960287.6999999993</c:v>
                </c:pt>
                <c:pt idx="68">
                  <c:v>8339115.5</c:v>
                </c:pt>
                <c:pt idx="69">
                  <c:v>8387156.7000000002</c:v>
                </c:pt>
                <c:pt idx="70">
                  <c:v>9166835.3000000007</c:v>
                </c:pt>
                <c:pt idx="71">
                  <c:v>9294035.9000000004</c:v>
                </c:pt>
                <c:pt idx="72">
                  <c:v>9087967</c:v>
                </c:pt>
                <c:pt idx="73">
                  <c:v>8997817.3000000007</c:v>
                </c:pt>
                <c:pt idx="74">
                  <c:v>9001008.0999999996</c:v>
                </c:pt>
                <c:pt idx="75">
                  <c:v>8720581.4000000004</c:v>
                </c:pt>
                <c:pt idx="76">
                  <c:v>9077026.5</c:v>
                </c:pt>
                <c:pt idx="77">
                  <c:v>8889358.8000000007</c:v>
                </c:pt>
                <c:pt idx="78">
                  <c:v>9475324.9000000004</c:v>
                </c:pt>
                <c:pt idx="79">
                  <c:v>9458490.1999999993</c:v>
                </c:pt>
                <c:pt idx="80">
                  <c:v>9911551.3000000007</c:v>
                </c:pt>
                <c:pt idx="81">
                  <c:v>10239558.4</c:v>
                </c:pt>
                <c:pt idx="82">
                  <c:v>10780627.140000001</c:v>
                </c:pt>
                <c:pt idx="83">
                  <c:v>10446373.939999999</c:v>
                </c:pt>
                <c:pt idx="84">
                  <c:v>10792645.17</c:v>
                </c:pt>
                <c:pt idx="85">
                  <c:v>11023312.970000001</c:v>
                </c:pt>
                <c:pt idx="86">
                  <c:v>10972487.609999999</c:v>
                </c:pt>
                <c:pt idx="87">
                  <c:v>10759314.65</c:v>
                </c:pt>
                <c:pt idx="88">
                  <c:v>10845498.1</c:v>
                </c:pt>
                <c:pt idx="89">
                  <c:v>10941435.300000001</c:v>
                </c:pt>
                <c:pt idx="90">
                  <c:v>11520644.68</c:v>
                </c:pt>
                <c:pt idx="91">
                  <c:v>11224789.77</c:v>
                </c:pt>
                <c:pt idx="92">
                  <c:v>11224607.279999999</c:v>
                </c:pt>
                <c:pt idx="93">
                  <c:v>11142651.359999999</c:v>
                </c:pt>
                <c:pt idx="94">
                  <c:v>11525530.34</c:v>
                </c:pt>
                <c:pt idx="95">
                  <c:v>11561525.949999999</c:v>
                </c:pt>
                <c:pt idx="96">
                  <c:v>11595668.300000001</c:v>
                </c:pt>
                <c:pt idx="97">
                  <c:v>11653623.810000001</c:v>
                </c:pt>
                <c:pt idx="98">
                  <c:v>11898956.66</c:v>
                </c:pt>
                <c:pt idx="99">
                  <c:v>11986234.869999999</c:v>
                </c:pt>
                <c:pt idx="100">
                  <c:v>12172096.710000001</c:v>
                </c:pt>
                <c:pt idx="101">
                  <c:v>12389274.84</c:v>
                </c:pt>
                <c:pt idx="102">
                  <c:v>12508014.99</c:v>
                </c:pt>
                <c:pt idx="103">
                  <c:v>12618080.33</c:v>
                </c:pt>
                <c:pt idx="104">
                  <c:v>12172500.07</c:v>
                </c:pt>
                <c:pt idx="105">
                  <c:v>12210412.369999999</c:v>
                </c:pt>
                <c:pt idx="106">
                  <c:v>13303494.5</c:v>
                </c:pt>
                <c:pt idx="107">
                  <c:v>13755293.220000001</c:v>
                </c:pt>
                <c:pt idx="108">
                  <c:v>13153787.49</c:v>
                </c:pt>
                <c:pt idx="109">
                  <c:v>13268771.630000001</c:v>
                </c:pt>
                <c:pt idx="110">
                  <c:v>13302543.02</c:v>
                </c:pt>
                <c:pt idx="111">
                  <c:v>13600632.34</c:v>
                </c:pt>
                <c:pt idx="112">
                  <c:v>13480391.26</c:v>
                </c:pt>
                <c:pt idx="113">
                  <c:v>13389237.85</c:v>
                </c:pt>
                <c:pt idx="114">
                  <c:v>13766697.16</c:v>
                </c:pt>
                <c:pt idx="115">
                  <c:v>14062100.960000001</c:v>
                </c:pt>
                <c:pt idx="116">
                  <c:v>14397358</c:v>
                </c:pt>
                <c:pt idx="117">
                  <c:v>15060916.720000001</c:v>
                </c:pt>
                <c:pt idx="118">
                  <c:v>15480853.550000001</c:v>
                </c:pt>
                <c:pt idx="119">
                  <c:v>14613954.689999999</c:v>
                </c:pt>
                <c:pt idx="120">
                  <c:v>14356544.08</c:v>
                </c:pt>
                <c:pt idx="121">
                  <c:v>14523023.51</c:v>
                </c:pt>
                <c:pt idx="122">
                  <c:v>14727202.5</c:v>
                </c:pt>
                <c:pt idx="123">
                  <c:v>15681264.07</c:v>
                </c:pt>
                <c:pt idx="124">
                  <c:v>15305279.550000001</c:v>
                </c:pt>
                <c:pt idx="125">
                  <c:v>15543602.91</c:v>
                </c:pt>
                <c:pt idx="126">
                  <c:v>15664167.199999999</c:v>
                </c:pt>
                <c:pt idx="127">
                  <c:v>15629548.93</c:v>
                </c:pt>
                <c:pt idx="128">
                  <c:v>15418304.85</c:v>
                </c:pt>
                <c:pt idx="129">
                  <c:v>15587586.460000001</c:v>
                </c:pt>
                <c:pt idx="130">
                  <c:v>14805172.07</c:v>
                </c:pt>
                <c:pt idx="131">
                  <c:v>15485591.75</c:v>
                </c:pt>
                <c:pt idx="132">
                  <c:v>15416366.91</c:v>
                </c:pt>
                <c:pt idx="133">
                  <c:v>17709888.449999999</c:v>
                </c:pt>
                <c:pt idx="134">
                  <c:v>17863080.77</c:v>
                </c:pt>
                <c:pt idx="135">
                  <c:v>17597815.210000001</c:v>
                </c:pt>
                <c:pt idx="136">
                  <c:v>17553107.239999998</c:v>
                </c:pt>
                <c:pt idx="137">
                  <c:v>18077019.57</c:v>
                </c:pt>
                <c:pt idx="138">
                  <c:v>17872804.739999998</c:v>
                </c:pt>
                <c:pt idx="139">
                  <c:v>18173198.620000001</c:v>
                </c:pt>
                <c:pt idx="140">
                  <c:v>18469272.73</c:v>
                </c:pt>
                <c:pt idx="141">
                  <c:v>18777775.190000001</c:v>
                </c:pt>
                <c:pt idx="142">
                  <c:v>18885500</c:v>
                </c:pt>
                <c:pt idx="143">
                  <c:v>18934166.43</c:v>
                </c:pt>
                <c:pt idx="144">
                  <c:v>18865922.34</c:v>
                </c:pt>
                <c:pt idx="145">
                  <c:v>19132363.300000001</c:v>
                </c:pt>
                <c:pt idx="146">
                  <c:v>19608078.850000001</c:v>
                </c:pt>
                <c:pt idx="147">
                  <c:v>19196565.140000001</c:v>
                </c:pt>
                <c:pt idx="148">
                  <c:v>18811429.399999999</c:v>
                </c:pt>
                <c:pt idx="149">
                  <c:v>18424703.079999998</c:v>
                </c:pt>
                <c:pt idx="150">
                  <c:v>18491571.960000001</c:v>
                </c:pt>
                <c:pt idx="151">
                  <c:v>18718003.109999999</c:v>
                </c:pt>
                <c:pt idx="152">
                  <c:v>18204395.780000001</c:v>
                </c:pt>
                <c:pt idx="153">
                  <c:v>18367238.539999999</c:v>
                </c:pt>
                <c:pt idx="154">
                  <c:v>20029831.120000001</c:v>
                </c:pt>
                <c:pt idx="155">
                  <c:v>19799457.539999999</c:v>
                </c:pt>
                <c:pt idx="156">
                  <c:v>20620803.079999998</c:v>
                </c:pt>
                <c:pt idx="157">
                  <c:v>20470436</c:v>
                </c:pt>
                <c:pt idx="158">
                  <c:v>20727909.469999999</c:v>
                </c:pt>
                <c:pt idx="159">
                  <c:v>21035132.359999999</c:v>
                </c:pt>
                <c:pt idx="160">
                  <c:v>22078013.460000001</c:v>
                </c:pt>
                <c:pt idx="161">
                  <c:v>22535192.760000002</c:v>
                </c:pt>
                <c:pt idx="162">
                  <c:v>22057000.949999999</c:v>
                </c:pt>
                <c:pt idx="163">
                  <c:v>22013780.890000001</c:v>
                </c:pt>
                <c:pt idx="164">
                  <c:v>22180072.300000001</c:v>
                </c:pt>
                <c:pt idx="165">
                  <c:v>22386048.43</c:v>
                </c:pt>
                <c:pt idx="166">
                  <c:v>23591732.579999998</c:v>
                </c:pt>
                <c:pt idx="167">
                  <c:v>23096526.550000001</c:v>
                </c:pt>
                <c:pt idx="168">
                  <c:v>22210954.84</c:v>
                </c:pt>
                <c:pt idx="169">
                  <c:v>22304267.84</c:v>
                </c:pt>
                <c:pt idx="170">
                  <c:v>21768241.120000001</c:v>
                </c:pt>
                <c:pt idx="171">
                  <c:v>22047770.68</c:v>
                </c:pt>
                <c:pt idx="172">
                  <c:v>21980582.350000001</c:v>
                </c:pt>
                <c:pt idx="173">
                  <c:v>22195019.77</c:v>
                </c:pt>
                <c:pt idx="174">
                  <c:v>21851454.309999999</c:v>
                </c:pt>
                <c:pt idx="175">
                  <c:v>21953993.84</c:v>
                </c:pt>
                <c:pt idx="176">
                  <c:v>22500618.010000002</c:v>
                </c:pt>
                <c:pt idx="177">
                  <c:v>22311118.02</c:v>
                </c:pt>
                <c:pt idx="178">
                  <c:v>24140634.210000001</c:v>
                </c:pt>
                <c:pt idx="179">
                  <c:v>23963031.48</c:v>
                </c:pt>
                <c:pt idx="180">
                  <c:v>24143010.280000001</c:v>
                </c:pt>
                <c:pt idx="181">
                  <c:v>24424422.140000001</c:v>
                </c:pt>
                <c:pt idx="182">
                  <c:v>24474153.989999998</c:v>
                </c:pt>
                <c:pt idx="183">
                  <c:v>25169014.190000001</c:v>
                </c:pt>
                <c:pt idx="184">
                  <c:v>24814004.52</c:v>
                </c:pt>
                <c:pt idx="185">
                  <c:v>24971101.93</c:v>
                </c:pt>
                <c:pt idx="186">
                  <c:v>24859346.469999999</c:v>
                </c:pt>
                <c:pt idx="187">
                  <c:v>25560662.329999998</c:v>
                </c:pt>
                <c:pt idx="188">
                  <c:v>26041903.870000001</c:v>
                </c:pt>
                <c:pt idx="189">
                  <c:v>25467425.550000001</c:v>
                </c:pt>
                <c:pt idx="190">
                  <c:v>27068575.059999999</c:v>
                </c:pt>
                <c:pt idx="191">
                  <c:v>26771087.050000001</c:v>
                </c:pt>
                <c:pt idx="192">
                  <c:v>26546639.710000001</c:v>
                </c:pt>
                <c:pt idx="193">
                  <c:v>26834815.120000001</c:v>
                </c:pt>
                <c:pt idx="194">
                  <c:v>27579445.149999999</c:v>
                </c:pt>
                <c:pt idx="195">
                  <c:v>27813701.609999999</c:v>
                </c:pt>
                <c:pt idx="196">
                  <c:v>27898828.27</c:v>
                </c:pt>
                <c:pt idx="197">
                  <c:v>28277141.77</c:v>
                </c:pt>
                <c:pt idx="198">
                  <c:v>27586423.649999999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E-4F0A-BAA7-7AD0CC86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72424"/>
        <c:axId val="482570456"/>
      </c:lineChart>
      <c:catAx>
        <c:axId val="48257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0456"/>
        <c:crosses val="autoZero"/>
        <c:auto val="1"/>
        <c:lblAlgn val="ctr"/>
        <c:lblOffset val="100"/>
        <c:noMultiLvlLbl val="0"/>
      </c:catAx>
      <c:valAx>
        <c:axId val="4825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NGN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7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 Inflation 2003-2019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'M2 vs Core Inflation Nigeria'!$I$3</c:f>
              <c:strCache>
                <c:ptCount val="1"/>
                <c:pt idx="0">
                  <c:v>Core Inflation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'M2 vs Core Inflation Nigeria'!$F$3:$F$203</c15:sqref>
                  </c15:fullRef>
                </c:ext>
              </c:extLst>
              <c:f>'M2 vs Core Inflation Nigeria'!$F$4:$F$203</c:f>
              <c:strCache>
                <c:ptCount val="200"/>
                <c:pt idx="0">
                  <c:v>2003</c:v>
                </c:pt>
                <c:pt idx="1">
                  <c:v>2003</c:v>
                </c:pt>
                <c:pt idx="2">
                  <c:v>2003</c:v>
                </c:pt>
                <c:pt idx="3">
                  <c:v>2003</c:v>
                </c:pt>
                <c:pt idx="4">
                  <c:v>2003</c:v>
                </c:pt>
                <c:pt idx="5">
                  <c:v>2003</c:v>
                </c:pt>
                <c:pt idx="6">
                  <c:v>2003</c:v>
                </c:pt>
                <c:pt idx="7">
                  <c:v>2003</c:v>
                </c:pt>
                <c:pt idx="8">
                  <c:v>2003</c:v>
                </c:pt>
                <c:pt idx="9">
                  <c:v>2003</c:v>
                </c:pt>
                <c:pt idx="10">
                  <c:v>2003</c:v>
                </c:pt>
                <c:pt idx="11">
                  <c:v>2003</c:v>
                </c:pt>
                <c:pt idx="12">
                  <c:v>2004</c:v>
                </c:pt>
                <c:pt idx="13">
                  <c:v>2004</c:v>
                </c:pt>
                <c:pt idx="14">
                  <c:v>2004</c:v>
                </c:pt>
                <c:pt idx="15">
                  <c:v>2004</c:v>
                </c:pt>
                <c:pt idx="16">
                  <c:v>2004</c:v>
                </c:pt>
                <c:pt idx="17">
                  <c:v>2004</c:v>
                </c:pt>
                <c:pt idx="18">
                  <c:v>2004</c:v>
                </c:pt>
                <c:pt idx="19">
                  <c:v>2004</c:v>
                </c:pt>
                <c:pt idx="20">
                  <c:v>2004</c:v>
                </c:pt>
                <c:pt idx="21">
                  <c:v>2004</c:v>
                </c:pt>
                <c:pt idx="22">
                  <c:v>2004</c:v>
                </c:pt>
                <c:pt idx="23">
                  <c:v>2004</c:v>
                </c:pt>
                <c:pt idx="24">
                  <c:v>2005</c:v>
                </c:pt>
                <c:pt idx="25">
                  <c:v>2005</c:v>
                </c:pt>
                <c:pt idx="26">
                  <c:v>2005</c:v>
                </c:pt>
                <c:pt idx="27">
                  <c:v>2005</c:v>
                </c:pt>
                <c:pt idx="28">
                  <c:v>2005</c:v>
                </c:pt>
                <c:pt idx="29">
                  <c:v>2005</c:v>
                </c:pt>
                <c:pt idx="30">
                  <c:v>2005</c:v>
                </c:pt>
                <c:pt idx="31">
                  <c:v>2005</c:v>
                </c:pt>
                <c:pt idx="32">
                  <c:v>2005</c:v>
                </c:pt>
                <c:pt idx="33">
                  <c:v>2005</c:v>
                </c:pt>
                <c:pt idx="34">
                  <c:v>2005</c:v>
                </c:pt>
                <c:pt idx="35">
                  <c:v>2005</c:v>
                </c:pt>
                <c:pt idx="36">
                  <c:v>2006</c:v>
                </c:pt>
                <c:pt idx="37">
                  <c:v>2006</c:v>
                </c:pt>
                <c:pt idx="38">
                  <c:v>2006</c:v>
                </c:pt>
                <c:pt idx="39">
                  <c:v>2006</c:v>
                </c:pt>
                <c:pt idx="40">
                  <c:v>2006</c:v>
                </c:pt>
                <c:pt idx="41">
                  <c:v>2006</c:v>
                </c:pt>
                <c:pt idx="42">
                  <c:v>2006</c:v>
                </c:pt>
                <c:pt idx="43">
                  <c:v>2006</c:v>
                </c:pt>
                <c:pt idx="44">
                  <c:v>2006</c:v>
                </c:pt>
                <c:pt idx="45">
                  <c:v>2006</c:v>
                </c:pt>
                <c:pt idx="46">
                  <c:v>2006</c:v>
                </c:pt>
                <c:pt idx="47">
                  <c:v>2006</c:v>
                </c:pt>
                <c:pt idx="48">
                  <c:v>2007</c:v>
                </c:pt>
                <c:pt idx="49">
                  <c:v>2007</c:v>
                </c:pt>
                <c:pt idx="50">
                  <c:v>2007</c:v>
                </c:pt>
                <c:pt idx="51">
                  <c:v>2007</c:v>
                </c:pt>
                <c:pt idx="52">
                  <c:v>2007</c:v>
                </c:pt>
                <c:pt idx="53">
                  <c:v>2007</c:v>
                </c:pt>
                <c:pt idx="54">
                  <c:v>2007</c:v>
                </c:pt>
                <c:pt idx="55">
                  <c:v>2007</c:v>
                </c:pt>
                <c:pt idx="56">
                  <c:v>2007</c:v>
                </c:pt>
                <c:pt idx="57">
                  <c:v>2007</c:v>
                </c:pt>
                <c:pt idx="58">
                  <c:v>2007</c:v>
                </c:pt>
                <c:pt idx="59">
                  <c:v>2007</c:v>
                </c:pt>
                <c:pt idx="60">
                  <c:v>2008</c:v>
                </c:pt>
                <c:pt idx="61">
                  <c:v>2008</c:v>
                </c:pt>
                <c:pt idx="62">
                  <c:v>2008</c:v>
                </c:pt>
                <c:pt idx="63">
                  <c:v>2008</c:v>
                </c:pt>
                <c:pt idx="64">
                  <c:v>2008</c:v>
                </c:pt>
                <c:pt idx="65">
                  <c:v>2008</c:v>
                </c:pt>
                <c:pt idx="66">
                  <c:v>2008</c:v>
                </c:pt>
                <c:pt idx="67">
                  <c:v>2008</c:v>
                </c:pt>
                <c:pt idx="68">
                  <c:v>2008</c:v>
                </c:pt>
                <c:pt idx="69">
                  <c:v>2008</c:v>
                </c:pt>
                <c:pt idx="70">
                  <c:v>2008</c:v>
                </c:pt>
                <c:pt idx="71">
                  <c:v>2008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2009</c:v>
                </c:pt>
                <c:pt idx="81">
                  <c:v>2009</c:v>
                </c:pt>
                <c:pt idx="82">
                  <c:v>2009</c:v>
                </c:pt>
                <c:pt idx="83">
                  <c:v>2009</c:v>
                </c:pt>
                <c:pt idx="84">
                  <c:v>2010</c:v>
                </c:pt>
                <c:pt idx="85">
                  <c:v>2010</c:v>
                </c:pt>
                <c:pt idx="86">
                  <c:v>2010</c:v>
                </c:pt>
                <c:pt idx="87">
                  <c:v>2010</c:v>
                </c:pt>
                <c:pt idx="88">
                  <c:v>2010</c:v>
                </c:pt>
                <c:pt idx="89">
                  <c:v>2010</c:v>
                </c:pt>
                <c:pt idx="90">
                  <c:v>2010</c:v>
                </c:pt>
                <c:pt idx="91">
                  <c:v>2010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2011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  <c:pt idx="104">
                  <c:v>2011</c:v>
                </c:pt>
                <c:pt idx="105">
                  <c:v>2011</c:v>
                </c:pt>
                <c:pt idx="106">
                  <c:v>2011</c:v>
                </c:pt>
                <c:pt idx="107">
                  <c:v>2011</c:v>
                </c:pt>
                <c:pt idx="108">
                  <c:v>2012</c:v>
                </c:pt>
                <c:pt idx="109">
                  <c:v>2012</c:v>
                </c:pt>
                <c:pt idx="110">
                  <c:v>2012</c:v>
                </c:pt>
                <c:pt idx="111">
                  <c:v>2012</c:v>
                </c:pt>
                <c:pt idx="112">
                  <c:v>2012</c:v>
                </c:pt>
                <c:pt idx="113">
                  <c:v>2012</c:v>
                </c:pt>
                <c:pt idx="114">
                  <c:v>2012</c:v>
                </c:pt>
                <c:pt idx="115">
                  <c:v>2012</c:v>
                </c:pt>
                <c:pt idx="116">
                  <c:v>2012</c:v>
                </c:pt>
                <c:pt idx="117">
                  <c:v>2012</c:v>
                </c:pt>
                <c:pt idx="118">
                  <c:v>2012</c:v>
                </c:pt>
                <c:pt idx="119">
                  <c:v>2012</c:v>
                </c:pt>
                <c:pt idx="120">
                  <c:v>2013</c:v>
                </c:pt>
                <c:pt idx="121">
                  <c:v>2013</c:v>
                </c:pt>
                <c:pt idx="122">
                  <c:v>2013</c:v>
                </c:pt>
                <c:pt idx="123">
                  <c:v>2013</c:v>
                </c:pt>
                <c:pt idx="124">
                  <c:v>2013</c:v>
                </c:pt>
                <c:pt idx="125">
                  <c:v>2013</c:v>
                </c:pt>
                <c:pt idx="126">
                  <c:v>2013</c:v>
                </c:pt>
                <c:pt idx="127">
                  <c:v>2013</c:v>
                </c:pt>
                <c:pt idx="128">
                  <c:v>2013</c:v>
                </c:pt>
                <c:pt idx="129">
                  <c:v>2013</c:v>
                </c:pt>
                <c:pt idx="130">
                  <c:v>2013</c:v>
                </c:pt>
                <c:pt idx="131">
                  <c:v>2013</c:v>
                </c:pt>
                <c:pt idx="132">
                  <c:v>2014</c:v>
                </c:pt>
                <c:pt idx="133">
                  <c:v>2014</c:v>
                </c:pt>
                <c:pt idx="134">
                  <c:v>2014</c:v>
                </c:pt>
                <c:pt idx="135">
                  <c:v>2014</c:v>
                </c:pt>
                <c:pt idx="136">
                  <c:v>2014</c:v>
                </c:pt>
                <c:pt idx="137">
                  <c:v>2014</c:v>
                </c:pt>
                <c:pt idx="138">
                  <c:v>2014</c:v>
                </c:pt>
                <c:pt idx="139">
                  <c:v>2014</c:v>
                </c:pt>
                <c:pt idx="140">
                  <c:v>2014</c:v>
                </c:pt>
                <c:pt idx="141">
                  <c:v>2014</c:v>
                </c:pt>
                <c:pt idx="142">
                  <c:v>2014</c:v>
                </c:pt>
                <c:pt idx="143">
                  <c:v>2014</c:v>
                </c:pt>
                <c:pt idx="144">
                  <c:v>2015</c:v>
                </c:pt>
                <c:pt idx="145">
                  <c:v>2015</c:v>
                </c:pt>
                <c:pt idx="146">
                  <c:v>2015</c:v>
                </c:pt>
                <c:pt idx="147">
                  <c:v>2015</c:v>
                </c:pt>
                <c:pt idx="148">
                  <c:v>2015</c:v>
                </c:pt>
                <c:pt idx="149">
                  <c:v>2015</c:v>
                </c:pt>
                <c:pt idx="150">
                  <c:v>2015</c:v>
                </c:pt>
                <c:pt idx="151">
                  <c:v>2015</c:v>
                </c:pt>
                <c:pt idx="152">
                  <c:v>2015</c:v>
                </c:pt>
                <c:pt idx="153">
                  <c:v>2015</c:v>
                </c:pt>
                <c:pt idx="154">
                  <c:v>2015</c:v>
                </c:pt>
                <c:pt idx="155">
                  <c:v>2015</c:v>
                </c:pt>
                <c:pt idx="156">
                  <c:v>2016</c:v>
                </c:pt>
                <c:pt idx="157">
                  <c:v>2016</c:v>
                </c:pt>
                <c:pt idx="158">
                  <c:v>2016</c:v>
                </c:pt>
                <c:pt idx="159">
                  <c:v>2016</c:v>
                </c:pt>
                <c:pt idx="160">
                  <c:v>2016</c:v>
                </c:pt>
                <c:pt idx="161">
                  <c:v>2016</c:v>
                </c:pt>
                <c:pt idx="162">
                  <c:v>2016</c:v>
                </c:pt>
                <c:pt idx="163">
                  <c:v>2016</c:v>
                </c:pt>
                <c:pt idx="164">
                  <c:v>2016</c:v>
                </c:pt>
                <c:pt idx="165">
                  <c:v>2016</c:v>
                </c:pt>
                <c:pt idx="166">
                  <c:v>2016</c:v>
                </c:pt>
                <c:pt idx="167">
                  <c:v>2016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2017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2018</c:v>
                </c:pt>
                <c:pt idx="181">
                  <c:v>2018</c:v>
                </c:pt>
                <c:pt idx="182">
                  <c:v>2018</c:v>
                </c:pt>
                <c:pt idx="183">
                  <c:v>2018</c:v>
                </c:pt>
                <c:pt idx="184">
                  <c:v>2018</c:v>
                </c:pt>
                <c:pt idx="185">
                  <c:v>2018</c:v>
                </c:pt>
                <c:pt idx="186">
                  <c:v>2018</c:v>
                </c:pt>
                <c:pt idx="187">
                  <c:v>2018</c:v>
                </c:pt>
                <c:pt idx="188">
                  <c:v>2018</c:v>
                </c:pt>
                <c:pt idx="189">
                  <c:v>2018</c:v>
                </c:pt>
                <c:pt idx="190">
                  <c:v>2018</c:v>
                </c:pt>
                <c:pt idx="191">
                  <c:v>2018</c:v>
                </c:pt>
                <c:pt idx="192">
                  <c:v>2019</c:v>
                </c:pt>
                <c:pt idx="193">
                  <c:v>2019</c:v>
                </c:pt>
                <c:pt idx="194">
                  <c:v>2019</c:v>
                </c:pt>
                <c:pt idx="195">
                  <c:v>2019</c:v>
                </c:pt>
                <c:pt idx="196">
                  <c:v>2019</c:v>
                </c:pt>
                <c:pt idx="197">
                  <c:v>2019</c:v>
                </c:pt>
                <c:pt idx="198">
                  <c:v>2019</c:v>
                </c:pt>
                <c:pt idx="199">
                  <c:v>2019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'M2 vs Core Inflation Nigeria'!$I$4:$I$203</c15:sqref>
                  </c15:fullRef>
                </c:ext>
              </c:extLst>
              <c:f>'M2 vs Core Inflation Nigeria'!$I$5:$I$203</c:f>
              <c:numCache>
                <c:formatCode>General</c:formatCode>
                <c:ptCount val="199"/>
                <c:pt idx="0">
                  <c:v>8.9</c:v>
                </c:pt>
                <c:pt idx="1">
                  <c:v>9.4</c:v>
                </c:pt>
                <c:pt idx="2">
                  <c:v>10.4</c:v>
                </c:pt>
                <c:pt idx="3">
                  <c:v>11.3</c:v>
                </c:pt>
                <c:pt idx="4">
                  <c:v>12.3</c:v>
                </c:pt>
                <c:pt idx="5">
                  <c:v>13.8</c:v>
                </c:pt>
                <c:pt idx="6">
                  <c:v>14.9</c:v>
                </c:pt>
                <c:pt idx="7">
                  <c:v>15.8</c:v>
                </c:pt>
                <c:pt idx="8">
                  <c:v>17.399999999999999</c:v>
                </c:pt>
                <c:pt idx="9">
                  <c:v>18.899999999999999</c:v>
                </c:pt>
                <c:pt idx="10">
                  <c:v>19.8</c:v>
                </c:pt>
                <c:pt idx="11">
                  <c:v>20.9</c:v>
                </c:pt>
                <c:pt idx="12">
                  <c:v>22</c:v>
                </c:pt>
                <c:pt idx="13">
                  <c:v>23.2</c:v>
                </c:pt>
                <c:pt idx="14">
                  <c:v>22.9</c:v>
                </c:pt>
                <c:pt idx="15">
                  <c:v>23</c:v>
                </c:pt>
                <c:pt idx="16">
                  <c:v>22.6</c:v>
                </c:pt>
                <c:pt idx="17">
                  <c:v>21.6</c:v>
                </c:pt>
                <c:pt idx="18">
                  <c:v>20.8</c:v>
                </c:pt>
                <c:pt idx="19">
                  <c:v>19.3</c:v>
                </c:pt>
                <c:pt idx="20">
                  <c:v>17.5</c:v>
                </c:pt>
                <c:pt idx="21">
                  <c:v>15.5</c:v>
                </c:pt>
                <c:pt idx="22">
                  <c:v>13.1</c:v>
                </c:pt>
                <c:pt idx="23">
                  <c:v>11</c:v>
                </c:pt>
                <c:pt idx="24">
                  <c:v>9.1999999999999993</c:v>
                </c:pt>
                <c:pt idx="25">
                  <c:v>7.1</c:v>
                </c:pt>
                <c:pt idx="26">
                  <c:v>7</c:v>
                </c:pt>
                <c:pt idx="27">
                  <c:v>7</c:v>
                </c:pt>
                <c:pt idx="28">
                  <c:v>7.3</c:v>
                </c:pt>
                <c:pt idx="29">
                  <c:v>7.9</c:v>
                </c:pt>
                <c:pt idx="30">
                  <c:v>8.1</c:v>
                </c:pt>
                <c:pt idx="31">
                  <c:v>8.6999999999999993</c:v>
                </c:pt>
                <c:pt idx="32">
                  <c:v>9.3000000000000007</c:v>
                </c:pt>
                <c:pt idx="33">
                  <c:v>9.6</c:v>
                </c:pt>
                <c:pt idx="34">
                  <c:v>10.5</c:v>
                </c:pt>
                <c:pt idx="35">
                  <c:v>11.4</c:v>
                </c:pt>
                <c:pt idx="36">
                  <c:v>12.1</c:v>
                </c:pt>
                <c:pt idx="37">
                  <c:v>13.1</c:v>
                </c:pt>
                <c:pt idx="38">
                  <c:v>12.8</c:v>
                </c:pt>
                <c:pt idx="39">
                  <c:v>12.7</c:v>
                </c:pt>
                <c:pt idx="40">
                  <c:v>12.4</c:v>
                </c:pt>
                <c:pt idx="41">
                  <c:v>12.3</c:v>
                </c:pt>
                <c:pt idx="42">
                  <c:v>12.2</c:v>
                </c:pt>
                <c:pt idx="43">
                  <c:v>11.9</c:v>
                </c:pt>
                <c:pt idx="44">
                  <c:v>11.9</c:v>
                </c:pt>
                <c:pt idx="45">
                  <c:v>12.8</c:v>
                </c:pt>
                <c:pt idx="46">
                  <c:v>13.9</c:v>
                </c:pt>
                <c:pt idx="47">
                  <c:v>14</c:v>
                </c:pt>
                <c:pt idx="48">
                  <c:v>13.7</c:v>
                </c:pt>
                <c:pt idx="49">
                  <c:v>13.6</c:v>
                </c:pt>
                <c:pt idx="50">
                  <c:v>13.1</c:v>
                </c:pt>
                <c:pt idx="51">
                  <c:v>12.1</c:v>
                </c:pt>
                <c:pt idx="52">
                  <c:v>10.8</c:v>
                </c:pt>
                <c:pt idx="53">
                  <c:v>9.4</c:v>
                </c:pt>
                <c:pt idx="54">
                  <c:v>8.9</c:v>
                </c:pt>
                <c:pt idx="55">
                  <c:v>8.3000000000000007</c:v>
                </c:pt>
                <c:pt idx="56">
                  <c:v>7.1</c:v>
                </c:pt>
                <c:pt idx="57">
                  <c:v>5.2</c:v>
                </c:pt>
                <c:pt idx="58">
                  <c:v>2.9</c:v>
                </c:pt>
                <c:pt idx="59">
                  <c:v>2</c:v>
                </c:pt>
                <c:pt idx="60">
                  <c:v>1.9</c:v>
                </c:pt>
                <c:pt idx="61">
                  <c:v>1</c:v>
                </c:pt>
                <c:pt idx="62">
                  <c:v>0.6</c:v>
                </c:pt>
                <c:pt idx="63">
                  <c:v>0.6</c:v>
                </c:pt>
                <c:pt idx="64">
                  <c:v>1.34</c:v>
                </c:pt>
                <c:pt idx="65">
                  <c:v>1.93</c:v>
                </c:pt>
                <c:pt idx="66">
                  <c:v>2.0299999999999998</c:v>
                </c:pt>
                <c:pt idx="67">
                  <c:v>2.4300000000000002</c:v>
                </c:pt>
                <c:pt idx="68">
                  <c:v>3.44</c:v>
                </c:pt>
                <c:pt idx="69">
                  <c:v>4.88</c:v>
                </c:pt>
                <c:pt idx="70">
                  <c:v>6.72</c:v>
                </c:pt>
                <c:pt idx="71">
                  <c:v>7.65</c:v>
                </c:pt>
                <c:pt idx="72">
                  <c:v>7.87</c:v>
                </c:pt>
                <c:pt idx="73">
                  <c:v>9.25</c:v>
                </c:pt>
                <c:pt idx="74">
                  <c:v>10.24</c:v>
                </c:pt>
                <c:pt idx="75">
                  <c:v>10.98</c:v>
                </c:pt>
                <c:pt idx="76">
                  <c:v>11.08</c:v>
                </c:pt>
                <c:pt idx="77">
                  <c:v>11.55</c:v>
                </c:pt>
                <c:pt idx="78">
                  <c:v>11.76</c:v>
                </c:pt>
                <c:pt idx="79">
                  <c:v>11.8</c:v>
                </c:pt>
                <c:pt idx="80">
                  <c:v>11.7</c:v>
                </c:pt>
                <c:pt idx="81">
                  <c:v>11.5</c:v>
                </c:pt>
                <c:pt idx="82">
                  <c:v>11.15</c:v>
                </c:pt>
                <c:pt idx="83">
                  <c:v>11.01</c:v>
                </c:pt>
                <c:pt idx="84">
                  <c:v>11.37</c:v>
                </c:pt>
                <c:pt idx="85">
                  <c:v>11.16</c:v>
                </c:pt>
                <c:pt idx="86">
                  <c:v>11.04</c:v>
                </c:pt>
                <c:pt idx="87">
                  <c:v>10.98</c:v>
                </c:pt>
                <c:pt idx="88">
                  <c:v>11.24</c:v>
                </c:pt>
                <c:pt idx="89">
                  <c:v>11.1</c:v>
                </c:pt>
                <c:pt idx="90">
                  <c:v>11.4</c:v>
                </c:pt>
                <c:pt idx="91">
                  <c:v>11.8</c:v>
                </c:pt>
                <c:pt idx="92">
                  <c:v>12</c:v>
                </c:pt>
                <c:pt idx="93">
                  <c:v>12.1</c:v>
                </c:pt>
                <c:pt idx="94">
                  <c:v>12</c:v>
                </c:pt>
                <c:pt idx="95">
                  <c:v>11.9</c:v>
                </c:pt>
                <c:pt idx="96">
                  <c:v>11.6</c:v>
                </c:pt>
                <c:pt idx="97">
                  <c:v>11.6</c:v>
                </c:pt>
                <c:pt idx="98">
                  <c:v>11.7</c:v>
                </c:pt>
                <c:pt idx="99">
                  <c:v>11.7</c:v>
                </c:pt>
                <c:pt idx="100">
                  <c:v>11.5</c:v>
                </c:pt>
                <c:pt idx="101">
                  <c:v>11.5</c:v>
                </c:pt>
                <c:pt idx="102">
                  <c:v>11.2</c:v>
                </c:pt>
                <c:pt idx="103">
                  <c:v>10.9</c:v>
                </c:pt>
                <c:pt idx="104">
                  <c:v>11.7</c:v>
                </c:pt>
                <c:pt idx="105">
                  <c:v>10.7</c:v>
                </c:pt>
                <c:pt idx="106">
                  <c:v>10.7</c:v>
                </c:pt>
                <c:pt idx="107">
                  <c:v>11.01</c:v>
                </c:pt>
                <c:pt idx="108">
                  <c:v>11.18</c:v>
                </c:pt>
                <c:pt idx="109">
                  <c:v>11.38</c:v>
                </c:pt>
                <c:pt idx="110">
                  <c:v>11.6</c:v>
                </c:pt>
                <c:pt idx="111">
                  <c:v>11.8</c:v>
                </c:pt>
                <c:pt idx="112">
                  <c:v>12.1</c:v>
                </c:pt>
                <c:pt idx="113">
                  <c:v>12.4</c:v>
                </c:pt>
                <c:pt idx="114">
                  <c:v>12.7</c:v>
                </c:pt>
                <c:pt idx="115">
                  <c:v>12.9</c:v>
                </c:pt>
                <c:pt idx="116">
                  <c:v>12.9</c:v>
                </c:pt>
                <c:pt idx="117">
                  <c:v>13</c:v>
                </c:pt>
                <c:pt idx="118">
                  <c:v>13.3</c:v>
                </c:pt>
                <c:pt idx="119">
                  <c:v>12.75</c:v>
                </c:pt>
                <c:pt idx="120">
                  <c:v>12.44</c:v>
                </c:pt>
                <c:pt idx="121">
                  <c:v>11.7</c:v>
                </c:pt>
                <c:pt idx="122">
                  <c:v>11</c:v>
                </c:pt>
                <c:pt idx="123">
                  <c:v>10.1</c:v>
                </c:pt>
                <c:pt idx="124">
                  <c:v>9.3000000000000007</c:v>
                </c:pt>
                <c:pt idx="125">
                  <c:v>8.6999999999999993</c:v>
                </c:pt>
                <c:pt idx="126">
                  <c:v>8.1999999999999993</c:v>
                </c:pt>
                <c:pt idx="127">
                  <c:v>7.8</c:v>
                </c:pt>
                <c:pt idx="128">
                  <c:v>7.5</c:v>
                </c:pt>
                <c:pt idx="129">
                  <c:v>7.1</c:v>
                </c:pt>
                <c:pt idx="130">
                  <c:v>6.8</c:v>
                </c:pt>
                <c:pt idx="131">
                  <c:v>6.7</c:v>
                </c:pt>
                <c:pt idx="132">
                  <c:v>6.6</c:v>
                </c:pt>
                <c:pt idx="133">
                  <c:v>6.7</c:v>
                </c:pt>
                <c:pt idx="134">
                  <c:v>6.9</c:v>
                </c:pt>
                <c:pt idx="135">
                  <c:v>7.2</c:v>
                </c:pt>
                <c:pt idx="136">
                  <c:v>7.6</c:v>
                </c:pt>
                <c:pt idx="137">
                  <c:v>7.7</c:v>
                </c:pt>
                <c:pt idx="138">
                  <c:v>7.7</c:v>
                </c:pt>
                <c:pt idx="139">
                  <c:v>7.6</c:v>
                </c:pt>
                <c:pt idx="140">
                  <c:v>7.4</c:v>
                </c:pt>
                <c:pt idx="141">
                  <c:v>7.3</c:v>
                </c:pt>
                <c:pt idx="142">
                  <c:v>7.2</c:v>
                </c:pt>
                <c:pt idx="143">
                  <c:v>7.1</c:v>
                </c:pt>
                <c:pt idx="144">
                  <c:v>7.1</c:v>
                </c:pt>
                <c:pt idx="145">
                  <c:v>7.1</c:v>
                </c:pt>
                <c:pt idx="146">
                  <c:v>7.1</c:v>
                </c:pt>
                <c:pt idx="147">
                  <c:v>7.1</c:v>
                </c:pt>
                <c:pt idx="148">
                  <c:v>7.1</c:v>
                </c:pt>
                <c:pt idx="149">
                  <c:v>7.2</c:v>
                </c:pt>
                <c:pt idx="150">
                  <c:v>7.4</c:v>
                </c:pt>
                <c:pt idx="151">
                  <c:v>7.6</c:v>
                </c:pt>
                <c:pt idx="152">
                  <c:v>7.8</c:v>
                </c:pt>
                <c:pt idx="153">
                  <c:v>7.98</c:v>
                </c:pt>
                <c:pt idx="154">
                  <c:v>8.16</c:v>
                </c:pt>
                <c:pt idx="155">
                  <c:v>8.2799999999999994</c:v>
                </c:pt>
                <c:pt idx="156">
                  <c:v>8.48</c:v>
                </c:pt>
                <c:pt idx="157">
                  <c:v>8.7200000000000006</c:v>
                </c:pt>
                <c:pt idx="158">
                  <c:v>8.98</c:v>
                </c:pt>
                <c:pt idx="159">
                  <c:v>9.32</c:v>
                </c:pt>
                <c:pt idx="160">
                  <c:v>9.75</c:v>
                </c:pt>
                <c:pt idx="161">
                  <c:v>10.17</c:v>
                </c:pt>
                <c:pt idx="162">
                  <c:v>10.59</c:v>
                </c:pt>
                <c:pt idx="163">
                  <c:v>11.04</c:v>
                </c:pt>
                <c:pt idx="164">
                  <c:v>11.54</c:v>
                </c:pt>
                <c:pt idx="165">
                  <c:v>12.07</c:v>
                </c:pt>
                <c:pt idx="166">
                  <c:v>12.59</c:v>
                </c:pt>
                <c:pt idx="167">
                  <c:v>13.08</c:v>
                </c:pt>
                <c:pt idx="168">
                  <c:v>13.44</c:v>
                </c:pt>
                <c:pt idx="169">
                  <c:v>13.71</c:v>
                </c:pt>
                <c:pt idx="170">
                  <c:v>13.94</c:v>
                </c:pt>
                <c:pt idx="171">
                  <c:v>13.91</c:v>
                </c:pt>
                <c:pt idx="172">
                  <c:v>13.79</c:v>
                </c:pt>
                <c:pt idx="173">
                  <c:v>13.68</c:v>
                </c:pt>
                <c:pt idx="174">
                  <c:v>13.57</c:v>
                </c:pt>
                <c:pt idx="175">
                  <c:v>13.45</c:v>
                </c:pt>
                <c:pt idx="176">
                  <c:v>13.3</c:v>
                </c:pt>
                <c:pt idx="177">
                  <c:v>13.13</c:v>
                </c:pt>
                <c:pt idx="178">
                  <c:v>12.97</c:v>
                </c:pt>
                <c:pt idx="179">
                  <c:v>12.82</c:v>
                </c:pt>
                <c:pt idx="180">
                  <c:v>12.69</c:v>
                </c:pt>
                <c:pt idx="181">
                  <c:v>12.55</c:v>
                </c:pt>
                <c:pt idx="182">
                  <c:v>12.38</c:v>
                </c:pt>
                <c:pt idx="183">
                  <c:v>12.32</c:v>
                </c:pt>
                <c:pt idx="184">
                  <c:v>12.25</c:v>
                </c:pt>
                <c:pt idx="185">
                  <c:v>12.11</c:v>
                </c:pt>
                <c:pt idx="186">
                  <c:v>11.93</c:v>
                </c:pt>
                <c:pt idx="187">
                  <c:v>11.74</c:v>
                </c:pt>
                <c:pt idx="188">
                  <c:v>11.56</c:v>
                </c:pt>
                <c:pt idx="189">
                  <c:v>11.37</c:v>
                </c:pt>
                <c:pt idx="190">
                  <c:v>11.19</c:v>
                </c:pt>
                <c:pt idx="191">
                  <c:v>11.02</c:v>
                </c:pt>
                <c:pt idx="192">
                  <c:v>10.88</c:v>
                </c:pt>
                <c:pt idx="193">
                  <c:v>10.75</c:v>
                </c:pt>
                <c:pt idx="194">
                  <c:v>10.61</c:v>
                </c:pt>
                <c:pt idx="195">
                  <c:v>10.44</c:v>
                </c:pt>
                <c:pt idx="196">
                  <c:v>10.29</c:v>
                </c:pt>
                <c:pt idx="197">
                  <c:v>10.17</c:v>
                </c:pt>
                <c:pt idx="198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F1-4A1E-AB4B-C08CABE94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778048"/>
        <c:axId val="564780016"/>
      </c:lineChart>
      <c:catAx>
        <c:axId val="5647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0016"/>
        <c:crosses val="autoZero"/>
        <c:auto val="1"/>
        <c:lblAlgn val="ctr"/>
        <c:lblOffset val="100"/>
        <c:noMultiLvlLbl val="0"/>
      </c:catAx>
      <c:valAx>
        <c:axId val="5647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7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M2 Yearly vs %ROC in M2 Yearly </a:t>
            </a:r>
            <a:r>
              <a:rPr lang="en-US" sz="1600" b="1" i="0" u="none" strike="noStrike" baseline="0">
                <a:effectLst/>
              </a:rPr>
              <a:t>(2003 - 2019)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 vs Core Inflation Nigeria'!$L$3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'M2 vs Core Inflation Nigeria'!$L$4:$L$20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Nigeria'!$L$4:$L$20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5-43D6-A327-32512D9A19B2}"/>
            </c:ext>
          </c:extLst>
        </c:ser>
        <c:ser>
          <c:idx val="1"/>
          <c:order val="1"/>
          <c:tx>
            <c:strRef>
              <c:f>'M2 vs Core Inflation Nigeria'!$M$3</c:f>
              <c:strCache>
                <c:ptCount val="1"/>
                <c:pt idx="0">
                  <c:v>M2 Yearly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'M2 vs Core Inflation Nigeria'!$L$4:$L$20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Nigeria'!$M$4:$M$20</c:f>
              <c:numCache>
                <c:formatCode>[$NGN]\ #,##0.00</c:formatCode>
                <c:ptCount val="17"/>
                <c:pt idx="0">
                  <c:v>23435054.300000001</c:v>
                </c:pt>
                <c:pt idx="1">
                  <c:v>25581827.800000004</c:v>
                </c:pt>
                <c:pt idx="2">
                  <c:v>31654952.800000004</c:v>
                </c:pt>
                <c:pt idx="3">
                  <c:v>45574907.700000003</c:v>
                </c:pt>
                <c:pt idx="4">
                  <c:v>61528808.499999993</c:v>
                </c:pt>
                <c:pt idx="5">
                  <c:v>96098447.200000003</c:v>
                </c:pt>
                <c:pt idx="6">
                  <c:v>112933346.94000001</c:v>
                </c:pt>
                <c:pt idx="7">
                  <c:v>132419291.16999999</c:v>
                </c:pt>
                <c:pt idx="8">
                  <c:v>146069883.40000001</c:v>
                </c:pt>
                <c:pt idx="9">
                  <c:v>166718583.20000002</c:v>
                </c:pt>
                <c:pt idx="10">
                  <c:v>181855650.81999999</c:v>
                </c:pt>
                <c:pt idx="11">
                  <c:v>211881421.18000001</c:v>
                </c:pt>
                <c:pt idx="12">
                  <c:v>226784269.04999995</c:v>
                </c:pt>
                <c:pt idx="13">
                  <c:v>259495579.81999999</c:v>
                </c:pt>
                <c:pt idx="14">
                  <c:v>268361181.54000002</c:v>
                </c:pt>
                <c:pt idx="15">
                  <c:v>300956651.81</c:v>
                </c:pt>
                <c:pt idx="16">
                  <c:v>219308082.33000001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5-43D6-A327-32512D9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665624"/>
        <c:axId val="567665952"/>
      </c:barChart>
      <c:lineChart>
        <c:grouping val="standard"/>
        <c:varyColors val="0"/>
        <c:ser>
          <c:idx val="2"/>
          <c:order val="2"/>
          <c:tx>
            <c:strRef>
              <c:f>'M2 vs Core Inflation Nigeria'!$N$3</c:f>
              <c:strCache>
                <c:ptCount val="1"/>
                <c:pt idx="0">
                  <c:v>%Rate of Change in m2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'M2 vs Core Inflation Nigeria'!$N$4:$N$20</c:f>
              <c:numCache>
                <c:formatCode>0.00%</c:formatCode>
                <c:ptCount val="17"/>
                <c:pt idx="1">
                  <c:v>8.3917909102648378E-4</c:v>
                </c:pt>
                <c:pt idx="2">
                  <c:v>1.9185386370249142E-3</c:v>
                </c:pt>
                <c:pt idx="3">
                  <c:v>3.0543023787626888E-3</c:v>
                </c:pt>
                <c:pt idx="4">
                  <c:v>2.5929156096042376E-3</c:v>
                </c:pt>
                <c:pt idx="5">
                  <c:v>3.5973150146800716E-3</c:v>
                </c:pt>
                <c:pt idx="6">
                  <c:v>1.4906934219300317E-3</c:v>
                </c:pt>
                <c:pt idx="7">
                  <c:v>1.4715336457271852E-3</c:v>
                </c:pt>
                <c:pt idx="8">
                  <c:v>9.3452475707254653E-4</c:v>
                </c:pt>
                <c:pt idx="9">
                  <c:v>1.2385361849692115E-3</c:v>
                </c:pt>
                <c:pt idx="10">
                  <c:v>8.3236718527831643E-4</c:v>
                </c:pt>
                <c:pt idx="11">
                  <c:v>1.4171025563629841E-3</c:v>
                </c:pt>
                <c:pt idx="12">
                  <c:v>6.571376371221876E-4</c:v>
                </c:pt>
                <c:pt idx="13">
                  <c:v>1.2605729466640763E-3</c:v>
                </c:pt>
                <c:pt idx="14">
                  <c:v>3.3036080960459569E-4</c:v>
                </c:pt>
                <c:pt idx="15">
                  <c:v>1.0830619650360198E-3</c:v>
                </c:pt>
                <c:pt idx="16">
                  <c:v>-3.723007771192889E-3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3D6-A327-32512D9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668576"/>
        <c:axId val="567662672"/>
      </c:lineChart>
      <c:catAx>
        <c:axId val="56766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5952"/>
        <c:crosses val="autoZero"/>
        <c:auto val="1"/>
        <c:lblAlgn val="ctr"/>
        <c:lblOffset val="100"/>
        <c:noMultiLvlLbl val="0"/>
      </c:catAx>
      <c:valAx>
        <c:axId val="5676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5624"/>
        <c:crosses val="autoZero"/>
        <c:crossBetween val="between"/>
      </c:valAx>
      <c:valAx>
        <c:axId val="5676626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8576"/>
        <c:crosses val="max"/>
        <c:crossBetween val="between"/>
      </c:valAx>
      <c:catAx>
        <c:axId val="5676685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6766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Core Inflation Yearly vs ROC in Core Inflation Yearly </a:t>
            </a:r>
            <a:r>
              <a:rPr lang="en-US" sz="1600" b="1" i="0" u="none" strike="noStrike" baseline="0">
                <a:effectLst/>
              </a:rPr>
              <a:t>(2003 - 2019)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 vs Core Inflation Nigeria'!$Q$3</c:f>
              <c:strCache>
                <c:ptCount val="1"/>
                <c:pt idx="0">
                  <c:v>Core Inflation Yearly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'M2 vs Core Inflation Nigeria'!$P$4:$P$20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Nigeria'!$Q$4:$Q$20</c:f>
              <c:numCache>
                <c:formatCode>General</c:formatCode>
                <c:ptCount val="17"/>
                <c:pt idx="0">
                  <c:v>161.5</c:v>
                </c:pt>
                <c:pt idx="1">
                  <c:v>242.4</c:v>
                </c:pt>
                <c:pt idx="2">
                  <c:v>102.69999999999999</c:v>
                </c:pt>
                <c:pt idx="3">
                  <c:v>149.50000000000003</c:v>
                </c:pt>
                <c:pt idx="4">
                  <c:v>119.10000000000001</c:v>
                </c:pt>
                <c:pt idx="5">
                  <c:v>28.869999999999997</c:v>
                </c:pt>
                <c:pt idx="6">
                  <c:v>126.53</c:v>
                </c:pt>
                <c:pt idx="7">
                  <c:v>137.19999999999999</c:v>
                </c:pt>
                <c:pt idx="8">
                  <c:v>136.70000000000002</c:v>
                </c:pt>
                <c:pt idx="9">
                  <c:v>146.27000000000004</c:v>
                </c:pt>
                <c:pt idx="10">
                  <c:v>113.39</c:v>
                </c:pt>
                <c:pt idx="11">
                  <c:v>86.600000000000009</c:v>
                </c:pt>
                <c:pt idx="12">
                  <c:v>88.74</c:v>
                </c:pt>
                <c:pt idx="13">
                  <c:v>121.52999999999997</c:v>
                </c:pt>
                <c:pt idx="14">
                  <c:v>161.97</c:v>
                </c:pt>
                <c:pt idx="15">
                  <c:v>144.91</c:v>
                </c:pt>
                <c:pt idx="16">
                  <c:v>84.21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8-4C58-9264-61D21D317E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5126024"/>
        <c:axId val="565125696"/>
      </c:barChart>
      <c:lineChart>
        <c:grouping val="standard"/>
        <c:varyColors val="0"/>
        <c:ser>
          <c:idx val="1"/>
          <c:order val="1"/>
          <c:tx>
            <c:strRef>
              <c:f>'M2 vs Core Inflation Nigeria'!$R$3</c:f>
              <c:strCache>
                <c:ptCount val="1"/>
                <c:pt idx="0">
                  <c:v>%Rate of Change in CI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'M2 vs Core Inflation Nigeria'!$P$4:$P$20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Nigeria'!$R$4:$R$20</c:f>
              <c:numCache>
                <c:formatCode>0.00%</c:formatCode>
                <c:ptCount val="17"/>
                <c:pt idx="1">
                  <c:v>3.3374587458745875E-3</c:v>
                </c:pt>
                <c:pt idx="2">
                  <c:v>-1.3602726387536518E-2</c:v>
                </c:pt>
                <c:pt idx="3">
                  <c:v>3.1304347826086975E-3</c:v>
                </c:pt>
                <c:pt idx="4">
                  <c:v>-2.5524769101595312E-3</c:v>
                </c:pt>
                <c:pt idx="5">
                  <c:v>-3.1253896778662978E-2</c:v>
                </c:pt>
                <c:pt idx="6">
                  <c:v>7.7183276693274317E-3</c:v>
                </c:pt>
                <c:pt idx="7">
                  <c:v>7.7769679300291467E-4</c:v>
                </c:pt>
                <c:pt idx="8">
                  <c:v>-3.6576444769566314E-5</c:v>
                </c:pt>
                <c:pt idx="9">
                  <c:v>6.5426950160661927E-4</c:v>
                </c:pt>
                <c:pt idx="10">
                  <c:v>-2.8997266072845963E-3</c:v>
                </c:pt>
                <c:pt idx="11">
                  <c:v>-3.0935334872979202E-3</c:v>
                </c:pt>
                <c:pt idx="12">
                  <c:v>2.4115393283750131E-4</c:v>
                </c:pt>
                <c:pt idx="13">
                  <c:v>2.6980992347568488E-3</c:v>
                </c:pt>
                <c:pt idx="14">
                  <c:v>2.4967586590109296E-3</c:v>
                </c:pt>
                <c:pt idx="15">
                  <c:v>-1.1772824511765926E-3</c:v>
                </c:pt>
                <c:pt idx="16">
                  <c:v>-7.2081700510628196E-3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8-4C58-9264-61D21D317E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4078512"/>
        <c:axId val="604077856"/>
      </c:lineChart>
      <c:catAx>
        <c:axId val="56512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5696"/>
        <c:crosses val="autoZero"/>
        <c:auto val="1"/>
        <c:lblAlgn val="ctr"/>
        <c:lblOffset val="100"/>
        <c:noMultiLvlLbl val="0"/>
      </c:catAx>
      <c:valAx>
        <c:axId val="5651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6024"/>
        <c:crosses val="autoZero"/>
        <c:crossBetween val="between"/>
      </c:valAx>
      <c:valAx>
        <c:axId val="6040778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8512"/>
        <c:crosses val="max"/>
        <c:crossBetween val="between"/>
      </c:valAx>
      <c:catAx>
        <c:axId val="604078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407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Change in M2 Yearly vs %ROC in Core Inflation </a:t>
            </a:r>
            <a:r>
              <a:rPr lang="en-US" sz="1600" b="1" i="0" u="none" strike="noStrike" baseline="0">
                <a:effectLst/>
              </a:rPr>
              <a:t>(2003 - 2019)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 vs Core Inflation Nigeria'!$M$3</c:f>
              <c:strCache>
                <c:ptCount val="1"/>
                <c:pt idx="0">
                  <c:v>M2 Yearly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'M2 vs Core Inflation Nigeria'!$L$4:$L$20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Nigeria'!$M$4:$M$20</c:f>
              <c:numCache>
                <c:formatCode>[$NGN]\ #,##0.00</c:formatCode>
                <c:ptCount val="17"/>
                <c:pt idx="0">
                  <c:v>23435054.300000001</c:v>
                </c:pt>
                <c:pt idx="1">
                  <c:v>25581827.800000004</c:v>
                </c:pt>
                <c:pt idx="2">
                  <c:v>31654952.800000004</c:v>
                </c:pt>
                <c:pt idx="3">
                  <c:v>45574907.700000003</c:v>
                </c:pt>
                <c:pt idx="4">
                  <c:v>61528808.499999993</c:v>
                </c:pt>
                <c:pt idx="5">
                  <c:v>96098447.200000003</c:v>
                </c:pt>
                <c:pt idx="6">
                  <c:v>112933346.94000001</c:v>
                </c:pt>
                <c:pt idx="7">
                  <c:v>132419291.16999999</c:v>
                </c:pt>
                <c:pt idx="8">
                  <c:v>146069883.40000001</c:v>
                </c:pt>
                <c:pt idx="9">
                  <c:v>166718583.20000002</c:v>
                </c:pt>
                <c:pt idx="10">
                  <c:v>181855650.81999999</c:v>
                </c:pt>
                <c:pt idx="11">
                  <c:v>211881421.18000001</c:v>
                </c:pt>
                <c:pt idx="12">
                  <c:v>226784269.04999995</c:v>
                </c:pt>
                <c:pt idx="13">
                  <c:v>259495579.81999999</c:v>
                </c:pt>
                <c:pt idx="14">
                  <c:v>268361181.54000002</c:v>
                </c:pt>
                <c:pt idx="15">
                  <c:v>300956651.81</c:v>
                </c:pt>
                <c:pt idx="16">
                  <c:v>219308082.33000001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E-4DED-BB41-5A2AF80D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4053584"/>
        <c:axId val="604054896"/>
      </c:barChart>
      <c:lineChart>
        <c:grouping val="standard"/>
        <c:varyColors val="0"/>
        <c:ser>
          <c:idx val="1"/>
          <c:order val="1"/>
          <c:tx>
            <c:strRef>
              <c:f>'M2 vs Core Inflation Nigeria'!$R$3</c:f>
              <c:strCache>
                <c:ptCount val="1"/>
                <c:pt idx="0">
                  <c:v>%Rate of Change in CI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'M2 vs Core Inflation Nigeria'!$L$4:$L$20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Nigeria'!$R$4:$R$20</c:f>
              <c:numCache>
                <c:formatCode>0.00%</c:formatCode>
                <c:ptCount val="17"/>
                <c:pt idx="1">
                  <c:v>3.3374587458745875E-3</c:v>
                </c:pt>
                <c:pt idx="2">
                  <c:v>-1.3602726387536518E-2</c:v>
                </c:pt>
                <c:pt idx="3">
                  <c:v>3.1304347826086975E-3</c:v>
                </c:pt>
                <c:pt idx="4">
                  <c:v>-2.5524769101595312E-3</c:v>
                </c:pt>
                <c:pt idx="5">
                  <c:v>-3.1253896778662978E-2</c:v>
                </c:pt>
                <c:pt idx="6">
                  <c:v>7.7183276693274317E-3</c:v>
                </c:pt>
                <c:pt idx="7">
                  <c:v>7.7769679300291467E-4</c:v>
                </c:pt>
                <c:pt idx="8">
                  <c:v>-3.6576444769566314E-5</c:v>
                </c:pt>
                <c:pt idx="9">
                  <c:v>6.5426950160661927E-4</c:v>
                </c:pt>
                <c:pt idx="10">
                  <c:v>-2.8997266072845963E-3</c:v>
                </c:pt>
                <c:pt idx="11">
                  <c:v>-3.0935334872979202E-3</c:v>
                </c:pt>
                <c:pt idx="12">
                  <c:v>2.4115393283750131E-4</c:v>
                </c:pt>
                <c:pt idx="13">
                  <c:v>2.6980992347568488E-3</c:v>
                </c:pt>
                <c:pt idx="14">
                  <c:v>2.4967586590109296E-3</c:v>
                </c:pt>
                <c:pt idx="15">
                  <c:v>-1.1772824511765926E-3</c:v>
                </c:pt>
                <c:pt idx="16">
                  <c:v>-7.2081700510628196E-3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E-4DED-BB41-5A2AF80D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360552"/>
        <c:axId val="484366456"/>
      </c:lineChart>
      <c:catAx>
        <c:axId val="6040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4896"/>
        <c:crosses val="autoZero"/>
        <c:auto val="1"/>
        <c:lblAlgn val="ctr"/>
        <c:lblOffset val="100"/>
        <c:noMultiLvlLbl val="0"/>
      </c:catAx>
      <c:valAx>
        <c:axId val="6040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NGN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53584"/>
        <c:crosses val="autoZero"/>
        <c:crossBetween val="between"/>
      </c:valAx>
      <c:valAx>
        <c:axId val="48436645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0552"/>
        <c:crosses val="max"/>
        <c:crossBetween val="between"/>
      </c:valAx>
      <c:catAx>
        <c:axId val="484360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4366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$ROC in M2 Yearly vs Core Inflation Yearly </a:t>
            </a:r>
            <a:r>
              <a:rPr lang="en-US" sz="1600" b="1" i="0" u="none" strike="noStrike" baseline="0">
                <a:effectLst/>
              </a:rPr>
              <a:t>(2003 - 2019)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 vs Core Inflation Nigeria'!$Q$3</c:f>
              <c:strCache>
                <c:ptCount val="1"/>
                <c:pt idx="0">
                  <c:v>Core Inflation Yearly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'M2 vs Core Inflation Nigeria'!$P$4:$P$20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Nigeria'!$Q$4:$Q$20</c:f>
              <c:numCache>
                <c:formatCode>General</c:formatCode>
                <c:ptCount val="17"/>
                <c:pt idx="0">
                  <c:v>161.5</c:v>
                </c:pt>
                <c:pt idx="1">
                  <c:v>242.4</c:v>
                </c:pt>
                <c:pt idx="2">
                  <c:v>102.69999999999999</c:v>
                </c:pt>
                <c:pt idx="3">
                  <c:v>149.50000000000003</c:v>
                </c:pt>
                <c:pt idx="4">
                  <c:v>119.10000000000001</c:v>
                </c:pt>
                <c:pt idx="5">
                  <c:v>28.869999999999997</c:v>
                </c:pt>
                <c:pt idx="6">
                  <c:v>126.53</c:v>
                </c:pt>
                <c:pt idx="7">
                  <c:v>137.19999999999999</c:v>
                </c:pt>
                <c:pt idx="8">
                  <c:v>136.70000000000002</c:v>
                </c:pt>
                <c:pt idx="9">
                  <c:v>146.27000000000004</c:v>
                </c:pt>
                <c:pt idx="10">
                  <c:v>113.39</c:v>
                </c:pt>
                <c:pt idx="11">
                  <c:v>86.600000000000009</c:v>
                </c:pt>
                <c:pt idx="12">
                  <c:v>88.74</c:v>
                </c:pt>
                <c:pt idx="13">
                  <c:v>121.52999999999997</c:v>
                </c:pt>
                <c:pt idx="14">
                  <c:v>161.97</c:v>
                </c:pt>
                <c:pt idx="15">
                  <c:v>144.91</c:v>
                </c:pt>
                <c:pt idx="16">
                  <c:v>84.21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A-4E84-A0FC-9B026AC792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7842232"/>
        <c:axId val="557838952"/>
      </c:barChart>
      <c:lineChart>
        <c:grouping val="standard"/>
        <c:varyColors val="0"/>
        <c:ser>
          <c:idx val="1"/>
          <c:order val="1"/>
          <c:tx>
            <c:strRef>
              <c:f>'M2 vs Core Inflation Nigeria'!$N$3</c:f>
              <c:strCache>
                <c:ptCount val="1"/>
                <c:pt idx="0">
                  <c:v>%Rate of Change in 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'M2 vs Core Inflation Nigeria'!$N$4:$N$20</c:f>
              <c:numCache>
                <c:formatCode>0.00%</c:formatCode>
                <c:ptCount val="17"/>
                <c:pt idx="1">
                  <c:v>8.3917909102648378E-4</c:v>
                </c:pt>
                <c:pt idx="2">
                  <c:v>1.9185386370249142E-3</c:v>
                </c:pt>
                <c:pt idx="3">
                  <c:v>3.0543023787626888E-3</c:v>
                </c:pt>
                <c:pt idx="4">
                  <c:v>2.5929156096042376E-3</c:v>
                </c:pt>
                <c:pt idx="5">
                  <c:v>3.5973150146800716E-3</c:v>
                </c:pt>
                <c:pt idx="6">
                  <c:v>1.4906934219300317E-3</c:v>
                </c:pt>
                <c:pt idx="7">
                  <c:v>1.4715336457271852E-3</c:v>
                </c:pt>
                <c:pt idx="8">
                  <c:v>9.3452475707254653E-4</c:v>
                </c:pt>
                <c:pt idx="9">
                  <c:v>1.2385361849692115E-3</c:v>
                </c:pt>
                <c:pt idx="10">
                  <c:v>8.3236718527831643E-4</c:v>
                </c:pt>
                <c:pt idx="11">
                  <c:v>1.4171025563629841E-3</c:v>
                </c:pt>
                <c:pt idx="12">
                  <c:v>6.571376371221876E-4</c:v>
                </c:pt>
                <c:pt idx="13">
                  <c:v>1.2605729466640763E-3</c:v>
                </c:pt>
                <c:pt idx="14">
                  <c:v>3.3036080960459569E-4</c:v>
                </c:pt>
                <c:pt idx="15">
                  <c:v>1.0830619650360198E-3</c:v>
                </c:pt>
                <c:pt idx="16">
                  <c:v>-3.723007771192889E-3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A-4E84-A0FC-9B026AC792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7837640"/>
        <c:axId val="557837312"/>
      </c:lineChart>
      <c:catAx>
        <c:axId val="5578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38952"/>
        <c:crosses val="autoZero"/>
        <c:auto val="1"/>
        <c:lblAlgn val="ctr"/>
        <c:lblOffset val="100"/>
        <c:noMultiLvlLbl val="0"/>
      </c:catAx>
      <c:valAx>
        <c:axId val="55783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42232"/>
        <c:crosses val="autoZero"/>
        <c:crossBetween val="between"/>
      </c:valAx>
      <c:valAx>
        <c:axId val="557837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37640"/>
        <c:crosses val="max"/>
        <c:crossBetween val="between"/>
      </c:valAx>
      <c:catAx>
        <c:axId val="557837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55783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M2 Yearly vs Core Inflation Yearly(2003-2019)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'M2 vs Core Inflation Nigeria'!$M$3</c:f>
              <c:strCache>
                <c:ptCount val="1"/>
                <c:pt idx="0">
                  <c:v>M2 Yearly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'M2 vs Core Inflation Nigeria'!$L$4:$L$20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Nigeria'!$M$4:$M$20</c:f>
              <c:numCache>
                <c:formatCode>[$NGN]\ #,##0.00</c:formatCode>
                <c:ptCount val="17"/>
                <c:pt idx="0">
                  <c:v>23435054.300000001</c:v>
                </c:pt>
                <c:pt idx="1">
                  <c:v>25581827.800000004</c:v>
                </c:pt>
                <c:pt idx="2">
                  <c:v>31654952.800000004</c:v>
                </c:pt>
                <c:pt idx="3">
                  <c:v>45574907.700000003</c:v>
                </c:pt>
                <c:pt idx="4">
                  <c:v>61528808.499999993</c:v>
                </c:pt>
                <c:pt idx="5">
                  <c:v>96098447.200000003</c:v>
                </c:pt>
                <c:pt idx="6">
                  <c:v>112933346.94000001</c:v>
                </c:pt>
                <c:pt idx="7">
                  <c:v>132419291.16999999</c:v>
                </c:pt>
                <c:pt idx="8">
                  <c:v>146069883.40000001</c:v>
                </c:pt>
                <c:pt idx="9">
                  <c:v>166718583.20000002</c:v>
                </c:pt>
                <c:pt idx="10">
                  <c:v>181855650.81999999</c:v>
                </c:pt>
                <c:pt idx="11">
                  <c:v>211881421.18000001</c:v>
                </c:pt>
                <c:pt idx="12">
                  <c:v>226784269.04999995</c:v>
                </c:pt>
                <c:pt idx="13">
                  <c:v>259495579.81999999</c:v>
                </c:pt>
                <c:pt idx="14">
                  <c:v>268361181.54000002</c:v>
                </c:pt>
                <c:pt idx="15">
                  <c:v>300956651.81</c:v>
                </c:pt>
                <c:pt idx="16">
                  <c:v>219308082.33000001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E-4491-881C-C291586FE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52054384"/>
        <c:axId val="552053072"/>
      </c:barChart>
      <c:lineChart>
        <c:grouping val="stacked"/>
        <c:varyColors val="0"/>
        <c:ser>
          <c:idx val="1"/>
          <c:order val="1"/>
          <c:tx>
            <c:strRef>
              <c:f>'M2 vs Core Inflation Nigeria'!$Q$3</c:f>
              <c:strCache>
                <c:ptCount val="1"/>
                <c:pt idx="0">
                  <c:v>Core Inflation Yearly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'M2 vs Core Inflation Nigeria'!$P$4:$P$20</c:f>
              <c:numCache>
                <c:formatCode>General</c:formatCod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'M2 vs Core Inflation Nigeria'!$Q$4:$Q$20</c:f>
              <c:numCache>
                <c:formatCode>General</c:formatCode>
                <c:ptCount val="17"/>
                <c:pt idx="0">
                  <c:v>161.5</c:v>
                </c:pt>
                <c:pt idx="1">
                  <c:v>242.4</c:v>
                </c:pt>
                <c:pt idx="2">
                  <c:v>102.69999999999999</c:v>
                </c:pt>
                <c:pt idx="3">
                  <c:v>149.50000000000003</c:v>
                </c:pt>
                <c:pt idx="4">
                  <c:v>119.10000000000001</c:v>
                </c:pt>
                <c:pt idx="5">
                  <c:v>28.869999999999997</c:v>
                </c:pt>
                <c:pt idx="6">
                  <c:v>126.53</c:v>
                </c:pt>
                <c:pt idx="7">
                  <c:v>137.19999999999999</c:v>
                </c:pt>
                <c:pt idx="8">
                  <c:v>136.70000000000002</c:v>
                </c:pt>
                <c:pt idx="9">
                  <c:v>146.27000000000004</c:v>
                </c:pt>
                <c:pt idx="10">
                  <c:v>113.39</c:v>
                </c:pt>
                <c:pt idx="11">
                  <c:v>86.600000000000009</c:v>
                </c:pt>
                <c:pt idx="12">
                  <c:v>88.74</c:v>
                </c:pt>
                <c:pt idx="13">
                  <c:v>121.52999999999997</c:v>
                </c:pt>
                <c:pt idx="14">
                  <c:v>161.97</c:v>
                </c:pt>
                <c:pt idx="15">
                  <c:v>144.91</c:v>
                </c:pt>
                <c:pt idx="16">
                  <c:v>84.21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E-4491-881C-C291586FE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784280"/>
        <c:axId val="564782312"/>
      </c:lineChart>
      <c:catAx>
        <c:axId val="55205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53072"/>
        <c:crosses val="autoZero"/>
        <c:auto val="1"/>
        <c:lblAlgn val="ctr"/>
        <c:lblOffset val="100"/>
        <c:noMultiLvlLbl val="0"/>
      </c:catAx>
      <c:valAx>
        <c:axId val="5520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NGN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54384"/>
        <c:crosses val="autoZero"/>
        <c:crossBetween val="between"/>
      </c:valAx>
      <c:valAx>
        <c:axId val="564782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84280"/>
        <c:crosses val="max"/>
        <c:crossBetween val="between"/>
      </c:valAx>
      <c:catAx>
        <c:axId val="564784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4782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385082</xdr:colOff>
      <xdr:row>2</xdr:row>
      <xdr:rowOff>117021</xdr:rowOff>
    </xdr:from>
    <xdr:to>
      <xdr:col>29</xdr:col>
      <xdr:colOff>353786</xdr:colOff>
      <xdr:row>21</xdr:row>
      <xdr:rowOff>174171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3EBC13-0A16-4B6C-84DB-D6F9CBF5D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578302</xdr:colOff>
      <xdr:row>2</xdr:row>
      <xdr:rowOff>84364</xdr:rowOff>
    </xdr:from>
    <xdr:to>
      <xdr:col>39</xdr:col>
      <xdr:colOff>40821</xdr:colOff>
      <xdr:row>21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CB359-DBE3-4A63-B9FA-7F50EE3A1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374196</xdr:colOff>
      <xdr:row>22</xdr:row>
      <xdr:rowOff>179613</xdr:rowOff>
    </xdr:from>
    <xdr:to>
      <xdr:col>29</xdr:col>
      <xdr:colOff>394607</xdr:colOff>
      <xdr:row>46</xdr:row>
      <xdr:rowOff>40821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EFBB5-8A99-405E-A8CB-0E7267772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564696</xdr:colOff>
      <xdr:row>22</xdr:row>
      <xdr:rowOff>138792</xdr:rowOff>
    </xdr:from>
    <xdr:to>
      <xdr:col>39</xdr:col>
      <xdr:colOff>68036</xdr:colOff>
      <xdr:row>46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E1EA67-70FC-4D69-B506-2E9E31471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197303</xdr:colOff>
      <xdr:row>2</xdr:row>
      <xdr:rowOff>97969</xdr:rowOff>
    </xdr:from>
    <xdr:to>
      <xdr:col>48</xdr:col>
      <xdr:colOff>571500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3CF8B7-7BCE-4A96-B064-6D9D9ECBE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197301</xdr:colOff>
      <xdr:row>22</xdr:row>
      <xdr:rowOff>138794</xdr:rowOff>
    </xdr:from>
    <xdr:to>
      <xdr:col>48</xdr:col>
      <xdr:colOff>585107</xdr:colOff>
      <xdr:row>46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2D6739-B19A-4045-B10A-4615DE7A5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47624</xdr:colOff>
      <xdr:row>2</xdr:row>
      <xdr:rowOff>81643</xdr:rowOff>
    </xdr:from>
    <xdr:to>
      <xdr:col>62</xdr:col>
      <xdr:colOff>476250</xdr:colOff>
      <xdr:row>21</xdr:row>
      <xdr:rowOff>176892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57D645-CACF-467C-BAE7-2D834801F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20410</xdr:colOff>
      <xdr:row>22</xdr:row>
      <xdr:rowOff>125185</xdr:rowOff>
    </xdr:from>
    <xdr:to>
      <xdr:col>62</xdr:col>
      <xdr:colOff>489857</xdr:colOff>
      <xdr:row>45</xdr:row>
      <xdr:rowOff>163286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FC7076-DC10-48AA-9905-DCF6DB2B7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20</xdr:row>
      <xdr:rowOff>84364</xdr:rowOff>
    </xdr:from>
    <xdr:to>
      <xdr:col>18</xdr:col>
      <xdr:colOff>142875</xdr:colOff>
      <xdr:row>44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21591DB-0C54-4B6C-B3F8-FF992254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31750</xdr:colOff>
      <xdr:row>45</xdr:row>
      <xdr:rowOff>31751</xdr:rowOff>
    </xdr:from>
    <xdr:to>
      <xdr:col>18</xdr:col>
      <xdr:colOff>269875</xdr:colOff>
      <xdr:row>73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875B432-99AC-44A7-861B-18EA1353F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bn.gov.ng/rates/mnycredit.as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14" sqref="E14"/>
    </sheetView>
  </sheetViews>
  <sheetFormatPr defaultRowHeight="15" x14ac:dyDescent="0.25"/>
  <cols>
    <col min="5" max="5" width="42.5703125" bestFit="1" customWidth="1"/>
  </cols>
  <sheetData>
    <row r="1" spans="1:6" x14ac:dyDescent="0.25">
      <c r="A1" s="6" t="s">
        <v>11</v>
      </c>
      <c r="B1" s="6"/>
      <c r="C1" s="6"/>
      <c r="E1" s="8" t="s">
        <v>12</v>
      </c>
      <c r="F1" s="8"/>
    </row>
    <row r="2" spans="1:6" x14ac:dyDescent="0.25">
      <c r="A2" s="7" t="s">
        <v>2</v>
      </c>
      <c r="B2" s="7"/>
      <c r="C2" s="7"/>
      <c r="E2" s="5" t="s">
        <v>13</v>
      </c>
    </row>
  </sheetData>
  <mergeCells count="3">
    <mergeCell ref="A1:C1"/>
    <mergeCell ref="A2:C2"/>
    <mergeCell ref="E1:F1"/>
  </mergeCells>
  <hyperlinks>
    <hyperlink ref="E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3"/>
  <sheetViews>
    <sheetView topLeftCell="AM19" zoomScale="80" zoomScaleNormal="80" workbookViewId="0">
      <selection activeCell="BL25" sqref="BL25"/>
    </sheetView>
  </sheetViews>
  <sheetFormatPr defaultRowHeight="15" x14ac:dyDescent="0.25"/>
  <cols>
    <col min="3" max="3" width="13.42578125" bestFit="1" customWidth="1"/>
    <col min="4" max="4" width="20.5703125" bestFit="1" customWidth="1"/>
    <col min="5" max="5" width="17.5703125" bestFit="1" customWidth="1"/>
    <col min="8" max="8" width="13.42578125" bestFit="1" customWidth="1"/>
    <col min="9" max="9" width="14.85546875" bestFit="1" customWidth="1"/>
    <col min="10" max="10" width="13.28515625" customWidth="1"/>
    <col min="13" max="13" width="22" bestFit="1" customWidth="1"/>
    <col min="14" max="14" width="23.85546875" bestFit="1" customWidth="1"/>
    <col min="15" max="15" width="9.140625" customWidth="1"/>
    <col min="17" max="17" width="21.42578125" bestFit="1" customWidth="1"/>
    <col min="18" max="18" width="22.7109375" bestFit="1" customWidth="1"/>
  </cols>
  <sheetData>
    <row r="1" spans="1:18" x14ac:dyDescent="0.25">
      <c r="A1" s="13" t="s">
        <v>15</v>
      </c>
      <c r="B1" s="13"/>
      <c r="C1" s="13"/>
      <c r="D1" s="13"/>
      <c r="E1" s="13"/>
      <c r="F1" s="13"/>
      <c r="G1" s="13"/>
      <c r="H1" s="13"/>
      <c r="I1" s="13"/>
      <c r="L1" s="14" t="s">
        <v>16</v>
      </c>
      <c r="M1" s="14"/>
      <c r="N1" s="14"/>
      <c r="O1" s="14"/>
      <c r="P1" s="14"/>
      <c r="Q1" s="14"/>
      <c r="R1" s="14"/>
    </row>
    <row r="2" spans="1:18" x14ac:dyDescent="0.25">
      <c r="A2" s="9" t="s">
        <v>14</v>
      </c>
      <c r="B2" s="9"/>
      <c r="C2" s="9"/>
      <c r="D2" s="9"/>
      <c r="F2" s="10" t="s">
        <v>4</v>
      </c>
      <c r="G2" s="10"/>
      <c r="H2" s="10"/>
      <c r="I2" s="10"/>
      <c r="J2" s="11"/>
      <c r="K2" s="11"/>
      <c r="L2" s="12" t="s">
        <v>6</v>
      </c>
      <c r="M2" s="12"/>
      <c r="N2" s="12"/>
      <c r="O2" s="3"/>
      <c r="P2" s="15" t="s">
        <v>9</v>
      </c>
      <c r="Q2" s="15"/>
      <c r="R2" s="15"/>
    </row>
    <row r="3" spans="1:18" x14ac:dyDescent="0.25">
      <c r="A3" t="s">
        <v>0</v>
      </c>
      <c r="B3" t="s">
        <v>1</v>
      </c>
      <c r="C3" t="s">
        <v>3</v>
      </c>
      <c r="D3" s="2" t="s">
        <v>2</v>
      </c>
      <c r="F3" t="s">
        <v>0</v>
      </c>
      <c r="G3" t="s">
        <v>1</v>
      </c>
      <c r="H3" t="s">
        <v>3</v>
      </c>
      <c r="I3" t="s">
        <v>5</v>
      </c>
      <c r="L3" t="s">
        <v>0</v>
      </c>
      <c r="M3" t="s">
        <v>7</v>
      </c>
      <c r="N3" t="s">
        <v>8</v>
      </c>
      <c r="P3" t="s">
        <v>0</v>
      </c>
      <c r="Q3" t="s">
        <v>9</v>
      </c>
      <c r="R3" t="s">
        <v>10</v>
      </c>
    </row>
    <row r="4" spans="1:18" x14ac:dyDescent="0.25">
      <c r="A4">
        <v>2003</v>
      </c>
      <c r="B4">
        <v>1</v>
      </c>
      <c r="C4" s="1">
        <f t="shared" ref="C4:C35" si="0">DATE(A4,1,1)</f>
        <v>37622</v>
      </c>
      <c r="D4" s="2">
        <v>1746192.1</v>
      </c>
      <c r="F4">
        <v>2003</v>
      </c>
      <c r="G4">
        <v>1</v>
      </c>
      <c r="H4" s="1">
        <f t="shared" ref="H4:H35" si="1">DATE(F4,G4,1)</f>
        <v>37622</v>
      </c>
      <c r="I4">
        <v>8.6</v>
      </c>
      <c r="L4">
        <v>2003</v>
      </c>
      <c r="M4" s="2">
        <f>SUMIF(A4:A203,"2003",D4:D203)</f>
        <v>23435054.300000001</v>
      </c>
      <c r="P4">
        <v>2003</v>
      </c>
      <c r="Q4">
        <f>SUMIF(A4:A203,"2003",I4:I203)</f>
        <v>161.5</v>
      </c>
    </row>
    <row r="5" spans="1:18" x14ac:dyDescent="0.25">
      <c r="A5">
        <v>2003</v>
      </c>
      <c r="B5">
        <v>2</v>
      </c>
      <c r="C5" s="1">
        <f t="shared" si="0"/>
        <v>37622</v>
      </c>
      <c r="D5" s="2">
        <v>1778660.2</v>
      </c>
      <c r="E5" s="2"/>
      <c r="F5">
        <v>2003</v>
      </c>
      <c r="G5">
        <v>2</v>
      </c>
      <c r="H5" s="1">
        <f t="shared" si="1"/>
        <v>37653</v>
      </c>
      <c r="I5">
        <v>8.9</v>
      </c>
      <c r="L5">
        <v>2004</v>
      </c>
      <c r="M5" s="2">
        <f>SUMIF(A4:A203,"2004",D4:D203)</f>
        <v>25581827.800000004</v>
      </c>
      <c r="N5" s="4">
        <f>((M5-M4)/M5)/100</f>
        <v>8.3917909102648378E-4</v>
      </c>
      <c r="P5">
        <v>2004</v>
      </c>
      <c r="Q5">
        <f>SUMIF(A4:A203,"2004",I4:I203)</f>
        <v>242.4</v>
      </c>
      <c r="R5" s="4">
        <f>((Q5-Q4)/Q5)/100</f>
        <v>3.3374587458745875E-3</v>
      </c>
    </row>
    <row r="6" spans="1:18" x14ac:dyDescent="0.25">
      <c r="A6">
        <v>2003</v>
      </c>
      <c r="B6">
        <v>3</v>
      </c>
      <c r="C6" s="1">
        <f t="shared" si="0"/>
        <v>37622</v>
      </c>
      <c r="D6" s="2">
        <v>1918925.7</v>
      </c>
      <c r="F6">
        <v>2003</v>
      </c>
      <c r="G6">
        <v>3</v>
      </c>
      <c r="H6" s="1">
        <f t="shared" si="1"/>
        <v>37681</v>
      </c>
      <c r="I6">
        <v>9.4</v>
      </c>
      <c r="L6">
        <v>2005</v>
      </c>
      <c r="M6" s="2">
        <f>SUMIF(A4:A203,"2005",D4:D203)</f>
        <v>31654952.800000004</v>
      </c>
      <c r="N6" s="4">
        <f t="shared" ref="N6:N20" si="2">((M6-M5)/M6)/100</f>
        <v>1.9185386370249142E-3</v>
      </c>
      <c r="P6">
        <v>2005</v>
      </c>
      <c r="Q6">
        <f>SUMIF(A4:A203,"2005",I4:I203)</f>
        <v>102.69999999999999</v>
      </c>
      <c r="R6" s="4">
        <f t="shared" ref="R6:R20" si="3">((Q6-Q5)/Q6)/100</f>
        <v>-1.3602726387536518E-2</v>
      </c>
    </row>
    <row r="7" spans="1:18" x14ac:dyDescent="0.25">
      <c r="A7">
        <v>2003</v>
      </c>
      <c r="B7">
        <v>4</v>
      </c>
      <c r="C7" s="1">
        <f t="shared" si="0"/>
        <v>37622</v>
      </c>
      <c r="D7" s="2">
        <v>1966190.1</v>
      </c>
      <c r="F7">
        <v>2003</v>
      </c>
      <c r="G7">
        <v>4</v>
      </c>
      <c r="H7" s="1">
        <f t="shared" si="1"/>
        <v>37712</v>
      </c>
      <c r="I7">
        <v>10.4</v>
      </c>
      <c r="L7">
        <v>2006</v>
      </c>
      <c r="M7" s="2">
        <f>SUMIF(A4:A203,"2006",D4:D203)</f>
        <v>45574907.700000003</v>
      </c>
      <c r="N7" s="4">
        <f t="shared" si="2"/>
        <v>3.0543023787626888E-3</v>
      </c>
      <c r="P7">
        <v>2006</v>
      </c>
      <c r="Q7">
        <f>SUMIF(A4:A203,"2006",I4:I203)</f>
        <v>149.50000000000003</v>
      </c>
      <c r="R7" s="4">
        <f t="shared" si="3"/>
        <v>3.1304347826086975E-3</v>
      </c>
    </row>
    <row r="8" spans="1:18" x14ac:dyDescent="0.25">
      <c r="A8">
        <v>2003</v>
      </c>
      <c r="B8">
        <v>5</v>
      </c>
      <c r="C8" s="1">
        <f t="shared" si="0"/>
        <v>37622</v>
      </c>
      <c r="D8" s="2">
        <v>1857919.5</v>
      </c>
      <c r="F8">
        <v>2003</v>
      </c>
      <c r="G8">
        <v>5</v>
      </c>
      <c r="H8" s="1">
        <f t="shared" si="1"/>
        <v>37742</v>
      </c>
      <c r="I8">
        <v>11.3</v>
      </c>
      <c r="L8">
        <v>2007</v>
      </c>
      <c r="M8" s="2">
        <f>SUMIF(A4:A203,"2007",D4:D203)</f>
        <v>61528808.499999993</v>
      </c>
      <c r="N8" s="4">
        <f t="shared" si="2"/>
        <v>2.5929156096042376E-3</v>
      </c>
      <c r="P8">
        <v>2007</v>
      </c>
      <c r="Q8">
        <f>SUMIF(A4:A203,"2007",I4:I203)</f>
        <v>119.10000000000001</v>
      </c>
      <c r="R8" s="4">
        <f t="shared" si="3"/>
        <v>-2.5524769101595312E-3</v>
      </c>
    </row>
    <row r="9" spans="1:18" x14ac:dyDescent="0.25">
      <c r="A9">
        <v>2003</v>
      </c>
      <c r="B9">
        <v>6</v>
      </c>
      <c r="C9" s="1">
        <f t="shared" si="0"/>
        <v>37622</v>
      </c>
      <c r="D9" s="2">
        <v>2124315.7000000002</v>
      </c>
      <c r="F9">
        <v>2003</v>
      </c>
      <c r="G9">
        <v>6</v>
      </c>
      <c r="H9" s="1">
        <f t="shared" si="1"/>
        <v>37773</v>
      </c>
      <c r="I9">
        <v>12.3</v>
      </c>
      <c r="L9">
        <v>2008</v>
      </c>
      <c r="M9" s="2">
        <f>SUMIF(A4:A203,"2008",D4:D203)</f>
        <v>96098447.200000003</v>
      </c>
      <c r="N9" s="4">
        <f t="shared" si="2"/>
        <v>3.5973150146800716E-3</v>
      </c>
      <c r="P9">
        <v>2008</v>
      </c>
      <c r="Q9">
        <f>SUMIF(A4:A203,"2008",I4:I203)</f>
        <v>28.869999999999997</v>
      </c>
      <c r="R9" s="4">
        <f t="shared" si="3"/>
        <v>-3.1253896778662978E-2</v>
      </c>
    </row>
    <row r="10" spans="1:18" x14ac:dyDescent="0.25">
      <c r="A10">
        <v>2003</v>
      </c>
      <c r="B10">
        <v>7</v>
      </c>
      <c r="C10" s="1">
        <f t="shared" si="0"/>
        <v>37622</v>
      </c>
      <c r="D10" s="2">
        <v>1952426.1</v>
      </c>
      <c r="F10">
        <v>2003</v>
      </c>
      <c r="G10">
        <v>7</v>
      </c>
      <c r="H10" s="1">
        <f t="shared" si="1"/>
        <v>37803</v>
      </c>
      <c r="I10">
        <v>13.8</v>
      </c>
      <c r="L10">
        <v>2009</v>
      </c>
      <c r="M10" s="2">
        <f>SUMIF(A4:A203,"2009",D4:D203)</f>
        <v>112933346.94000001</v>
      </c>
      <c r="N10" s="4">
        <f t="shared" si="2"/>
        <v>1.4906934219300317E-3</v>
      </c>
      <c r="P10">
        <v>2009</v>
      </c>
      <c r="Q10">
        <f>SUMIF(A4:A203,"2009",I4:I203)</f>
        <v>126.53</v>
      </c>
      <c r="R10" s="4">
        <f t="shared" si="3"/>
        <v>7.7183276693274317E-3</v>
      </c>
    </row>
    <row r="11" spans="1:18" x14ac:dyDescent="0.25">
      <c r="A11">
        <v>2003</v>
      </c>
      <c r="B11">
        <v>8</v>
      </c>
      <c r="C11" s="1">
        <f t="shared" si="0"/>
        <v>37622</v>
      </c>
      <c r="D11" s="2">
        <v>1972619</v>
      </c>
      <c r="F11">
        <v>2003</v>
      </c>
      <c r="G11">
        <v>8</v>
      </c>
      <c r="H11" s="1">
        <f t="shared" si="1"/>
        <v>37834</v>
      </c>
      <c r="I11">
        <v>14.9</v>
      </c>
      <c r="L11">
        <v>2010</v>
      </c>
      <c r="M11" s="2">
        <f>SUMIF(A4:A203,"2010",D4:D203)</f>
        <v>132419291.16999999</v>
      </c>
      <c r="N11" s="4">
        <f t="shared" si="2"/>
        <v>1.4715336457271852E-3</v>
      </c>
      <c r="P11">
        <v>2010</v>
      </c>
      <c r="Q11">
        <f>SUMIF(A4:A203,"2010",I4:I203)</f>
        <v>137.19999999999999</v>
      </c>
      <c r="R11" s="4">
        <f t="shared" si="3"/>
        <v>7.7769679300291467E-4</v>
      </c>
    </row>
    <row r="12" spans="1:18" x14ac:dyDescent="0.25">
      <c r="A12">
        <v>2003</v>
      </c>
      <c r="B12">
        <v>9</v>
      </c>
      <c r="C12" s="1">
        <f t="shared" si="0"/>
        <v>37622</v>
      </c>
      <c r="D12" s="2">
        <v>1981068.5</v>
      </c>
      <c r="F12">
        <v>2003</v>
      </c>
      <c r="G12">
        <v>9</v>
      </c>
      <c r="H12" s="1">
        <f t="shared" si="1"/>
        <v>37865</v>
      </c>
      <c r="I12">
        <v>15.8</v>
      </c>
      <c r="L12">
        <v>2011</v>
      </c>
      <c r="M12" s="2">
        <f>SUMIF(A4:A203,"2011",D4:D203)</f>
        <v>146069883.40000001</v>
      </c>
      <c r="N12" s="4">
        <f t="shared" si="2"/>
        <v>9.3452475707254653E-4</v>
      </c>
      <c r="P12">
        <v>2011</v>
      </c>
      <c r="Q12">
        <f>SUMIF(A4:A203,"2011",I4:I203)</f>
        <v>136.70000000000002</v>
      </c>
      <c r="R12" s="4">
        <f t="shared" si="3"/>
        <v>-3.6576444769566314E-5</v>
      </c>
    </row>
    <row r="13" spans="1:18" x14ac:dyDescent="0.25">
      <c r="A13">
        <v>2003</v>
      </c>
      <c r="B13">
        <v>10</v>
      </c>
      <c r="C13" s="1">
        <f t="shared" si="0"/>
        <v>37622</v>
      </c>
      <c r="D13" s="2">
        <v>2071969</v>
      </c>
      <c r="F13">
        <v>2003</v>
      </c>
      <c r="G13">
        <v>10</v>
      </c>
      <c r="H13" s="1">
        <f t="shared" si="1"/>
        <v>37895</v>
      </c>
      <c r="I13">
        <v>17.399999999999999</v>
      </c>
      <c r="L13">
        <v>2012</v>
      </c>
      <c r="M13" s="2">
        <f>SUMIF(A4:A203,"2012",D4:D203)</f>
        <v>166718583.20000002</v>
      </c>
      <c r="N13" s="4">
        <f t="shared" si="2"/>
        <v>1.2385361849692115E-3</v>
      </c>
      <c r="P13">
        <v>2012</v>
      </c>
      <c r="Q13">
        <f>SUMIF(A4:A203,"2012",I4:I203)</f>
        <v>146.27000000000004</v>
      </c>
      <c r="R13" s="4">
        <f t="shared" si="3"/>
        <v>6.5426950160661927E-4</v>
      </c>
    </row>
    <row r="14" spans="1:18" x14ac:dyDescent="0.25">
      <c r="A14">
        <v>2003</v>
      </c>
      <c r="B14">
        <v>11</v>
      </c>
      <c r="C14" s="1">
        <f t="shared" si="0"/>
        <v>37622</v>
      </c>
      <c r="D14" s="2">
        <v>2079576.6</v>
      </c>
      <c r="F14">
        <v>2003</v>
      </c>
      <c r="G14">
        <v>11</v>
      </c>
      <c r="H14" s="1">
        <f t="shared" si="1"/>
        <v>37926</v>
      </c>
      <c r="I14">
        <v>18.899999999999999</v>
      </c>
      <c r="L14">
        <v>2013</v>
      </c>
      <c r="M14" s="2">
        <f>SUMIF(A4:A203,"2013",D4:D203)</f>
        <v>181855650.81999999</v>
      </c>
      <c r="N14" s="4">
        <f t="shared" si="2"/>
        <v>8.3236718527831643E-4</v>
      </c>
      <c r="P14">
        <v>2013</v>
      </c>
      <c r="Q14">
        <f>SUMIF(A4:A203,"2013",I4:I203)</f>
        <v>113.39</v>
      </c>
      <c r="R14" s="4">
        <f t="shared" si="3"/>
        <v>-2.8997266072845963E-3</v>
      </c>
    </row>
    <row r="15" spans="1:18" x14ac:dyDescent="0.25">
      <c r="A15">
        <v>2003</v>
      </c>
      <c r="B15">
        <v>12</v>
      </c>
      <c r="C15" s="1">
        <f t="shared" si="0"/>
        <v>37622</v>
      </c>
      <c r="D15" s="2">
        <v>1985191.8</v>
      </c>
      <c r="F15">
        <v>2003</v>
      </c>
      <c r="G15">
        <v>12</v>
      </c>
      <c r="H15" s="1">
        <f t="shared" si="1"/>
        <v>37956</v>
      </c>
      <c r="I15">
        <v>19.8</v>
      </c>
      <c r="L15">
        <v>2014</v>
      </c>
      <c r="M15" s="2">
        <f>SUMIF(A4:A203,"2014",D4:D203)</f>
        <v>211881421.18000001</v>
      </c>
      <c r="N15" s="4">
        <f t="shared" si="2"/>
        <v>1.4171025563629841E-3</v>
      </c>
      <c r="P15">
        <v>2014</v>
      </c>
      <c r="Q15">
        <f>SUMIF(A4:A203,"2014",I4:I203)</f>
        <v>86.600000000000009</v>
      </c>
      <c r="R15" s="4">
        <f t="shared" si="3"/>
        <v>-3.0935334872979202E-3</v>
      </c>
    </row>
    <row r="16" spans="1:18" x14ac:dyDescent="0.25">
      <c r="A16">
        <v>2004</v>
      </c>
      <c r="B16">
        <v>1</v>
      </c>
      <c r="C16" s="1">
        <f t="shared" si="0"/>
        <v>37987</v>
      </c>
      <c r="D16" s="2">
        <v>1917503.4</v>
      </c>
      <c r="F16">
        <v>2004</v>
      </c>
      <c r="G16">
        <v>1</v>
      </c>
      <c r="H16" s="1">
        <f t="shared" si="1"/>
        <v>37987</v>
      </c>
      <c r="I16">
        <v>20.9</v>
      </c>
      <c r="L16">
        <v>2015</v>
      </c>
      <c r="M16" s="2">
        <f>SUMIF(A4:A203,"2015",D4:D203)</f>
        <v>226784269.04999995</v>
      </c>
      <c r="N16" s="4">
        <f t="shared" si="2"/>
        <v>6.571376371221876E-4</v>
      </c>
      <c r="P16">
        <v>2015</v>
      </c>
      <c r="Q16">
        <f>SUMIF(A4:A203,"2015",I4:I203)</f>
        <v>88.74</v>
      </c>
      <c r="R16" s="4">
        <f t="shared" si="3"/>
        <v>2.4115393283750131E-4</v>
      </c>
    </row>
    <row r="17" spans="1:18" x14ac:dyDescent="0.25">
      <c r="A17">
        <v>2004</v>
      </c>
      <c r="B17">
        <v>2</v>
      </c>
      <c r="C17" s="1">
        <f t="shared" si="0"/>
        <v>37987</v>
      </c>
      <c r="D17" s="2">
        <v>2062656.1</v>
      </c>
      <c r="F17">
        <v>2004</v>
      </c>
      <c r="G17">
        <v>2</v>
      </c>
      <c r="H17" s="1">
        <f t="shared" si="1"/>
        <v>38018</v>
      </c>
      <c r="I17">
        <v>22</v>
      </c>
      <c r="L17">
        <v>2016</v>
      </c>
      <c r="M17" s="2">
        <f>SUMIF(A4:A203,"2016",D4:D203)</f>
        <v>259495579.81999999</v>
      </c>
      <c r="N17" s="4">
        <f t="shared" si="2"/>
        <v>1.2605729466640763E-3</v>
      </c>
      <c r="P17">
        <v>2016</v>
      </c>
      <c r="Q17">
        <f>SUMIF(A4:A203,"2016",I4:I203)</f>
        <v>121.52999999999997</v>
      </c>
      <c r="R17" s="4">
        <f t="shared" si="3"/>
        <v>2.6980992347568488E-3</v>
      </c>
    </row>
    <row r="18" spans="1:18" x14ac:dyDescent="0.25">
      <c r="A18">
        <v>2004</v>
      </c>
      <c r="B18">
        <v>3</v>
      </c>
      <c r="C18" s="1">
        <f t="shared" si="0"/>
        <v>37987</v>
      </c>
      <c r="D18" s="2">
        <v>2106238.6</v>
      </c>
      <c r="F18">
        <v>2004</v>
      </c>
      <c r="G18">
        <v>3</v>
      </c>
      <c r="H18" s="1">
        <f t="shared" si="1"/>
        <v>38047</v>
      </c>
      <c r="I18">
        <v>23.2</v>
      </c>
      <c r="L18">
        <v>2017</v>
      </c>
      <c r="M18" s="2">
        <f>SUMIF(A4:A203,"2017",D4:D203)</f>
        <v>268361181.54000002</v>
      </c>
      <c r="N18" s="4">
        <f t="shared" si="2"/>
        <v>3.3036080960459569E-4</v>
      </c>
      <c r="P18">
        <v>2017</v>
      </c>
      <c r="Q18">
        <f>SUMIF(A4:A203,"2017",I4:I203)</f>
        <v>161.97</v>
      </c>
      <c r="R18" s="4">
        <f t="shared" si="3"/>
        <v>2.4967586590109296E-3</v>
      </c>
    </row>
    <row r="19" spans="1:18" x14ac:dyDescent="0.25">
      <c r="A19">
        <v>2004</v>
      </c>
      <c r="B19">
        <v>4</v>
      </c>
      <c r="C19" s="1">
        <f t="shared" si="0"/>
        <v>37987</v>
      </c>
      <c r="D19" s="2">
        <v>2089655.8</v>
      </c>
      <c r="F19">
        <v>2004</v>
      </c>
      <c r="G19">
        <v>4</v>
      </c>
      <c r="H19" s="1">
        <f t="shared" si="1"/>
        <v>38078</v>
      </c>
      <c r="I19">
        <v>22.9</v>
      </c>
      <c r="L19">
        <v>2018</v>
      </c>
      <c r="M19" s="2">
        <f>SUMIF(A4:A203,"2018",D4:D203)</f>
        <v>300956651.81</v>
      </c>
      <c r="N19" s="4">
        <f t="shared" si="2"/>
        <v>1.0830619650360198E-3</v>
      </c>
      <c r="P19">
        <v>2018</v>
      </c>
      <c r="Q19">
        <f>SUMIF(A4:A203,"2018",I4:I203)</f>
        <v>144.91</v>
      </c>
      <c r="R19" s="4">
        <f t="shared" si="3"/>
        <v>-1.1772824511765926E-3</v>
      </c>
    </row>
    <row r="20" spans="1:18" x14ac:dyDescent="0.25">
      <c r="A20">
        <v>2004</v>
      </c>
      <c r="B20">
        <v>5</v>
      </c>
      <c r="C20" s="1">
        <f t="shared" si="0"/>
        <v>37987</v>
      </c>
      <c r="D20" s="2">
        <v>2105957.6</v>
      </c>
      <c r="F20">
        <v>2004</v>
      </c>
      <c r="G20">
        <v>5</v>
      </c>
      <c r="H20" s="1">
        <f t="shared" si="1"/>
        <v>38108</v>
      </c>
      <c r="I20">
        <v>23</v>
      </c>
      <c r="L20">
        <v>2019</v>
      </c>
      <c r="M20" s="2">
        <f>SUMIF(A4:A203,"2019",D4:D203)</f>
        <v>219308082.33000001</v>
      </c>
      <c r="N20" s="4">
        <f t="shared" si="2"/>
        <v>-3.723007771192889E-3</v>
      </c>
      <c r="P20">
        <v>2019</v>
      </c>
      <c r="Q20">
        <f>SUMIF(A4:A203,"2019",I4:I203)</f>
        <v>84.21</v>
      </c>
      <c r="R20" s="4">
        <f t="shared" si="3"/>
        <v>-7.2081700510628196E-3</v>
      </c>
    </row>
    <row r="21" spans="1:18" x14ac:dyDescent="0.25">
      <c r="A21">
        <v>2004</v>
      </c>
      <c r="B21">
        <v>6</v>
      </c>
      <c r="C21" s="1">
        <f t="shared" si="0"/>
        <v>37987</v>
      </c>
      <c r="D21" s="2">
        <v>2113281.4</v>
      </c>
      <c r="F21">
        <v>2004</v>
      </c>
      <c r="G21">
        <v>6</v>
      </c>
      <c r="H21" s="1">
        <f t="shared" si="1"/>
        <v>38139</v>
      </c>
      <c r="I21">
        <v>22.6</v>
      </c>
    </row>
    <row r="22" spans="1:18" x14ac:dyDescent="0.25">
      <c r="A22">
        <v>2004</v>
      </c>
      <c r="B22">
        <v>7</v>
      </c>
      <c r="C22" s="1">
        <f t="shared" si="0"/>
        <v>37987</v>
      </c>
      <c r="D22" s="2">
        <v>2123061.2000000002</v>
      </c>
      <c r="F22">
        <v>2004</v>
      </c>
      <c r="G22">
        <v>7</v>
      </c>
      <c r="H22" s="1">
        <f t="shared" si="1"/>
        <v>38169</v>
      </c>
      <c r="I22">
        <v>21.6</v>
      </c>
    </row>
    <row r="23" spans="1:18" x14ac:dyDescent="0.25">
      <c r="A23">
        <v>2004</v>
      </c>
      <c r="B23">
        <v>8</v>
      </c>
      <c r="C23" s="1">
        <f t="shared" si="0"/>
        <v>37987</v>
      </c>
      <c r="D23" s="2">
        <v>2141896.7999999998</v>
      </c>
      <c r="F23">
        <v>2004</v>
      </c>
      <c r="G23">
        <v>8</v>
      </c>
      <c r="H23" s="1">
        <f t="shared" si="1"/>
        <v>38200</v>
      </c>
      <c r="I23">
        <v>20.8</v>
      </c>
    </row>
    <row r="24" spans="1:18" x14ac:dyDescent="0.25">
      <c r="A24">
        <v>2004</v>
      </c>
      <c r="B24">
        <v>9</v>
      </c>
      <c r="C24" s="1">
        <f t="shared" si="0"/>
        <v>37987</v>
      </c>
      <c r="D24" s="2">
        <v>2156836.1</v>
      </c>
      <c r="F24">
        <v>2004</v>
      </c>
      <c r="G24">
        <v>9</v>
      </c>
      <c r="H24" s="1">
        <f t="shared" si="1"/>
        <v>38231</v>
      </c>
      <c r="I24">
        <v>19.3</v>
      </c>
    </row>
    <row r="25" spans="1:18" x14ac:dyDescent="0.25">
      <c r="A25">
        <v>2004</v>
      </c>
      <c r="B25">
        <v>10</v>
      </c>
      <c r="C25" s="1">
        <f t="shared" si="0"/>
        <v>37987</v>
      </c>
      <c r="D25" s="2">
        <v>2231973.6</v>
      </c>
      <c r="F25">
        <v>2004</v>
      </c>
      <c r="G25">
        <v>10</v>
      </c>
      <c r="H25" s="1">
        <f t="shared" si="1"/>
        <v>38261</v>
      </c>
      <c r="I25">
        <v>17.5</v>
      </c>
    </row>
    <row r="26" spans="1:18" x14ac:dyDescent="0.25">
      <c r="A26">
        <v>2004</v>
      </c>
      <c r="B26">
        <v>11</v>
      </c>
      <c r="C26" s="1">
        <f t="shared" si="0"/>
        <v>37987</v>
      </c>
      <c r="D26" s="2">
        <v>2269179.2999999998</v>
      </c>
      <c r="F26">
        <v>2004</v>
      </c>
      <c r="G26">
        <v>11</v>
      </c>
      <c r="H26" s="1">
        <f t="shared" si="1"/>
        <v>38292</v>
      </c>
      <c r="I26">
        <v>15.5</v>
      </c>
    </row>
    <row r="27" spans="1:18" x14ac:dyDescent="0.25">
      <c r="A27">
        <v>2004</v>
      </c>
      <c r="B27">
        <v>12</v>
      </c>
      <c r="C27" s="1">
        <f t="shared" si="0"/>
        <v>37987</v>
      </c>
      <c r="D27" s="2">
        <v>2263587.9</v>
      </c>
      <c r="F27">
        <v>2004</v>
      </c>
      <c r="G27">
        <v>12</v>
      </c>
      <c r="H27" s="1">
        <f t="shared" si="1"/>
        <v>38322</v>
      </c>
      <c r="I27">
        <v>13.1</v>
      </c>
    </row>
    <row r="28" spans="1:18" x14ac:dyDescent="0.25">
      <c r="A28">
        <v>2005</v>
      </c>
      <c r="B28">
        <v>1</v>
      </c>
      <c r="C28" s="1">
        <f t="shared" si="0"/>
        <v>38353</v>
      </c>
      <c r="D28" s="2">
        <v>2349890.2999999998</v>
      </c>
      <c r="F28">
        <v>2005</v>
      </c>
      <c r="G28">
        <v>1</v>
      </c>
      <c r="H28" s="1">
        <f t="shared" si="1"/>
        <v>38353</v>
      </c>
      <c r="I28">
        <v>11</v>
      </c>
    </row>
    <row r="29" spans="1:18" x14ac:dyDescent="0.25">
      <c r="A29">
        <v>2005</v>
      </c>
      <c r="B29">
        <v>2</v>
      </c>
      <c r="C29" s="1">
        <f t="shared" si="0"/>
        <v>38353</v>
      </c>
      <c r="D29" s="2">
        <v>2444112.4</v>
      </c>
      <c r="F29">
        <v>2005</v>
      </c>
      <c r="G29">
        <v>2</v>
      </c>
      <c r="H29" s="1">
        <f t="shared" si="1"/>
        <v>38384</v>
      </c>
      <c r="I29">
        <v>9.1999999999999993</v>
      </c>
    </row>
    <row r="30" spans="1:18" x14ac:dyDescent="0.25">
      <c r="A30">
        <v>2005</v>
      </c>
      <c r="B30">
        <v>3</v>
      </c>
      <c r="C30" s="1">
        <f t="shared" si="0"/>
        <v>38353</v>
      </c>
      <c r="D30" s="2">
        <v>2568065.2999999998</v>
      </c>
      <c r="F30">
        <v>2005</v>
      </c>
      <c r="G30">
        <v>3</v>
      </c>
      <c r="H30" s="1">
        <f t="shared" si="1"/>
        <v>38412</v>
      </c>
      <c r="I30">
        <v>7.1</v>
      </c>
    </row>
    <row r="31" spans="1:18" x14ac:dyDescent="0.25">
      <c r="A31">
        <v>2005</v>
      </c>
      <c r="B31">
        <v>4</v>
      </c>
      <c r="C31" s="1">
        <f t="shared" si="0"/>
        <v>38353</v>
      </c>
      <c r="D31" s="2">
        <v>2503988.4</v>
      </c>
      <c r="F31">
        <v>2005</v>
      </c>
      <c r="G31">
        <v>4</v>
      </c>
      <c r="H31" s="1">
        <f t="shared" si="1"/>
        <v>38443</v>
      </c>
      <c r="I31">
        <v>7</v>
      </c>
    </row>
    <row r="32" spans="1:18" x14ac:dyDescent="0.25">
      <c r="A32">
        <v>2005</v>
      </c>
      <c r="B32">
        <v>5</v>
      </c>
      <c r="C32" s="1">
        <f t="shared" si="0"/>
        <v>38353</v>
      </c>
      <c r="D32" s="2">
        <v>2566100.6</v>
      </c>
      <c r="F32">
        <v>2005</v>
      </c>
      <c r="G32">
        <v>5</v>
      </c>
      <c r="H32" s="1">
        <f t="shared" si="1"/>
        <v>38473</v>
      </c>
      <c r="I32">
        <v>7</v>
      </c>
    </row>
    <row r="33" spans="1:9" x14ac:dyDescent="0.25">
      <c r="A33">
        <v>2005</v>
      </c>
      <c r="B33">
        <v>6</v>
      </c>
      <c r="C33" s="1">
        <f t="shared" si="0"/>
        <v>38353</v>
      </c>
      <c r="D33" s="2">
        <v>2691297</v>
      </c>
      <c r="F33">
        <v>2005</v>
      </c>
      <c r="G33">
        <v>6</v>
      </c>
      <c r="H33" s="1">
        <f t="shared" si="1"/>
        <v>38504</v>
      </c>
      <c r="I33">
        <v>7.3</v>
      </c>
    </row>
    <row r="34" spans="1:9" x14ac:dyDescent="0.25">
      <c r="A34">
        <v>2005</v>
      </c>
      <c r="B34">
        <v>7</v>
      </c>
      <c r="C34" s="1">
        <f t="shared" si="0"/>
        <v>38353</v>
      </c>
      <c r="D34" s="2">
        <v>2803529.6</v>
      </c>
      <c r="F34">
        <v>2005</v>
      </c>
      <c r="G34">
        <v>7</v>
      </c>
      <c r="H34" s="1">
        <f t="shared" si="1"/>
        <v>38534</v>
      </c>
      <c r="I34">
        <v>7.9</v>
      </c>
    </row>
    <row r="35" spans="1:9" x14ac:dyDescent="0.25">
      <c r="A35">
        <v>2005</v>
      </c>
      <c r="B35">
        <v>8</v>
      </c>
      <c r="C35" s="1">
        <f t="shared" si="0"/>
        <v>38353</v>
      </c>
      <c r="D35" s="2">
        <v>2775685.6</v>
      </c>
      <c r="F35">
        <v>2005</v>
      </c>
      <c r="G35">
        <v>8</v>
      </c>
      <c r="H35" s="1">
        <f t="shared" si="1"/>
        <v>38565</v>
      </c>
      <c r="I35">
        <v>8.1</v>
      </c>
    </row>
    <row r="36" spans="1:9" x14ac:dyDescent="0.25">
      <c r="A36">
        <v>2005</v>
      </c>
      <c r="B36">
        <v>9</v>
      </c>
      <c r="C36" s="1">
        <f t="shared" ref="C36:C67" si="4">DATE(A36,1,1)</f>
        <v>38353</v>
      </c>
      <c r="D36" s="2">
        <v>2772993.1</v>
      </c>
      <c r="F36">
        <v>2005</v>
      </c>
      <c r="G36">
        <v>9</v>
      </c>
      <c r="H36" s="1">
        <f t="shared" ref="H36:H67" si="5">DATE(F36,G36,1)</f>
        <v>38596</v>
      </c>
      <c r="I36">
        <v>8.6999999999999993</v>
      </c>
    </row>
    <row r="37" spans="1:9" x14ac:dyDescent="0.25">
      <c r="A37">
        <v>2005</v>
      </c>
      <c r="B37">
        <v>10</v>
      </c>
      <c r="C37" s="1">
        <f t="shared" si="4"/>
        <v>38353</v>
      </c>
      <c r="D37" s="2">
        <v>2699799.6</v>
      </c>
      <c r="F37">
        <v>2005</v>
      </c>
      <c r="G37">
        <v>10</v>
      </c>
      <c r="H37" s="1">
        <f t="shared" si="5"/>
        <v>38626</v>
      </c>
      <c r="I37">
        <v>9.3000000000000007</v>
      </c>
    </row>
    <row r="38" spans="1:9" x14ac:dyDescent="0.25">
      <c r="A38">
        <v>2005</v>
      </c>
      <c r="B38">
        <v>11</v>
      </c>
      <c r="C38" s="1">
        <f t="shared" si="4"/>
        <v>38353</v>
      </c>
      <c r="D38" s="2">
        <v>2664644.7999999998</v>
      </c>
      <c r="F38">
        <v>2005</v>
      </c>
      <c r="G38">
        <v>11</v>
      </c>
      <c r="H38" s="1">
        <f t="shared" si="5"/>
        <v>38657</v>
      </c>
      <c r="I38">
        <v>9.6</v>
      </c>
    </row>
    <row r="39" spans="1:9" x14ac:dyDescent="0.25">
      <c r="A39">
        <v>2005</v>
      </c>
      <c r="B39">
        <v>12</v>
      </c>
      <c r="C39" s="1">
        <f t="shared" si="4"/>
        <v>38353</v>
      </c>
      <c r="D39" s="2">
        <v>2814846.1</v>
      </c>
      <c r="F39">
        <v>2005</v>
      </c>
      <c r="G39">
        <v>12</v>
      </c>
      <c r="H39" s="1">
        <f t="shared" si="5"/>
        <v>38687</v>
      </c>
      <c r="I39">
        <v>10.5</v>
      </c>
    </row>
    <row r="40" spans="1:9" x14ac:dyDescent="0.25">
      <c r="A40">
        <v>2006</v>
      </c>
      <c r="B40">
        <v>1</v>
      </c>
      <c r="C40" s="1">
        <f t="shared" si="4"/>
        <v>38718</v>
      </c>
      <c r="D40" s="2">
        <v>2967139.5</v>
      </c>
      <c r="F40">
        <v>2006</v>
      </c>
      <c r="G40">
        <v>1</v>
      </c>
      <c r="H40" s="1">
        <f t="shared" si="5"/>
        <v>38718</v>
      </c>
      <c r="I40">
        <v>11.4</v>
      </c>
    </row>
    <row r="41" spans="1:9" x14ac:dyDescent="0.25">
      <c r="A41">
        <v>2006</v>
      </c>
      <c r="B41">
        <v>2</v>
      </c>
      <c r="C41" s="1">
        <f t="shared" si="4"/>
        <v>38718</v>
      </c>
      <c r="D41" s="2">
        <v>2227472.7999999998</v>
      </c>
      <c r="F41">
        <v>2006</v>
      </c>
      <c r="G41">
        <v>2</v>
      </c>
      <c r="H41" s="1">
        <f t="shared" si="5"/>
        <v>38749</v>
      </c>
      <c r="I41">
        <v>12.1</v>
      </c>
    </row>
    <row r="42" spans="1:9" x14ac:dyDescent="0.25">
      <c r="A42">
        <v>2006</v>
      </c>
      <c r="B42">
        <v>3</v>
      </c>
      <c r="C42" s="1">
        <f t="shared" si="4"/>
        <v>38718</v>
      </c>
      <c r="D42" s="2">
        <v>3307667.9</v>
      </c>
      <c r="F42">
        <v>2006</v>
      </c>
      <c r="G42">
        <v>3</v>
      </c>
      <c r="H42" s="1">
        <f t="shared" si="5"/>
        <v>38777</v>
      </c>
      <c r="I42">
        <v>13.1</v>
      </c>
    </row>
    <row r="43" spans="1:9" x14ac:dyDescent="0.25">
      <c r="A43">
        <v>2006</v>
      </c>
      <c r="B43">
        <v>4</v>
      </c>
      <c r="C43" s="1">
        <f t="shared" si="4"/>
        <v>38718</v>
      </c>
      <c r="D43" s="2">
        <v>3540703.6</v>
      </c>
      <c r="F43">
        <v>2006</v>
      </c>
      <c r="G43">
        <v>4</v>
      </c>
      <c r="H43" s="1">
        <f t="shared" si="5"/>
        <v>38808</v>
      </c>
      <c r="I43">
        <v>12.8</v>
      </c>
    </row>
    <row r="44" spans="1:9" x14ac:dyDescent="0.25">
      <c r="A44">
        <v>2006</v>
      </c>
      <c r="B44">
        <v>5</v>
      </c>
      <c r="C44" s="1">
        <f t="shared" si="4"/>
        <v>38718</v>
      </c>
      <c r="D44" s="2">
        <v>3684404.5</v>
      </c>
      <c r="F44">
        <v>2006</v>
      </c>
      <c r="G44">
        <v>5</v>
      </c>
      <c r="H44" s="1">
        <f t="shared" si="5"/>
        <v>38838</v>
      </c>
      <c r="I44">
        <v>12.7</v>
      </c>
    </row>
    <row r="45" spans="1:9" x14ac:dyDescent="0.25">
      <c r="A45">
        <v>2006</v>
      </c>
      <c r="B45">
        <v>6</v>
      </c>
      <c r="C45" s="1">
        <f t="shared" si="4"/>
        <v>38718</v>
      </c>
      <c r="D45" s="2">
        <v>3911821.5</v>
      </c>
      <c r="F45">
        <v>2006</v>
      </c>
      <c r="G45">
        <v>6</v>
      </c>
      <c r="H45" s="1">
        <f t="shared" si="5"/>
        <v>38869</v>
      </c>
      <c r="I45">
        <v>12.4</v>
      </c>
    </row>
    <row r="46" spans="1:9" x14ac:dyDescent="0.25">
      <c r="A46">
        <v>2006</v>
      </c>
      <c r="B46">
        <v>7</v>
      </c>
      <c r="C46" s="1">
        <f t="shared" si="4"/>
        <v>38718</v>
      </c>
      <c r="D46" s="2">
        <v>4109850.4</v>
      </c>
      <c r="F46">
        <v>2006</v>
      </c>
      <c r="G46">
        <v>7</v>
      </c>
      <c r="H46" s="1">
        <f t="shared" si="5"/>
        <v>38899</v>
      </c>
      <c r="I46">
        <v>12.3</v>
      </c>
    </row>
    <row r="47" spans="1:9" x14ac:dyDescent="0.25">
      <c r="A47">
        <v>2006</v>
      </c>
      <c r="B47">
        <v>8</v>
      </c>
      <c r="C47" s="1">
        <f t="shared" si="4"/>
        <v>38718</v>
      </c>
      <c r="D47" s="2">
        <v>4189053.5</v>
      </c>
      <c r="F47">
        <v>2006</v>
      </c>
      <c r="G47">
        <v>8</v>
      </c>
      <c r="H47" s="1">
        <f t="shared" si="5"/>
        <v>38930</v>
      </c>
      <c r="I47">
        <v>12.2</v>
      </c>
    </row>
    <row r="48" spans="1:9" x14ac:dyDescent="0.25">
      <c r="A48">
        <v>2006</v>
      </c>
      <c r="B48">
        <v>9</v>
      </c>
      <c r="C48" s="1">
        <f t="shared" si="4"/>
        <v>38718</v>
      </c>
      <c r="D48" s="2">
        <v>4320672.3</v>
      </c>
      <c r="F48">
        <v>2006</v>
      </c>
      <c r="G48">
        <v>9</v>
      </c>
      <c r="H48" s="1">
        <f t="shared" si="5"/>
        <v>38961</v>
      </c>
      <c r="I48">
        <v>11.9</v>
      </c>
    </row>
    <row r="49" spans="1:9" x14ac:dyDescent="0.25">
      <c r="A49">
        <v>2006</v>
      </c>
      <c r="B49">
        <v>10</v>
      </c>
      <c r="C49" s="1">
        <f t="shared" si="4"/>
        <v>38718</v>
      </c>
      <c r="D49" s="2">
        <v>4730662.8</v>
      </c>
      <c r="F49">
        <v>2006</v>
      </c>
      <c r="G49">
        <v>10</v>
      </c>
      <c r="H49" s="1">
        <f t="shared" si="5"/>
        <v>38991</v>
      </c>
      <c r="I49">
        <v>11.9</v>
      </c>
    </row>
    <row r="50" spans="1:9" x14ac:dyDescent="0.25">
      <c r="A50">
        <v>2006</v>
      </c>
      <c r="B50">
        <v>11</v>
      </c>
      <c r="C50" s="1">
        <f t="shared" si="4"/>
        <v>38718</v>
      </c>
      <c r="D50" s="2">
        <v>4557557.2</v>
      </c>
      <c r="F50">
        <v>2006</v>
      </c>
      <c r="G50">
        <v>11</v>
      </c>
      <c r="H50" s="1">
        <f t="shared" si="5"/>
        <v>39022</v>
      </c>
      <c r="I50">
        <v>12.8</v>
      </c>
    </row>
    <row r="51" spans="1:9" x14ac:dyDescent="0.25">
      <c r="A51">
        <v>2006</v>
      </c>
      <c r="B51">
        <v>12</v>
      </c>
      <c r="C51" s="1">
        <f t="shared" si="4"/>
        <v>38718</v>
      </c>
      <c r="D51" s="2">
        <v>4027901.7</v>
      </c>
      <c r="F51">
        <v>2006</v>
      </c>
      <c r="G51">
        <v>12</v>
      </c>
      <c r="H51" s="1">
        <f t="shared" si="5"/>
        <v>39052</v>
      </c>
      <c r="I51">
        <v>13.9</v>
      </c>
    </row>
    <row r="52" spans="1:9" x14ac:dyDescent="0.25">
      <c r="A52">
        <v>2007</v>
      </c>
      <c r="B52">
        <v>1</v>
      </c>
      <c r="C52" s="1">
        <f t="shared" si="4"/>
        <v>39083</v>
      </c>
      <c r="D52" s="2">
        <v>3900134.7</v>
      </c>
      <c r="F52">
        <v>2007</v>
      </c>
      <c r="G52">
        <v>1</v>
      </c>
      <c r="H52" s="1">
        <f t="shared" si="5"/>
        <v>39083</v>
      </c>
      <c r="I52">
        <v>14</v>
      </c>
    </row>
    <row r="53" spans="1:9" x14ac:dyDescent="0.25">
      <c r="A53">
        <v>2007</v>
      </c>
      <c r="B53">
        <v>2</v>
      </c>
      <c r="C53" s="1">
        <f t="shared" si="4"/>
        <v>39083</v>
      </c>
      <c r="D53" s="2">
        <v>4122142</v>
      </c>
      <c r="F53">
        <v>2007</v>
      </c>
      <c r="G53">
        <v>2</v>
      </c>
      <c r="H53" s="1">
        <f t="shared" si="5"/>
        <v>39114</v>
      </c>
      <c r="I53">
        <v>13.7</v>
      </c>
    </row>
    <row r="54" spans="1:9" x14ac:dyDescent="0.25">
      <c r="A54">
        <v>2007</v>
      </c>
      <c r="B54">
        <v>3</v>
      </c>
      <c r="C54" s="1">
        <f t="shared" si="4"/>
        <v>39083</v>
      </c>
      <c r="D54" s="2">
        <v>4798317.4000000004</v>
      </c>
      <c r="F54">
        <v>2007</v>
      </c>
      <c r="G54">
        <v>3</v>
      </c>
      <c r="H54" s="1">
        <f t="shared" si="5"/>
        <v>39142</v>
      </c>
      <c r="I54">
        <v>13.6</v>
      </c>
    </row>
    <row r="55" spans="1:9" x14ac:dyDescent="0.25">
      <c r="A55">
        <v>2007</v>
      </c>
      <c r="B55">
        <v>4</v>
      </c>
      <c r="C55" s="1">
        <f t="shared" si="4"/>
        <v>39083</v>
      </c>
      <c r="D55" s="2">
        <v>5052863.3</v>
      </c>
      <c r="F55">
        <v>2007</v>
      </c>
      <c r="G55">
        <v>4</v>
      </c>
      <c r="H55" s="1">
        <f t="shared" si="5"/>
        <v>39173</v>
      </c>
      <c r="I55">
        <v>13.1</v>
      </c>
    </row>
    <row r="56" spans="1:9" x14ac:dyDescent="0.25">
      <c r="A56">
        <v>2007</v>
      </c>
      <c r="B56">
        <v>5</v>
      </c>
      <c r="C56" s="1">
        <f t="shared" si="4"/>
        <v>39083</v>
      </c>
      <c r="D56" s="2">
        <v>4909220.5999999996</v>
      </c>
      <c r="F56">
        <v>2007</v>
      </c>
      <c r="G56">
        <v>5</v>
      </c>
      <c r="H56" s="1">
        <f t="shared" si="5"/>
        <v>39203</v>
      </c>
      <c r="I56">
        <v>12.1</v>
      </c>
    </row>
    <row r="57" spans="1:9" x14ac:dyDescent="0.25">
      <c r="A57">
        <v>2007</v>
      </c>
      <c r="B57">
        <v>6</v>
      </c>
      <c r="C57" s="1">
        <f t="shared" si="4"/>
        <v>39083</v>
      </c>
      <c r="D57" s="2">
        <v>5116246.7</v>
      </c>
      <c r="F57">
        <v>2007</v>
      </c>
      <c r="G57">
        <v>6</v>
      </c>
      <c r="H57" s="1">
        <f t="shared" si="5"/>
        <v>39234</v>
      </c>
      <c r="I57">
        <v>10.8</v>
      </c>
    </row>
    <row r="58" spans="1:9" x14ac:dyDescent="0.25">
      <c r="A58">
        <v>2007</v>
      </c>
      <c r="B58">
        <v>7</v>
      </c>
      <c r="C58" s="1">
        <f t="shared" si="4"/>
        <v>39083</v>
      </c>
      <c r="D58" s="2">
        <v>5130160.2</v>
      </c>
      <c r="F58">
        <v>2007</v>
      </c>
      <c r="G58">
        <v>7</v>
      </c>
      <c r="H58" s="1">
        <f t="shared" si="5"/>
        <v>39264</v>
      </c>
      <c r="I58">
        <v>9.4</v>
      </c>
    </row>
    <row r="59" spans="1:9" x14ac:dyDescent="0.25">
      <c r="A59">
        <v>2007</v>
      </c>
      <c r="B59">
        <v>8</v>
      </c>
      <c r="C59" s="1">
        <f t="shared" si="4"/>
        <v>39083</v>
      </c>
      <c r="D59" s="2">
        <v>5550488.2999999998</v>
      </c>
      <c r="F59">
        <v>2007</v>
      </c>
      <c r="G59">
        <v>8</v>
      </c>
      <c r="H59" s="1">
        <f t="shared" si="5"/>
        <v>39295</v>
      </c>
      <c r="I59">
        <v>8.9</v>
      </c>
    </row>
    <row r="60" spans="1:9" x14ac:dyDescent="0.25">
      <c r="A60">
        <v>2007</v>
      </c>
      <c r="B60">
        <v>9</v>
      </c>
      <c r="C60" s="1">
        <f t="shared" si="4"/>
        <v>39083</v>
      </c>
      <c r="D60" s="2">
        <v>5672622.4000000004</v>
      </c>
      <c r="F60">
        <v>2007</v>
      </c>
      <c r="G60">
        <v>9</v>
      </c>
      <c r="H60" s="1">
        <f t="shared" si="5"/>
        <v>39326</v>
      </c>
      <c r="I60">
        <v>8.3000000000000007</v>
      </c>
    </row>
    <row r="61" spans="1:9" x14ac:dyDescent="0.25">
      <c r="A61">
        <v>2007</v>
      </c>
      <c r="B61">
        <v>10</v>
      </c>
      <c r="C61" s="1">
        <f t="shared" si="4"/>
        <v>39083</v>
      </c>
      <c r="D61" s="2">
        <v>5585227.7999999998</v>
      </c>
      <c r="F61">
        <v>2007</v>
      </c>
      <c r="G61">
        <v>10</v>
      </c>
      <c r="H61" s="1">
        <f t="shared" si="5"/>
        <v>39356</v>
      </c>
      <c r="I61">
        <v>7.1</v>
      </c>
    </row>
    <row r="62" spans="1:9" x14ac:dyDescent="0.25">
      <c r="A62">
        <v>2007</v>
      </c>
      <c r="B62">
        <v>11</v>
      </c>
      <c r="C62" s="1">
        <f t="shared" si="4"/>
        <v>39083</v>
      </c>
      <c r="D62" s="2">
        <v>5881558.5999999996</v>
      </c>
      <c r="F62">
        <v>2007</v>
      </c>
      <c r="G62">
        <v>11</v>
      </c>
      <c r="H62" s="1">
        <f t="shared" si="5"/>
        <v>39387</v>
      </c>
      <c r="I62">
        <v>5.2</v>
      </c>
    </row>
    <row r="63" spans="1:9" x14ac:dyDescent="0.25">
      <c r="A63">
        <v>2007</v>
      </c>
      <c r="B63">
        <v>12</v>
      </c>
      <c r="C63" s="1">
        <f t="shared" si="4"/>
        <v>39083</v>
      </c>
      <c r="D63" s="2">
        <v>5809826.5</v>
      </c>
      <c r="F63">
        <v>2007</v>
      </c>
      <c r="G63">
        <v>12</v>
      </c>
      <c r="H63" s="1">
        <f t="shared" si="5"/>
        <v>39417</v>
      </c>
      <c r="I63">
        <v>2.9</v>
      </c>
    </row>
    <row r="64" spans="1:9" x14ac:dyDescent="0.25">
      <c r="A64">
        <v>2008</v>
      </c>
      <c r="B64">
        <v>1</v>
      </c>
      <c r="C64" s="1">
        <f t="shared" si="4"/>
        <v>39448</v>
      </c>
      <c r="D64" s="2">
        <v>6527673</v>
      </c>
      <c r="F64">
        <v>2008</v>
      </c>
      <c r="G64">
        <v>1</v>
      </c>
      <c r="H64" s="1">
        <f t="shared" si="5"/>
        <v>39448</v>
      </c>
      <c r="I64">
        <v>2</v>
      </c>
    </row>
    <row r="65" spans="1:9" x14ac:dyDescent="0.25">
      <c r="A65">
        <v>2008</v>
      </c>
      <c r="B65">
        <v>2</v>
      </c>
      <c r="C65" s="1">
        <f t="shared" si="4"/>
        <v>39448</v>
      </c>
      <c r="D65" s="2">
        <v>7016468.5</v>
      </c>
      <c r="F65">
        <v>2008</v>
      </c>
      <c r="G65">
        <v>2</v>
      </c>
      <c r="H65" s="1">
        <f t="shared" si="5"/>
        <v>39479</v>
      </c>
      <c r="I65">
        <v>1.9</v>
      </c>
    </row>
    <row r="66" spans="1:9" x14ac:dyDescent="0.25">
      <c r="A66">
        <v>2008</v>
      </c>
      <c r="B66">
        <v>3</v>
      </c>
      <c r="C66" s="1">
        <f t="shared" si="4"/>
        <v>39448</v>
      </c>
      <c r="D66" s="2">
        <v>7998232.7999999998</v>
      </c>
      <c r="F66">
        <v>2008</v>
      </c>
      <c r="G66">
        <v>3</v>
      </c>
      <c r="H66" s="1">
        <f t="shared" si="5"/>
        <v>39508</v>
      </c>
      <c r="I66">
        <v>1</v>
      </c>
    </row>
    <row r="67" spans="1:9" x14ac:dyDescent="0.25">
      <c r="A67">
        <v>2008</v>
      </c>
      <c r="B67">
        <v>4</v>
      </c>
      <c r="C67" s="1">
        <f t="shared" si="4"/>
        <v>39448</v>
      </c>
      <c r="D67" s="2">
        <v>7805093.5</v>
      </c>
      <c r="F67">
        <v>2008</v>
      </c>
      <c r="G67">
        <v>4</v>
      </c>
      <c r="H67" s="1">
        <f t="shared" si="5"/>
        <v>39539</v>
      </c>
      <c r="I67">
        <v>0.6</v>
      </c>
    </row>
    <row r="68" spans="1:9" x14ac:dyDescent="0.25">
      <c r="A68">
        <v>2008</v>
      </c>
      <c r="B68">
        <v>5</v>
      </c>
      <c r="C68" s="1">
        <f t="shared" ref="C68:C99" si="6">DATE(A68,1,1)</f>
        <v>39448</v>
      </c>
      <c r="D68" s="2">
        <v>7546333.7000000002</v>
      </c>
      <c r="F68">
        <v>2008</v>
      </c>
      <c r="G68">
        <v>5</v>
      </c>
      <c r="H68" s="1">
        <f t="shared" ref="H68:H99" si="7">DATE(F68,G68,1)</f>
        <v>39569</v>
      </c>
      <c r="I68">
        <v>0.6</v>
      </c>
    </row>
    <row r="69" spans="1:9" x14ac:dyDescent="0.25">
      <c r="A69">
        <v>2008</v>
      </c>
      <c r="B69">
        <v>6</v>
      </c>
      <c r="C69" s="1">
        <f t="shared" si="6"/>
        <v>39448</v>
      </c>
      <c r="D69" s="2">
        <v>7948368.7999999998</v>
      </c>
      <c r="F69">
        <v>2008</v>
      </c>
      <c r="G69">
        <v>6</v>
      </c>
      <c r="H69" s="1">
        <f t="shared" si="7"/>
        <v>39600</v>
      </c>
      <c r="I69">
        <v>1.34</v>
      </c>
    </row>
    <row r="70" spans="1:9" x14ac:dyDescent="0.25">
      <c r="A70">
        <v>2008</v>
      </c>
      <c r="B70">
        <v>7</v>
      </c>
      <c r="C70" s="1">
        <f t="shared" si="6"/>
        <v>39448</v>
      </c>
      <c r="D70" s="2">
        <v>8067591.2000000002</v>
      </c>
      <c r="F70">
        <v>2008</v>
      </c>
      <c r="G70">
        <v>7</v>
      </c>
      <c r="H70" s="1">
        <f t="shared" si="7"/>
        <v>39630</v>
      </c>
      <c r="I70">
        <v>1.93</v>
      </c>
    </row>
    <row r="71" spans="1:9" x14ac:dyDescent="0.25">
      <c r="A71">
        <v>2008</v>
      </c>
      <c r="B71">
        <v>8</v>
      </c>
      <c r="C71" s="1">
        <f t="shared" si="6"/>
        <v>39448</v>
      </c>
      <c r="D71" s="2">
        <v>8335290.5</v>
      </c>
      <c r="F71">
        <v>2008</v>
      </c>
      <c r="G71">
        <v>8</v>
      </c>
      <c r="H71" s="1">
        <f t="shared" si="7"/>
        <v>39661</v>
      </c>
      <c r="I71">
        <v>2.0299999999999998</v>
      </c>
    </row>
    <row r="72" spans="1:9" x14ac:dyDescent="0.25">
      <c r="A72">
        <v>2008</v>
      </c>
      <c r="B72">
        <v>9</v>
      </c>
      <c r="C72" s="1">
        <f t="shared" si="6"/>
        <v>39448</v>
      </c>
      <c r="D72" s="2">
        <v>8960287.6999999993</v>
      </c>
      <c r="F72">
        <v>2008</v>
      </c>
      <c r="G72">
        <v>9</v>
      </c>
      <c r="H72" s="1">
        <f t="shared" si="7"/>
        <v>39692</v>
      </c>
      <c r="I72">
        <v>2.4300000000000002</v>
      </c>
    </row>
    <row r="73" spans="1:9" x14ac:dyDescent="0.25">
      <c r="A73">
        <v>2008</v>
      </c>
      <c r="B73">
        <v>10</v>
      </c>
      <c r="C73" s="1">
        <f t="shared" si="6"/>
        <v>39448</v>
      </c>
      <c r="D73" s="2">
        <v>8339115.5</v>
      </c>
      <c r="F73">
        <v>2008</v>
      </c>
      <c r="G73">
        <v>10</v>
      </c>
      <c r="H73" s="1">
        <f t="shared" si="7"/>
        <v>39722</v>
      </c>
      <c r="I73">
        <v>3.44</v>
      </c>
    </row>
    <row r="74" spans="1:9" x14ac:dyDescent="0.25">
      <c r="A74">
        <v>2008</v>
      </c>
      <c r="B74">
        <v>11</v>
      </c>
      <c r="C74" s="1">
        <f t="shared" si="6"/>
        <v>39448</v>
      </c>
      <c r="D74" s="2">
        <v>8387156.7000000002</v>
      </c>
      <c r="F74">
        <v>2008</v>
      </c>
      <c r="G74">
        <v>11</v>
      </c>
      <c r="H74" s="1">
        <f t="shared" si="7"/>
        <v>39753</v>
      </c>
      <c r="I74">
        <v>4.88</v>
      </c>
    </row>
    <row r="75" spans="1:9" x14ac:dyDescent="0.25">
      <c r="A75">
        <v>2008</v>
      </c>
      <c r="B75">
        <v>12</v>
      </c>
      <c r="C75" s="1">
        <f t="shared" si="6"/>
        <v>39448</v>
      </c>
      <c r="D75" s="2">
        <v>9166835.3000000007</v>
      </c>
      <c r="F75">
        <v>2008</v>
      </c>
      <c r="G75">
        <v>12</v>
      </c>
      <c r="H75" s="1">
        <f t="shared" si="7"/>
        <v>39783</v>
      </c>
      <c r="I75">
        <v>6.72</v>
      </c>
    </row>
    <row r="76" spans="1:9" x14ac:dyDescent="0.25">
      <c r="A76">
        <v>2009</v>
      </c>
      <c r="B76">
        <v>1</v>
      </c>
      <c r="C76" s="1">
        <f t="shared" si="6"/>
        <v>39814</v>
      </c>
      <c r="D76" s="2">
        <v>9294035.9000000004</v>
      </c>
      <c r="F76">
        <v>2009</v>
      </c>
      <c r="G76">
        <v>1</v>
      </c>
      <c r="H76" s="1">
        <f t="shared" si="7"/>
        <v>39814</v>
      </c>
      <c r="I76">
        <v>7.65</v>
      </c>
    </row>
    <row r="77" spans="1:9" x14ac:dyDescent="0.25">
      <c r="A77">
        <v>2009</v>
      </c>
      <c r="B77">
        <v>2</v>
      </c>
      <c r="C77" s="1">
        <f t="shared" si="6"/>
        <v>39814</v>
      </c>
      <c r="D77" s="2">
        <v>9087967</v>
      </c>
      <c r="F77">
        <v>2009</v>
      </c>
      <c r="G77">
        <v>2</v>
      </c>
      <c r="H77" s="1">
        <f t="shared" si="7"/>
        <v>39845</v>
      </c>
      <c r="I77">
        <v>7.87</v>
      </c>
    </row>
    <row r="78" spans="1:9" x14ac:dyDescent="0.25">
      <c r="A78">
        <v>2009</v>
      </c>
      <c r="B78">
        <v>3</v>
      </c>
      <c r="C78" s="1">
        <f t="shared" si="6"/>
        <v>39814</v>
      </c>
      <c r="D78" s="2">
        <v>8997817.3000000007</v>
      </c>
      <c r="F78">
        <v>2009</v>
      </c>
      <c r="G78">
        <v>3</v>
      </c>
      <c r="H78" s="1">
        <f t="shared" si="7"/>
        <v>39873</v>
      </c>
      <c r="I78">
        <v>9.25</v>
      </c>
    </row>
    <row r="79" spans="1:9" x14ac:dyDescent="0.25">
      <c r="A79">
        <v>2009</v>
      </c>
      <c r="B79">
        <v>4</v>
      </c>
      <c r="C79" s="1">
        <f t="shared" si="6"/>
        <v>39814</v>
      </c>
      <c r="D79" s="2">
        <v>9001008.0999999996</v>
      </c>
      <c r="F79">
        <v>2009</v>
      </c>
      <c r="G79">
        <v>4</v>
      </c>
      <c r="H79" s="1">
        <f t="shared" si="7"/>
        <v>39904</v>
      </c>
      <c r="I79">
        <v>10.24</v>
      </c>
    </row>
    <row r="80" spans="1:9" x14ac:dyDescent="0.25">
      <c r="A80">
        <v>2009</v>
      </c>
      <c r="B80">
        <v>5</v>
      </c>
      <c r="C80" s="1">
        <f t="shared" si="6"/>
        <v>39814</v>
      </c>
      <c r="D80" s="2">
        <v>8720581.4000000004</v>
      </c>
      <c r="F80">
        <v>2009</v>
      </c>
      <c r="G80">
        <v>5</v>
      </c>
      <c r="H80" s="1">
        <f t="shared" si="7"/>
        <v>39934</v>
      </c>
      <c r="I80">
        <v>10.98</v>
      </c>
    </row>
    <row r="81" spans="1:9" x14ac:dyDescent="0.25">
      <c r="A81">
        <v>2009</v>
      </c>
      <c r="B81">
        <v>6</v>
      </c>
      <c r="C81" s="1">
        <f t="shared" si="6"/>
        <v>39814</v>
      </c>
      <c r="D81" s="2">
        <v>9077026.5</v>
      </c>
      <c r="F81">
        <v>2009</v>
      </c>
      <c r="G81">
        <v>6</v>
      </c>
      <c r="H81" s="1">
        <f t="shared" si="7"/>
        <v>39965</v>
      </c>
      <c r="I81">
        <v>11.08</v>
      </c>
    </row>
    <row r="82" spans="1:9" x14ac:dyDescent="0.25">
      <c r="A82">
        <v>2009</v>
      </c>
      <c r="B82">
        <v>7</v>
      </c>
      <c r="C82" s="1">
        <f t="shared" si="6"/>
        <v>39814</v>
      </c>
      <c r="D82" s="2">
        <v>8889358.8000000007</v>
      </c>
      <c r="F82">
        <v>2009</v>
      </c>
      <c r="G82">
        <v>7</v>
      </c>
      <c r="H82" s="1">
        <f t="shared" si="7"/>
        <v>39995</v>
      </c>
      <c r="I82">
        <v>11.55</v>
      </c>
    </row>
    <row r="83" spans="1:9" x14ac:dyDescent="0.25">
      <c r="A83">
        <v>2009</v>
      </c>
      <c r="B83">
        <v>8</v>
      </c>
      <c r="C83" s="1">
        <f t="shared" si="6"/>
        <v>39814</v>
      </c>
      <c r="D83" s="2">
        <v>9475324.9000000004</v>
      </c>
      <c r="F83">
        <v>2009</v>
      </c>
      <c r="G83">
        <v>8</v>
      </c>
      <c r="H83" s="1">
        <f t="shared" si="7"/>
        <v>40026</v>
      </c>
      <c r="I83">
        <v>11.76</v>
      </c>
    </row>
    <row r="84" spans="1:9" x14ac:dyDescent="0.25">
      <c r="A84">
        <v>2009</v>
      </c>
      <c r="B84">
        <v>9</v>
      </c>
      <c r="C84" s="1">
        <f t="shared" si="6"/>
        <v>39814</v>
      </c>
      <c r="D84" s="2">
        <v>9458490.1999999993</v>
      </c>
      <c r="F84">
        <v>2009</v>
      </c>
      <c r="G84">
        <v>9</v>
      </c>
      <c r="H84" s="1">
        <f t="shared" si="7"/>
        <v>40057</v>
      </c>
      <c r="I84">
        <v>11.8</v>
      </c>
    </row>
    <row r="85" spans="1:9" x14ac:dyDescent="0.25">
      <c r="A85">
        <v>2009</v>
      </c>
      <c r="B85">
        <v>10</v>
      </c>
      <c r="C85" s="1">
        <f t="shared" si="6"/>
        <v>39814</v>
      </c>
      <c r="D85" s="2">
        <v>9911551.3000000007</v>
      </c>
      <c r="F85">
        <v>2009</v>
      </c>
      <c r="G85">
        <v>10</v>
      </c>
      <c r="H85" s="1">
        <f t="shared" si="7"/>
        <v>40087</v>
      </c>
      <c r="I85">
        <v>11.7</v>
      </c>
    </row>
    <row r="86" spans="1:9" x14ac:dyDescent="0.25">
      <c r="A86">
        <v>2009</v>
      </c>
      <c r="B86">
        <v>11</v>
      </c>
      <c r="C86" s="1">
        <f t="shared" si="6"/>
        <v>39814</v>
      </c>
      <c r="D86" s="2">
        <v>10239558.4</v>
      </c>
      <c r="F86">
        <v>2009</v>
      </c>
      <c r="G86">
        <v>11</v>
      </c>
      <c r="H86" s="1">
        <f t="shared" si="7"/>
        <v>40118</v>
      </c>
      <c r="I86">
        <v>11.5</v>
      </c>
    </row>
    <row r="87" spans="1:9" x14ac:dyDescent="0.25">
      <c r="A87">
        <v>2009</v>
      </c>
      <c r="B87">
        <v>12</v>
      </c>
      <c r="C87" s="1">
        <f t="shared" si="6"/>
        <v>39814</v>
      </c>
      <c r="D87" s="2">
        <v>10780627.140000001</v>
      </c>
      <c r="F87">
        <v>2009</v>
      </c>
      <c r="G87">
        <v>12</v>
      </c>
      <c r="H87" s="1">
        <f t="shared" si="7"/>
        <v>40148</v>
      </c>
      <c r="I87">
        <v>11.15</v>
      </c>
    </row>
    <row r="88" spans="1:9" x14ac:dyDescent="0.25">
      <c r="A88">
        <v>2010</v>
      </c>
      <c r="B88">
        <v>1</v>
      </c>
      <c r="C88" s="1">
        <f t="shared" si="6"/>
        <v>40179</v>
      </c>
      <c r="D88" s="2">
        <v>10446373.939999999</v>
      </c>
      <c r="F88">
        <v>2010</v>
      </c>
      <c r="G88">
        <v>1</v>
      </c>
      <c r="H88" s="1">
        <f t="shared" si="7"/>
        <v>40179</v>
      </c>
      <c r="I88">
        <v>11.01</v>
      </c>
    </row>
    <row r="89" spans="1:9" x14ac:dyDescent="0.25">
      <c r="A89">
        <v>2010</v>
      </c>
      <c r="B89">
        <v>2</v>
      </c>
      <c r="C89" s="1">
        <f t="shared" si="6"/>
        <v>40179</v>
      </c>
      <c r="D89" s="2">
        <v>10792645.17</v>
      </c>
      <c r="F89">
        <v>2010</v>
      </c>
      <c r="G89">
        <v>2</v>
      </c>
      <c r="H89" s="1">
        <f t="shared" si="7"/>
        <v>40210</v>
      </c>
      <c r="I89">
        <v>11.37</v>
      </c>
    </row>
    <row r="90" spans="1:9" x14ac:dyDescent="0.25">
      <c r="A90">
        <v>2010</v>
      </c>
      <c r="B90">
        <v>3</v>
      </c>
      <c r="C90" s="1">
        <f t="shared" si="6"/>
        <v>40179</v>
      </c>
      <c r="D90" s="2">
        <v>11023312.970000001</v>
      </c>
      <c r="F90">
        <v>2010</v>
      </c>
      <c r="G90">
        <v>3</v>
      </c>
      <c r="H90" s="1">
        <f t="shared" si="7"/>
        <v>40238</v>
      </c>
      <c r="I90">
        <v>11.16</v>
      </c>
    </row>
    <row r="91" spans="1:9" x14ac:dyDescent="0.25">
      <c r="A91">
        <v>2010</v>
      </c>
      <c r="B91">
        <v>4</v>
      </c>
      <c r="C91" s="1">
        <f t="shared" si="6"/>
        <v>40179</v>
      </c>
      <c r="D91" s="2">
        <v>10972487.609999999</v>
      </c>
      <c r="F91">
        <v>2010</v>
      </c>
      <c r="G91">
        <v>4</v>
      </c>
      <c r="H91" s="1">
        <f t="shared" si="7"/>
        <v>40269</v>
      </c>
      <c r="I91">
        <v>11.04</v>
      </c>
    </row>
    <row r="92" spans="1:9" x14ac:dyDescent="0.25">
      <c r="A92">
        <v>2010</v>
      </c>
      <c r="B92">
        <v>5</v>
      </c>
      <c r="C92" s="1">
        <f t="shared" si="6"/>
        <v>40179</v>
      </c>
      <c r="D92" s="2">
        <v>10759314.65</v>
      </c>
      <c r="F92">
        <v>2010</v>
      </c>
      <c r="G92">
        <v>5</v>
      </c>
      <c r="H92" s="1">
        <f t="shared" si="7"/>
        <v>40299</v>
      </c>
      <c r="I92">
        <v>10.98</v>
      </c>
    </row>
    <row r="93" spans="1:9" x14ac:dyDescent="0.25">
      <c r="A93">
        <v>2010</v>
      </c>
      <c r="B93">
        <v>6</v>
      </c>
      <c r="C93" s="1">
        <f t="shared" si="6"/>
        <v>40179</v>
      </c>
      <c r="D93" s="2">
        <v>10845498.1</v>
      </c>
      <c r="F93">
        <v>2010</v>
      </c>
      <c r="G93">
        <v>6</v>
      </c>
      <c r="H93" s="1">
        <f t="shared" si="7"/>
        <v>40330</v>
      </c>
      <c r="I93">
        <v>11.24</v>
      </c>
    </row>
    <row r="94" spans="1:9" x14ac:dyDescent="0.25">
      <c r="A94">
        <v>2010</v>
      </c>
      <c r="B94">
        <v>7</v>
      </c>
      <c r="C94" s="1">
        <f t="shared" si="6"/>
        <v>40179</v>
      </c>
      <c r="D94" s="2">
        <v>10941435.300000001</v>
      </c>
      <c r="F94">
        <v>2010</v>
      </c>
      <c r="G94">
        <v>7</v>
      </c>
      <c r="H94" s="1">
        <f t="shared" si="7"/>
        <v>40360</v>
      </c>
      <c r="I94">
        <v>11.1</v>
      </c>
    </row>
    <row r="95" spans="1:9" x14ac:dyDescent="0.25">
      <c r="A95">
        <v>2010</v>
      </c>
      <c r="B95">
        <v>8</v>
      </c>
      <c r="C95" s="1">
        <f t="shared" si="6"/>
        <v>40179</v>
      </c>
      <c r="D95" s="2">
        <v>11520644.68</v>
      </c>
      <c r="F95">
        <v>2010</v>
      </c>
      <c r="G95">
        <v>8</v>
      </c>
      <c r="H95" s="1">
        <f t="shared" si="7"/>
        <v>40391</v>
      </c>
      <c r="I95">
        <v>11.4</v>
      </c>
    </row>
    <row r="96" spans="1:9" x14ac:dyDescent="0.25">
      <c r="A96">
        <v>2010</v>
      </c>
      <c r="B96">
        <v>9</v>
      </c>
      <c r="C96" s="1">
        <f t="shared" si="6"/>
        <v>40179</v>
      </c>
      <c r="D96" s="2">
        <v>11224789.77</v>
      </c>
      <c r="F96">
        <v>2010</v>
      </c>
      <c r="G96">
        <v>9</v>
      </c>
      <c r="H96" s="1">
        <f t="shared" si="7"/>
        <v>40422</v>
      </c>
      <c r="I96">
        <v>11.8</v>
      </c>
    </row>
    <row r="97" spans="1:9" x14ac:dyDescent="0.25">
      <c r="A97">
        <v>2010</v>
      </c>
      <c r="B97">
        <v>10</v>
      </c>
      <c r="C97" s="1">
        <f t="shared" si="6"/>
        <v>40179</v>
      </c>
      <c r="D97" s="2">
        <v>11224607.279999999</v>
      </c>
      <c r="F97">
        <v>2010</v>
      </c>
      <c r="G97">
        <v>10</v>
      </c>
      <c r="H97" s="1">
        <f t="shared" si="7"/>
        <v>40452</v>
      </c>
      <c r="I97">
        <v>12</v>
      </c>
    </row>
    <row r="98" spans="1:9" x14ac:dyDescent="0.25">
      <c r="A98">
        <v>2010</v>
      </c>
      <c r="B98">
        <v>11</v>
      </c>
      <c r="C98" s="1">
        <f t="shared" si="6"/>
        <v>40179</v>
      </c>
      <c r="D98" s="2">
        <v>11142651.359999999</v>
      </c>
      <c r="F98">
        <v>2010</v>
      </c>
      <c r="G98">
        <v>11</v>
      </c>
      <c r="H98" s="1">
        <f t="shared" si="7"/>
        <v>40483</v>
      </c>
      <c r="I98">
        <v>12.1</v>
      </c>
    </row>
    <row r="99" spans="1:9" x14ac:dyDescent="0.25">
      <c r="A99">
        <v>2010</v>
      </c>
      <c r="B99">
        <v>12</v>
      </c>
      <c r="C99" s="1">
        <f t="shared" si="6"/>
        <v>40179</v>
      </c>
      <c r="D99" s="2">
        <v>11525530.34</v>
      </c>
      <c r="F99">
        <v>2010</v>
      </c>
      <c r="G99">
        <v>12</v>
      </c>
      <c r="H99" s="1">
        <f t="shared" si="7"/>
        <v>40513</v>
      </c>
      <c r="I99">
        <v>12</v>
      </c>
    </row>
    <row r="100" spans="1:9" x14ac:dyDescent="0.25">
      <c r="A100">
        <v>2011</v>
      </c>
      <c r="B100">
        <v>1</v>
      </c>
      <c r="C100" s="1">
        <f t="shared" ref="C100:C131" si="8">DATE(A100,1,1)</f>
        <v>40544</v>
      </c>
      <c r="D100" s="2">
        <v>11561525.949999999</v>
      </c>
      <c r="F100">
        <v>2011</v>
      </c>
      <c r="G100">
        <v>1</v>
      </c>
      <c r="H100" s="1">
        <f t="shared" ref="H100:H131" si="9">DATE(F100,G100,1)</f>
        <v>40544</v>
      </c>
      <c r="I100">
        <v>11.9</v>
      </c>
    </row>
    <row r="101" spans="1:9" x14ac:dyDescent="0.25">
      <c r="A101">
        <v>2011</v>
      </c>
      <c r="B101">
        <v>2</v>
      </c>
      <c r="C101" s="1">
        <f t="shared" si="8"/>
        <v>40544</v>
      </c>
      <c r="D101" s="2">
        <v>11595668.300000001</v>
      </c>
      <c r="F101">
        <v>2011</v>
      </c>
      <c r="G101">
        <v>2</v>
      </c>
      <c r="H101" s="1">
        <f t="shared" si="9"/>
        <v>40575</v>
      </c>
      <c r="I101">
        <v>11.6</v>
      </c>
    </row>
    <row r="102" spans="1:9" x14ac:dyDescent="0.25">
      <c r="A102">
        <v>2011</v>
      </c>
      <c r="B102">
        <v>3</v>
      </c>
      <c r="C102" s="1">
        <f t="shared" si="8"/>
        <v>40544</v>
      </c>
      <c r="D102" s="2">
        <v>11653623.810000001</v>
      </c>
      <c r="F102">
        <v>2011</v>
      </c>
      <c r="G102">
        <v>3</v>
      </c>
      <c r="H102" s="1">
        <f t="shared" si="9"/>
        <v>40603</v>
      </c>
      <c r="I102">
        <v>11.6</v>
      </c>
    </row>
    <row r="103" spans="1:9" x14ac:dyDescent="0.25">
      <c r="A103">
        <v>2011</v>
      </c>
      <c r="B103">
        <v>4</v>
      </c>
      <c r="C103" s="1">
        <f t="shared" si="8"/>
        <v>40544</v>
      </c>
      <c r="D103" s="2">
        <v>11898956.66</v>
      </c>
      <c r="F103">
        <v>2011</v>
      </c>
      <c r="G103">
        <v>4</v>
      </c>
      <c r="H103" s="1">
        <f t="shared" si="9"/>
        <v>40634</v>
      </c>
      <c r="I103">
        <v>11.7</v>
      </c>
    </row>
    <row r="104" spans="1:9" x14ac:dyDescent="0.25">
      <c r="A104">
        <v>2011</v>
      </c>
      <c r="B104">
        <v>5</v>
      </c>
      <c r="C104" s="1">
        <f t="shared" si="8"/>
        <v>40544</v>
      </c>
      <c r="D104" s="2">
        <v>11986234.869999999</v>
      </c>
      <c r="F104">
        <v>2011</v>
      </c>
      <c r="G104">
        <v>5</v>
      </c>
      <c r="H104" s="1">
        <f t="shared" si="9"/>
        <v>40664</v>
      </c>
      <c r="I104">
        <v>11.7</v>
      </c>
    </row>
    <row r="105" spans="1:9" x14ac:dyDescent="0.25">
      <c r="A105">
        <v>2011</v>
      </c>
      <c r="B105">
        <v>6</v>
      </c>
      <c r="C105" s="1">
        <f t="shared" si="8"/>
        <v>40544</v>
      </c>
      <c r="D105" s="2">
        <v>12172096.710000001</v>
      </c>
      <c r="F105">
        <v>2011</v>
      </c>
      <c r="G105">
        <v>6</v>
      </c>
      <c r="H105" s="1">
        <f t="shared" si="9"/>
        <v>40695</v>
      </c>
      <c r="I105">
        <v>11.5</v>
      </c>
    </row>
    <row r="106" spans="1:9" x14ac:dyDescent="0.25">
      <c r="A106">
        <v>2011</v>
      </c>
      <c r="B106">
        <v>7</v>
      </c>
      <c r="C106" s="1">
        <f t="shared" si="8"/>
        <v>40544</v>
      </c>
      <c r="D106" s="2">
        <v>12389274.84</v>
      </c>
      <c r="F106">
        <v>2011</v>
      </c>
      <c r="G106">
        <v>7</v>
      </c>
      <c r="H106" s="1">
        <f t="shared" si="9"/>
        <v>40725</v>
      </c>
      <c r="I106">
        <v>11.5</v>
      </c>
    </row>
    <row r="107" spans="1:9" x14ac:dyDescent="0.25">
      <c r="A107">
        <v>2011</v>
      </c>
      <c r="B107">
        <v>8</v>
      </c>
      <c r="C107" s="1">
        <f t="shared" si="8"/>
        <v>40544</v>
      </c>
      <c r="D107" s="2">
        <v>12508014.99</v>
      </c>
      <c r="F107">
        <v>2011</v>
      </c>
      <c r="G107">
        <v>8</v>
      </c>
      <c r="H107" s="1">
        <f t="shared" si="9"/>
        <v>40756</v>
      </c>
      <c r="I107">
        <v>11.2</v>
      </c>
    </row>
    <row r="108" spans="1:9" x14ac:dyDescent="0.25">
      <c r="A108">
        <v>2011</v>
      </c>
      <c r="B108">
        <v>9</v>
      </c>
      <c r="C108" s="1">
        <f t="shared" si="8"/>
        <v>40544</v>
      </c>
      <c r="D108" s="2">
        <v>12618080.33</v>
      </c>
      <c r="F108">
        <v>2011</v>
      </c>
      <c r="G108">
        <v>9</v>
      </c>
      <c r="H108" s="1">
        <f t="shared" si="9"/>
        <v>40787</v>
      </c>
      <c r="I108">
        <v>10.9</v>
      </c>
    </row>
    <row r="109" spans="1:9" x14ac:dyDescent="0.25">
      <c r="A109">
        <v>2011</v>
      </c>
      <c r="B109">
        <v>10</v>
      </c>
      <c r="C109" s="1">
        <f t="shared" si="8"/>
        <v>40544</v>
      </c>
      <c r="D109" s="2">
        <v>12172500.07</v>
      </c>
      <c r="F109">
        <v>2011</v>
      </c>
      <c r="G109">
        <v>10</v>
      </c>
      <c r="H109" s="1">
        <f t="shared" si="9"/>
        <v>40817</v>
      </c>
      <c r="I109">
        <v>11.7</v>
      </c>
    </row>
    <row r="110" spans="1:9" x14ac:dyDescent="0.25">
      <c r="A110">
        <v>2011</v>
      </c>
      <c r="B110">
        <v>11</v>
      </c>
      <c r="C110" s="1">
        <f t="shared" si="8"/>
        <v>40544</v>
      </c>
      <c r="D110" s="2">
        <v>12210412.369999999</v>
      </c>
      <c r="F110">
        <v>2011</v>
      </c>
      <c r="G110">
        <v>11</v>
      </c>
      <c r="H110" s="1">
        <f t="shared" si="9"/>
        <v>40848</v>
      </c>
      <c r="I110">
        <v>10.7</v>
      </c>
    </row>
    <row r="111" spans="1:9" x14ac:dyDescent="0.25">
      <c r="A111">
        <v>2011</v>
      </c>
      <c r="B111">
        <v>12</v>
      </c>
      <c r="C111" s="1">
        <f t="shared" si="8"/>
        <v>40544</v>
      </c>
      <c r="D111" s="2">
        <v>13303494.5</v>
      </c>
      <c r="F111">
        <v>2011</v>
      </c>
      <c r="G111">
        <v>12</v>
      </c>
      <c r="H111" s="1">
        <f t="shared" si="9"/>
        <v>40878</v>
      </c>
      <c r="I111">
        <v>10.7</v>
      </c>
    </row>
    <row r="112" spans="1:9" x14ac:dyDescent="0.25">
      <c r="A112">
        <v>2012</v>
      </c>
      <c r="B112">
        <v>1</v>
      </c>
      <c r="C112" s="1">
        <f t="shared" si="8"/>
        <v>40909</v>
      </c>
      <c r="D112" s="2">
        <v>13755293.220000001</v>
      </c>
      <c r="F112">
        <v>2012</v>
      </c>
      <c r="G112">
        <v>1</v>
      </c>
      <c r="H112" s="1">
        <f t="shared" si="9"/>
        <v>40909</v>
      </c>
      <c r="I112">
        <v>11.01</v>
      </c>
    </row>
    <row r="113" spans="1:9" x14ac:dyDescent="0.25">
      <c r="A113">
        <v>2012</v>
      </c>
      <c r="B113">
        <v>2</v>
      </c>
      <c r="C113" s="1">
        <f t="shared" si="8"/>
        <v>40909</v>
      </c>
      <c r="D113" s="2">
        <v>13153787.49</v>
      </c>
      <c r="F113">
        <v>2012</v>
      </c>
      <c r="G113">
        <v>2</v>
      </c>
      <c r="H113" s="1">
        <f t="shared" si="9"/>
        <v>40940</v>
      </c>
      <c r="I113">
        <v>11.18</v>
      </c>
    </row>
    <row r="114" spans="1:9" x14ac:dyDescent="0.25">
      <c r="A114">
        <v>2012</v>
      </c>
      <c r="B114">
        <v>3</v>
      </c>
      <c r="C114" s="1">
        <f t="shared" si="8"/>
        <v>40909</v>
      </c>
      <c r="D114" s="2">
        <v>13268771.630000001</v>
      </c>
      <c r="F114">
        <v>2012</v>
      </c>
      <c r="G114">
        <v>3</v>
      </c>
      <c r="H114" s="1">
        <f t="shared" si="9"/>
        <v>40969</v>
      </c>
      <c r="I114">
        <v>11.38</v>
      </c>
    </row>
    <row r="115" spans="1:9" x14ac:dyDescent="0.25">
      <c r="A115">
        <v>2012</v>
      </c>
      <c r="B115">
        <v>4</v>
      </c>
      <c r="C115" s="1">
        <f t="shared" si="8"/>
        <v>40909</v>
      </c>
      <c r="D115" s="2">
        <v>13302543.02</v>
      </c>
      <c r="F115">
        <v>2012</v>
      </c>
      <c r="G115">
        <v>4</v>
      </c>
      <c r="H115" s="1">
        <f t="shared" si="9"/>
        <v>41000</v>
      </c>
      <c r="I115">
        <v>11.6</v>
      </c>
    </row>
    <row r="116" spans="1:9" x14ac:dyDescent="0.25">
      <c r="A116">
        <v>2012</v>
      </c>
      <c r="B116">
        <v>5</v>
      </c>
      <c r="C116" s="1">
        <f t="shared" si="8"/>
        <v>40909</v>
      </c>
      <c r="D116" s="2">
        <v>13600632.34</v>
      </c>
      <c r="F116">
        <v>2012</v>
      </c>
      <c r="G116">
        <v>5</v>
      </c>
      <c r="H116" s="1">
        <f t="shared" si="9"/>
        <v>41030</v>
      </c>
      <c r="I116">
        <v>11.8</v>
      </c>
    </row>
    <row r="117" spans="1:9" x14ac:dyDescent="0.25">
      <c r="A117">
        <v>2012</v>
      </c>
      <c r="B117">
        <v>6</v>
      </c>
      <c r="C117" s="1">
        <f t="shared" si="8"/>
        <v>40909</v>
      </c>
      <c r="D117" s="2">
        <v>13480391.26</v>
      </c>
      <c r="F117">
        <v>2012</v>
      </c>
      <c r="G117">
        <v>6</v>
      </c>
      <c r="H117" s="1">
        <f t="shared" si="9"/>
        <v>41061</v>
      </c>
      <c r="I117">
        <v>12.1</v>
      </c>
    </row>
    <row r="118" spans="1:9" x14ac:dyDescent="0.25">
      <c r="A118">
        <v>2012</v>
      </c>
      <c r="B118">
        <v>7</v>
      </c>
      <c r="C118" s="1">
        <f t="shared" si="8"/>
        <v>40909</v>
      </c>
      <c r="D118" s="2">
        <v>13389237.85</v>
      </c>
      <c r="F118">
        <v>2012</v>
      </c>
      <c r="G118">
        <v>7</v>
      </c>
      <c r="H118" s="1">
        <f t="shared" si="9"/>
        <v>41091</v>
      </c>
      <c r="I118">
        <v>12.4</v>
      </c>
    </row>
    <row r="119" spans="1:9" x14ac:dyDescent="0.25">
      <c r="A119">
        <v>2012</v>
      </c>
      <c r="B119">
        <v>8</v>
      </c>
      <c r="C119" s="1">
        <f t="shared" si="8"/>
        <v>40909</v>
      </c>
      <c r="D119" s="2">
        <v>13766697.16</v>
      </c>
      <c r="F119">
        <v>2012</v>
      </c>
      <c r="G119">
        <v>8</v>
      </c>
      <c r="H119" s="1">
        <f t="shared" si="9"/>
        <v>41122</v>
      </c>
      <c r="I119">
        <v>12.7</v>
      </c>
    </row>
    <row r="120" spans="1:9" x14ac:dyDescent="0.25">
      <c r="A120">
        <v>2012</v>
      </c>
      <c r="B120">
        <v>9</v>
      </c>
      <c r="C120" s="1">
        <f t="shared" si="8"/>
        <v>40909</v>
      </c>
      <c r="D120" s="2">
        <v>14062100.960000001</v>
      </c>
      <c r="F120">
        <v>2012</v>
      </c>
      <c r="G120">
        <v>9</v>
      </c>
      <c r="H120" s="1">
        <f t="shared" si="9"/>
        <v>41153</v>
      </c>
      <c r="I120">
        <v>12.9</v>
      </c>
    </row>
    <row r="121" spans="1:9" x14ac:dyDescent="0.25">
      <c r="A121">
        <v>2012</v>
      </c>
      <c r="B121">
        <v>10</v>
      </c>
      <c r="C121" s="1">
        <f t="shared" si="8"/>
        <v>40909</v>
      </c>
      <c r="D121" s="2">
        <v>14397358</v>
      </c>
      <c r="F121">
        <v>2012</v>
      </c>
      <c r="G121">
        <v>10</v>
      </c>
      <c r="H121" s="1">
        <f t="shared" si="9"/>
        <v>41183</v>
      </c>
      <c r="I121">
        <v>12.9</v>
      </c>
    </row>
    <row r="122" spans="1:9" x14ac:dyDescent="0.25">
      <c r="A122">
        <v>2012</v>
      </c>
      <c r="B122">
        <v>11</v>
      </c>
      <c r="C122" s="1">
        <f t="shared" si="8"/>
        <v>40909</v>
      </c>
      <c r="D122" s="2">
        <v>15060916.720000001</v>
      </c>
      <c r="F122">
        <v>2012</v>
      </c>
      <c r="G122">
        <v>11</v>
      </c>
      <c r="H122" s="1">
        <f t="shared" si="9"/>
        <v>41214</v>
      </c>
      <c r="I122">
        <v>13</v>
      </c>
    </row>
    <row r="123" spans="1:9" x14ac:dyDescent="0.25">
      <c r="A123">
        <v>2012</v>
      </c>
      <c r="B123">
        <v>12</v>
      </c>
      <c r="C123" s="1">
        <f t="shared" si="8"/>
        <v>40909</v>
      </c>
      <c r="D123" s="2">
        <v>15480853.550000001</v>
      </c>
      <c r="F123">
        <v>2012</v>
      </c>
      <c r="G123">
        <v>12</v>
      </c>
      <c r="H123" s="1">
        <f t="shared" si="9"/>
        <v>41244</v>
      </c>
      <c r="I123">
        <v>13.3</v>
      </c>
    </row>
    <row r="124" spans="1:9" x14ac:dyDescent="0.25">
      <c r="A124">
        <v>2013</v>
      </c>
      <c r="B124">
        <v>8</v>
      </c>
      <c r="C124" s="1">
        <f t="shared" si="8"/>
        <v>41275</v>
      </c>
      <c r="D124" s="2">
        <v>14613954.689999999</v>
      </c>
      <c r="F124">
        <v>2013</v>
      </c>
      <c r="G124">
        <v>1</v>
      </c>
      <c r="H124" s="1">
        <f t="shared" si="9"/>
        <v>41275</v>
      </c>
      <c r="I124">
        <v>12.75</v>
      </c>
    </row>
    <row r="125" spans="1:9" x14ac:dyDescent="0.25">
      <c r="A125">
        <v>2013</v>
      </c>
      <c r="B125">
        <v>9</v>
      </c>
      <c r="C125" s="1">
        <f t="shared" si="8"/>
        <v>41275</v>
      </c>
      <c r="D125" s="2">
        <v>14356544.08</v>
      </c>
      <c r="F125">
        <v>2013</v>
      </c>
      <c r="G125">
        <v>2</v>
      </c>
      <c r="H125" s="1">
        <f t="shared" si="9"/>
        <v>41306</v>
      </c>
      <c r="I125">
        <v>12.44</v>
      </c>
    </row>
    <row r="126" spans="1:9" x14ac:dyDescent="0.25">
      <c r="A126">
        <v>2013</v>
      </c>
      <c r="B126">
        <v>10</v>
      </c>
      <c r="C126" s="1">
        <f t="shared" si="8"/>
        <v>41275</v>
      </c>
      <c r="D126" s="2">
        <v>14523023.51</v>
      </c>
      <c r="F126">
        <v>2013</v>
      </c>
      <c r="G126">
        <v>3</v>
      </c>
      <c r="H126" s="1">
        <f t="shared" si="9"/>
        <v>41334</v>
      </c>
      <c r="I126">
        <v>11.7</v>
      </c>
    </row>
    <row r="127" spans="1:9" x14ac:dyDescent="0.25">
      <c r="A127">
        <v>2013</v>
      </c>
      <c r="B127">
        <v>11</v>
      </c>
      <c r="C127" s="1">
        <f t="shared" si="8"/>
        <v>41275</v>
      </c>
      <c r="D127" s="2">
        <v>14727202.5</v>
      </c>
      <c r="F127">
        <v>2013</v>
      </c>
      <c r="G127">
        <v>4</v>
      </c>
      <c r="H127" s="1">
        <f t="shared" si="9"/>
        <v>41365</v>
      </c>
      <c r="I127">
        <v>11</v>
      </c>
    </row>
    <row r="128" spans="1:9" x14ac:dyDescent="0.25">
      <c r="A128">
        <v>2013</v>
      </c>
      <c r="B128">
        <v>12</v>
      </c>
      <c r="C128" s="1">
        <f t="shared" si="8"/>
        <v>41275</v>
      </c>
      <c r="D128" s="2">
        <v>15681264.07</v>
      </c>
      <c r="F128">
        <v>2013</v>
      </c>
      <c r="G128">
        <v>5</v>
      </c>
      <c r="H128" s="1">
        <f t="shared" si="9"/>
        <v>41395</v>
      </c>
      <c r="I128">
        <v>10.1</v>
      </c>
    </row>
    <row r="129" spans="1:9" x14ac:dyDescent="0.25">
      <c r="A129">
        <v>2013</v>
      </c>
      <c r="B129">
        <v>1</v>
      </c>
      <c r="C129" s="1">
        <f t="shared" si="8"/>
        <v>41275</v>
      </c>
      <c r="D129" s="2">
        <v>15305279.550000001</v>
      </c>
      <c r="F129">
        <v>2013</v>
      </c>
      <c r="G129">
        <v>6</v>
      </c>
      <c r="H129" s="1">
        <f t="shared" si="9"/>
        <v>41426</v>
      </c>
      <c r="I129">
        <v>9.3000000000000007</v>
      </c>
    </row>
    <row r="130" spans="1:9" x14ac:dyDescent="0.25">
      <c r="A130">
        <v>2013</v>
      </c>
      <c r="B130">
        <v>2</v>
      </c>
      <c r="C130" s="1">
        <f t="shared" si="8"/>
        <v>41275</v>
      </c>
      <c r="D130" s="2">
        <v>15543602.91</v>
      </c>
      <c r="F130">
        <v>2013</v>
      </c>
      <c r="G130">
        <v>7</v>
      </c>
      <c r="H130" s="1">
        <f t="shared" si="9"/>
        <v>41456</v>
      </c>
      <c r="I130">
        <v>8.6999999999999993</v>
      </c>
    </row>
    <row r="131" spans="1:9" x14ac:dyDescent="0.25">
      <c r="A131">
        <v>2013</v>
      </c>
      <c r="B131">
        <v>3</v>
      </c>
      <c r="C131" s="1">
        <f t="shared" si="8"/>
        <v>41275</v>
      </c>
      <c r="D131" s="2">
        <v>15664167.199999999</v>
      </c>
      <c r="F131">
        <v>2013</v>
      </c>
      <c r="G131">
        <v>8</v>
      </c>
      <c r="H131" s="1">
        <f t="shared" si="9"/>
        <v>41487</v>
      </c>
      <c r="I131">
        <v>8.1999999999999993</v>
      </c>
    </row>
    <row r="132" spans="1:9" x14ac:dyDescent="0.25">
      <c r="A132">
        <v>2013</v>
      </c>
      <c r="B132">
        <v>4</v>
      </c>
      <c r="C132" s="1">
        <f t="shared" ref="C132:C163" si="10">DATE(A132,1,1)</f>
        <v>41275</v>
      </c>
      <c r="D132" s="2">
        <v>15629548.93</v>
      </c>
      <c r="F132">
        <v>2013</v>
      </c>
      <c r="G132">
        <v>9</v>
      </c>
      <c r="H132" s="1">
        <f t="shared" ref="H132:H163" si="11">DATE(F132,G132,1)</f>
        <v>41518</v>
      </c>
      <c r="I132">
        <v>7.8</v>
      </c>
    </row>
    <row r="133" spans="1:9" x14ac:dyDescent="0.25">
      <c r="A133">
        <v>2013</v>
      </c>
      <c r="B133">
        <v>5</v>
      </c>
      <c r="C133" s="1">
        <f t="shared" si="10"/>
        <v>41275</v>
      </c>
      <c r="D133" s="2">
        <v>15418304.85</v>
      </c>
      <c r="F133">
        <v>2013</v>
      </c>
      <c r="G133">
        <v>10</v>
      </c>
      <c r="H133" s="1">
        <f t="shared" si="11"/>
        <v>41548</v>
      </c>
      <c r="I133">
        <v>7.5</v>
      </c>
    </row>
    <row r="134" spans="1:9" x14ac:dyDescent="0.25">
      <c r="A134">
        <v>2013</v>
      </c>
      <c r="B134">
        <v>6</v>
      </c>
      <c r="C134" s="1">
        <f t="shared" si="10"/>
        <v>41275</v>
      </c>
      <c r="D134" s="2">
        <v>15587586.460000001</v>
      </c>
      <c r="F134">
        <v>2013</v>
      </c>
      <c r="G134">
        <v>11</v>
      </c>
      <c r="H134" s="1">
        <f t="shared" si="11"/>
        <v>41579</v>
      </c>
      <c r="I134">
        <v>7.1</v>
      </c>
    </row>
    <row r="135" spans="1:9" x14ac:dyDescent="0.25">
      <c r="A135">
        <v>2013</v>
      </c>
      <c r="B135">
        <v>7</v>
      </c>
      <c r="C135" s="1">
        <f t="shared" si="10"/>
        <v>41275</v>
      </c>
      <c r="D135" s="2">
        <v>14805172.07</v>
      </c>
      <c r="F135">
        <v>2013</v>
      </c>
      <c r="G135">
        <v>12</v>
      </c>
      <c r="H135" s="1">
        <f t="shared" si="11"/>
        <v>41609</v>
      </c>
      <c r="I135">
        <v>6.8</v>
      </c>
    </row>
    <row r="136" spans="1:9" x14ac:dyDescent="0.25">
      <c r="A136">
        <v>2014</v>
      </c>
      <c r="B136">
        <v>1</v>
      </c>
      <c r="C136" s="1">
        <f t="shared" si="10"/>
        <v>41640</v>
      </c>
      <c r="D136" s="2">
        <v>15485591.75</v>
      </c>
      <c r="F136">
        <v>2014</v>
      </c>
      <c r="G136">
        <v>1</v>
      </c>
      <c r="H136" s="1">
        <f t="shared" si="11"/>
        <v>41640</v>
      </c>
      <c r="I136">
        <v>6.7</v>
      </c>
    </row>
    <row r="137" spans="1:9" x14ac:dyDescent="0.25">
      <c r="A137">
        <v>2014</v>
      </c>
      <c r="B137">
        <v>2</v>
      </c>
      <c r="C137" s="1">
        <f t="shared" si="10"/>
        <v>41640</v>
      </c>
      <c r="D137" s="2">
        <v>15416366.91</v>
      </c>
      <c r="F137">
        <v>2014</v>
      </c>
      <c r="G137">
        <v>2</v>
      </c>
      <c r="H137" s="1">
        <f t="shared" si="11"/>
        <v>41671</v>
      </c>
      <c r="I137">
        <v>6.6</v>
      </c>
    </row>
    <row r="138" spans="1:9" x14ac:dyDescent="0.25">
      <c r="A138">
        <v>2014</v>
      </c>
      <c r="B138">
        <v>3</v>
      </c>
      <c r="C138" s="1">
        <f t="shared" si="10"/>
        <v>41640</v>
      </c>
      <c r="D138" s="2">
        <v>17709888.449999999</v>
      </c>
      <c r="F138">
        <v>2014</v>
      </c>
      <c r="G138">
        <v>3</v>
      </c>
      <c r="H138" s="1">
        <f t="shared" si="11"/>
        <v>41699</v>
      </c>
      <c r="I138">
        <v>6.7</v>
      </c>
    </row>
    <row r="139" spans="1:9" x14ac:dyDescent="0.25">
      <c r="A139">
        <v>2014</v>
      </c>
      <c r="B139">
        <v>4</v>
      </c>
      <c r="C139" s="1">
        <f t="shared" si="10"/>
        <v>41640</v>
      </c>
      <c r="D139" s="2">
        <v>17863080.77</v>
      </c>
      <c r="F139">
        <v>2014</v>
      </c>
      <c r="G139">
        <v>4</v>
      </c>
      <c r="H139" s="1">
        <f t="shared" si="11"/>
        <v>41730</v>
      </c>
      <c r="I139">
        <v>6.9</v>
      </c>
    </row>
    <row r="140" spans="1:9" x14ac:dyDescent="0.25">
      <c r="A140">
        <v>2014</v>
      </c>
      <c r="B140">
        <v>5</v>
      </c>
      <c r="C140" s="1">
        <f t="shared" si="10"/>
        <v>41640</v>
      </c>
      <c r="D140" s="2">
        <v>17597815.210000001</v>
      </c>
      <c r="F140">
        <v>2014</v>
      </c>
      <c r="G140">
        <v>5</v>
      </c>
      <c r="H140" s="1">
        <f t="shared" si="11"/>
        <v>41760</v>
      </c>
      <c r="I140">
        <v>7.2</v>
      </c>
    </row>
    <row r="141" spans="1:9" x14ac:dyDescent="0.25">
      <c r="A141">
        <v>2014</v>
      </c>
      <c r="B141">
        <v>6</v>
      </c>
      <c r="C141" s="1">
        <f t="shared" si="10"/>
        <v>41640</v>
      </c>
      <c r="D141" s="2">
        <v>17553107.239999998</v>
      </c>
      <c r="F141">
        <v>2014</v>
      </c>
      <c r="G141">
        <v>6</v>
      </c>
      <c r="H141" s="1">
        <f t="shared" si="11"/>
        <v>41791</v>
      </c>
      <c r="I141">
        <v>7.6</v>
      </c>
    </row>
    <row r="142" spans="1:9" x14ac:dyDescent="0.25">
      <c r="A142">
        <v>2014</v>
      </c>
      <c r="B142">
        <v>7</v>
      </c>
      <c r="C142" s="1">
        <f t="shared" si="10"/>
        <v>41640</v>
      </c>
      <c r="D142" s="2">
        <v>18077019.57</v>
      </c>
      <c r="F142">
        <v>2014</v>
      </c>
      <c r="G142">
        <v>7</v>
      </c>
      <c r="H142" s="1">
        <f t="shared" si="11"/>
        <v>41821</v>
      </c>
      <c r="I142">
        <v>7.7</v>
      </c>
    </row>
    <row r="143" spans="1:9" x14ac:dyDescent="0.25">
      <c r="A143">
        <v>2014</v>
      </c>
      <c r="B143">
        <v>8</v>
      </c>
      <c r="C143" s="1">
        <f t="shared" si="10"/>
        <v>41640</v>
      </c>
      <c r="D143" s="2">
        <v>17872804.739999998</v>
      </c>
      <c r="F143">
        <v>2014</v>
      </c>
      <c r="G143">
        <v>8</v>
      </c>
      <c r="H143" s="1">
        <f t="shared" si="11"/>
        <v>41852</v>
      </c>
      <c r="I143">
        <v>7.7</v>
      </c>
    </row>
    <row r="144" spans="1:9" x14ac:dyDescent="0.25">
      <c r="A144">
        <v>2014</v>
      </c>
      <c r="B144">
        <v>9</v>
      </c>
      <c r="C144" s="1">
        <f t="shared" si="10"/>
        <v>41640</v>
      </c>
      <c r="D144" s="2">
        <v>18173198.620000001</v>
      </c>
      <c r="F144">
        <v>2014</v>
      </c>
      <c r="G144">
        <v>9</v>
      </c>
      <c r="H144" s="1">
        <f t="shared" si="11"/>
        <v>41883</v>
      </c>
      <c r="I144">
        <v>7.6</v>
      </c>
    </row>
    <row r="145" spans="1:9" x14ac:dyDescent="0.25">
      <c r="A145">
        <v>2014</v>
      </c>
      <c r="B145">
        <v>10</v>
      </c>
      <c r="C145" s="1">
        <f t="shared" si="10"/>
        <v>41640</v>
      </c>
      <c r="D145" s="2">
        <v>18469272.73</v>
      </c>
      <c r="F145">
        <v>2014</v>
      </c>
      <c r="G145">
        <v>10</v>
      </c>
      <c r="H145" s="1">
        <f t="shared" si="11"/>
        <v>41913</v>
      </c>
      <c r="I145">
        <v>7.4</v>
      </c>
    </row>
    <row r="146" spans="1:9" x14ac:dyDescent="0.25">
      <c r="A146">
        <v>2014</v>
      </c>
      <c r="B146">
        <v>11</v>
      </c>
      <c r="C146" s="1">
        <f t="shared" si="10"/>
        <v>41640</v>
      </c>
      <c r="D146" s="2">
        <v>18777775.190000001</v>
      </c>
      <c r="F146">
        <v>2014</v>
      </c>
      <c r="G146">
        <v>11</v>
      </c>
      <c r="H146" s="1">
        <f t="shared" si="11"/>
        <v>41944</v>
      </c>
      <c r="I146">
        <v>7.3</v>
      </c>
    </row>
    <row r="147" spans="1:9" x14ac:dyDescent="0.25">
      <c r="A147">
        <v>2014</v>
      </c>
      <c r="B147">
        <v>12</v>
      </c>
      <c r="C147" s="1">
        <f t="shared" si="10"/>
        <v>41640</v>
      </c>
      <c r="D147" s="2">
        <v>18885500</v>
      </c>
      <c r="F147">
        <v>2014</v>
      </c>
      <c r="G147">
        <v>12</v>
      </c>
      <c r="H147" s="1">
        <f t="shared" si="11"/>
        <v>41974</v>
      </c>
      <c r="I147">
        <v>7.2</v>
      </c>
    </row>
    <row r="148" spans="1:9" x14ac:dyDescent="0.25">
      <c r="A148">
        <v>2015</v>
      </c>
      <c r="B148">
        <v>1</v>
      </c>
      <c r="C148" s="1">
        <f t="shared" si="10"/>
        <v>42005</v>
      </c>
      <c r="D148" s="2">
        <v>18934166.43</v>
      </c>
      <c r="F148">
        <v>2015</v>
      </c>
      <c r="G148">
        <v>1</v>
      </c>
      <c r="H148" s="1">
        <f t="shared" si="11"/>
        <v>42005</v>
      </c>
      <c r="I148">
        <v>7.1</v>
      </c>
    </row>
    <row r="149" spans="1:9" x14ac:dyDescent="0.25">
      <c r="A149">
        <v>2015</v>
      </c>
      <c r="B149">
        <v>2</v>
      </c>
      <c r="C149" s="1">
        <f t="shared" si="10"/>
        <v>42005</v>
      </c>
      <c r="D149" s="2">
        <v>18865922.34</v>
      </c>
      <c r="F149">
        <v>2015</v>
      </c>
      <c r="G149">
        <v>2</v>
      </c>
      <c r="H149" s="1">
        <f t="shared" si="11"/>
        <v>42036</v>
      </c>
      <c r="I149">
        <v>7.1</v>
      </c>
    </row>
    <row r="150" spans="1:9" x14ac:dyDescent="0.25">
      <c r="A150">
        <v>2015</v>
      </c>
      <c r="B150">
        <v>3</v>
      </c>
      <c r="C150" s="1">
        <f t="shared" si="10"/>
        <v>42005</v>
      </c>
      <c r="D150" s="2">
        <v>19132363.300000001</v>
      </c>
      <c r="F150">
        <v>2015</v>
      </c>
      <c r="G150">
        <v>3</v>
      </c>
      <c r="H150" s="1">
        <f t="shared" si="11"/>
        <v>42064</v>
      </c>
      <c r="I150">
        <v>7.1</v>
      </c>
    </row>
    <row r="151" spans="1:9" x14ac:dyDescent="0.25">
      <c r="A151">
        <v>2015</v>
      </c>
      <c r="B151">
        <v>4</v>
      </c>
      <c r="C151" s="1">
        <f t="shared" si="10"/>
        <v>42005</v>
      </c>
      <c r="D151" s="2">
        <v>19608078.850000001</v>
      </c>
      <c r="F151">
        <v>2015</v>
      </c>
      <c r="G151">
        <v>4</v>
      </c>
      <c r="H151" s="1">
        <f t="shared" si="11"/>
        <v>42095</v>
      </c>
      <c r="I151">
        <v>7.1</v>
      </c>
    </row>
    <row r="152" spans="1:9" x14ac:dyDescent="0.25">
      <c r="A152">
        <v>2015</v>
      </c>
      <c r="B152">
        <v>5</v>
      </c>
      <c r="C152" s="1">
        <f t="shared" si="10"/>
        <v>42005</v>
      </c>
      <c r="D152" s="2">
        <v>19196565.140000001</v>
      </c>
      <c r="F152">
        <v>2015</v>
      </c>
      <c r="G152">
        <v>5</v>
      </c>
      <c r="H152" s="1">
        <f t="shared" si="11"/>
        <v>42125</v>
      </c>
      <c r="I152">
        <v>7.1</v>
      </c>
    </row>
    <row r="153" spans="1:9" x14ac:dyDescent="0.25">
      <c r="A153">
        <v>2015</v>
      </c>
      <c r="B153">
        <v>6</v>
      </c>
      <c r="C153" s="1">
        <f t="shared" si="10"/>
        <v>42005</v>
      </c>
      <c r="D153" s="2">
        <v>18811429.399999999</v>
      </c>
      <c r="F153">
        <v>2015</v>
      </c>
      <c r="G153">
        <v>6</v>
      </c>
      <c r="H153" s="1">
        <f t="shared" si="11"/>
        <v>42156</v>
      </c>
      <c r="I153">
        <v>7.1</v>
      </c>
    </row>
    <row r="154" spans="1:9" x14ac:dyDescent="0.25">
      <c r="A154">
        <v>2015</v>
      </c>
      <c r="B154">
        <v>7</v>
      </c>
      <c r="C154" s="1">
        <f t="shared" si="10"/>
        <v>42005</v>
      </c>
      <c r="D154" s="2">
        <v>18424703.079999998</v>
      </c>
      <c r="F154">
        <v>2015</v>
      </c>
      <c r="G154">
        <v>7</v>
      </c>
      <c r="H154" s="1">
        <f t="shared" si="11"/>
        <v>42186</v>
      </c>
      <c r="I154">
        <v>7.2</v>
      </c>
    </row>
    <row r="155" spans="1:9" x14ac:dyDescent="0.25">
      <c r="A155">
        <v>2015</v>
      </c>
      <c r="B155">
        <v>8</v>
      </c>
      <c r="C155" s="1">
        <f t="shared" si="10"/>
        <v>42005</v>
      </c>
      <c r="D155" s="2">
        <v>18491571.960000001</v>
      </c>
      <c r="F155">
        <v>2015</v>
      </c>
      <c r="G155">
        <v>8</v>
      </c>
      <c r="H155" s="1">
        <f t="shared" si="11"/>
        <v>42217</v>
      </c>
      <c r="I155">
        <v>7.4</v>
      </c>
    </row>
    <row r="156" spans="1:9" x14ac:dyDescent="0.25">
      <c r="A156">
        <v>2015</v>
      </c>
      <c r="B156">
        <v>9</v>
      </c>
      <c r="C156" s="1">
        <f t="shared" si="10"/>
        <v>42005</v>
      </c>
      <c r="D156" s="2">
        <v>18718003.109999999</v>
      </c>
      <c r="F156">
        <v>2015</v>
      </c>
      <c r="G156">
        <v>9</v>
      </c>
      <c r="H156" s="1">
        <f t="shared" si="11"/>
        <v>42248</v>
      </c>
      <c r="I156">
        <v>7.6</v>
      </c>
    </row>
    <row r="157" spans="1:9" x14ac:dyDescent="0.25">
      <c r="A157">
        <v>2015</v>
      </c>
      <c r="B157">
        <v>10</v>
      </c>
      <c r="C157" s="1">
        <f t="shared" si="10"/>
        <v>42005</v>
      </c>
      <c r="D157" s="2">
        <v>18204395.780000001</v>
      </c>
      <c r="F157">
        <v>2015</v>
      </c>
      <c r="G157">
        <v>10</v>
      </c>
      <c r="H157" s="1">
        <f t="shared" si="11"/>
        <v>42278</v>
      </c>
      <c r="I157">
        <v>7.8</v>
      </c>
    </row>
    <row r="158" spans="1:9" x14ac:dyDescent="0.25">
      <c r="A158">
        <v>2015</v>
      </c>
      <c r="B158">
        <v>11</v>
      </c>
      <c r="C158" s="1">
        <f t="shared" si="10"/>
        <v>42005</v>
      </c>
      <c r="D158" s="2">
        <v>18367238.539999999</v>
      </c>
      <c r="F158">
        <v>2015</v>
      </c>
      <c r="G158">
        <v>11</v>
      </c>
      <c r="H158" s="1">
        <f t="shared" si="11"/>
        <v>42309</v>
      </c>
      <c r="I158">
        <v>7.98</v>
      </c>
    </row>
    <row r="159" spans="1:9" x14ac:dyDescent="0.25">
      <c r="A159">
        <v>2015</v>
      </c>
      <c r="B159">
        <v>12</v>
      </c>
      <c r="C159" s="1">
        <f t="shared" si="10"/>
        <v>42005</v>
      </c>
      <c r="D159" s="2">
        <v>20029831.120000001</v>
      </c>
      <c r="F159">
        <v>2015</v>
      </c>
      <c r="G159">
        <v>12</v>
      </c>
      <c r="H159" s="1">
        <f t="shared" si="11"/>
        <v>42339</v>
      </c>
      <c r="I159">
        <v>8.16</v>
      </c>
    </row>
    <row r="160" spans="1:9" x14ac:dyDescent="0.25">
      <c r="A160">
        <v>2016</v>
      </c>
      <c r="B160">
        <v>1</v>
      </c>
      <c r="C160" s="1">
        <f t="shared" si="10"/>
        <v>42370</v>
      </c>
      <c r="D160" s="2">
        <v>19799457.539999999</v>
      </c>
      <c r="F160">
        <v>2016</v>
      </c>
      <c r="G160">
        <v>1</v>
      </c>
      <c r="H160" s="1">
        <f t="shared" si="11"/>
        <v>42370</v>
      </c>
      <c r="I160">
        <v>8.2799999999999994</v>
      </c>
    </row>
    <row r="161" spans="1:9" x14ac:dyDescent="0.25">
      <c r="A161">
        <v>2016</v>
      </c>
      <c r="B161">
        <v>2</v>
      </c>
      <c r="C161" s="1">
        <f t="shared" si="10"/>
        <v>42370</v>
      </c>
      <c r="D161" s="2">
        <v>20620803.079999998</v>
      </c>
      <c r="F161">
        <v>2016</v>
      </c>
      <c r="G161">
        <v>2</v>
      </c>
      <c r="H161" s="1">
        <f t="shared" si="11"/>
        <v>42401</v>
      </c>
      <c r="I161">
        <v>8.48</v>
      </c>
    </row>
    <row r="162" spans="1:9" x14ac:dyDescent="0.25">
      <c r="A162">
        <v>2016</v>
      </c>
      <c r="B162">
        <v>3</v>
      </c>
      <c r="C162" s="1">
        <f t="shared" si="10"/>
        <v>42370</v>
      </c>
      <c r="D162" s="2">
        <v>20470436</v>
      </c>
      <c r="F162">
        <v>2016</v>
      </c>
      <c r="G162">
        <v>3</v>
      </c>
      <c r="H162" s="1">
        <f t="shared" si="11"/>
        <v>42430</v>
      </c>
      <c r="I162">
        <v>8.7200000000000006</v>
      </c>
    </row>
    <row r="163" spans="1:9" x14ac:dyDescent="0.25">
      <c r="A163">
        <v>2016</v>
      </c>
      <c r="B163">
        <v>4</v>
      </c>
      <c r="C163" s="1">
        <f t="shared" si="10"/>
        <v>42370</v>
      </c>
      <c r="D163" s="2">
        <v>20727909.469999999</v>
      </c>
      <c r="F163">
        <v>2016</v>
      </c>
      <c r="G163">
        <v>4</v>
      </c>
      <c r="H163" s="1">
        <f t="shared" si="11"/>
        <v>42461</v>
      </c>
      <c r="I163">
        <v>8.98</v>
      </c>
    </row>
    <row r="164" spans="1:9" x14ac:dyDescent="0.25">
      <c r="A164">
        <v>2016</v>
      </c>
      <c r="B164">
        <v>5</v>
      </c>
      <c r="C164" s="1">
        <f t="shared" ref="C164:C195" si="12">DATE(A164,1,1)</f>
        <v>42370</v>
      </c>
      <c r="D164" s="2">
        <v>21035132.359999999</v>
      </c>
      <c r="F164">
        <v>2016</v>
      </c>
      <c r="G164">
        <v>5</v>
      </c>
      <c r="H164" s="1">
        <f t="shared" ref="H164:H195" si="13">DATE(F164,G164,1)</f>
        <v>42491</v>
      </c>
      <c r="I164">
        <v>9.32</v>
      </c>
    </row>
    <row r="165" spans="1:9" x14ac:dyDescent="0.25">
      <c r="A165">
        <v>2016</v>
      </c>
      <c r="B165">
        <v>6</v>
      </c>
      <c r="C165" s="1">
        <f t="shared" si="12"/>
        <v>42370</v>
      </c>
      <c r="D165" s="2">
        <v>22078013.460000001</v>
      </c>
      <c r="F165">
        <v>2016</v>
      </c>
      <c r="G165">
        <v>6</v>
      </c>
      <c r="H165" s="1">
        <f t="shared" si="13"/>
        <v>42522</v>
      </c>
      <c r="I165">
        <v>9.75</v>
      </c>
    </row>
    <row r="166" spans="1:9" x14ac:dyDescent="0.25">
      <c r="A166">
        <v>2016</v>
      </c>
      <c r="B166">
        <v>7</v>
      </c>
      <c r="C166" s="1">
        <f t="shared" si="12"/>
        <v>42370</v>
      </c>
      <c r="D166" s="2">
        <v>22535192.760000002</v>
      </c>
      <c r="F166">
        <v>2016</v>
      </c>
      <c r="G166">
        <v>7</v>
      </c>
      <c r="H166" s="1">
        <f t="shared" si="13"/>
        <v>42552</v>
      </c>
      <c r="I166">
        <v>10.17</v>
      </c>
    </row>
    <row r="167" spans="1:9" x14ac:dyDescent="0.25">
      <c r="A167">
        <v>2016</v>
      </c>
      <c r="B167">
        <v>8</v>
      </c>
      <c r="C167" s="1">
        <f t="shared" si="12"/>
        <v>42370</v>
      </c>
      <c r="D167" s="2">
        <v>22057000.949999999</v>
      </c>
      <c r="F167">
        <v>2016</v>
      </c>
      <c r="G167">
        <v>8</v>
      </c>
      <c r="H167" s="1">
        <f t="shared" si="13"/>
        <v>42583</v>
      </c>
      <c r="I167">
        <v>10.59</v>
      </c>
    </row>
    <row r="168" spans="1:9" x14ac:dyDescent="0.25">
      <c r="A168">
        <v>2016</v>
      </c>
      <c r="B168">
        <v>9</v>
      </c>
      <c r="C168" s="1">
        <f t="shared" si="12"/>
        <v>42370</v>
      </c>
      <c r="D168" s="2">
        <v>22013780.890000001</v>
      </c>
      <c r="F168">
        <v>2016</v>
      </c>
      <c r="G168">
        <v>9</v>
      </c>
      <c r="H168" s="1">
        <f t="shared" si="13"/>
        <v>42614</v>
      </c>
      <c r="I168">
        <v>11.04</v>
      </c>
    </row>
    <row r="169" spans="1:9" x14ac:dyDescent="0.25">
      <c r="A169">
        <v>2016</v>
      </c>
      <c r="B169">
        <v>10</v>
      </c>
      <c r="C169" s="1">
        <f t="shared" si="12"/>
        <v>42370</v>
      </c>
      <c r="D169" s="2">
        <v>22180072.300000001</v>
      </c>
      <c r="F169">
        <v>2016</v>
      </c>
      <c r="G169">
        <v>10</v>
      </c>
      <c r="H169" s="1">
        <f t="shared" si="13"/>
        <v>42644</v>
      </c>
      <c r="I169">
        <v>11.54</v>
      </c>
    </row>
    <row r="170" spans="1:9" x14ac:dyDescent="0.25">
      <c r="A170">
        <v>2016</v>
      </c>
      <c r="B170">
        <v>11</v>
      </c>
      <c r="C170" s="1">
        <f t="shared" si="12"/>
        <v>42370</v>
      </c>
      <c r="D170" s="2">
        <v>22386048.43</v>
      </c>
      <c r="F170">
        <v>2016</v>
      </c>
      <c r="G170">
        <v>11</v>
      </c>
      <c r="H170" s="1">
        <f t="shared" si="13"/>
        <v>42675</v>
      </c>
      <c r="I170">
        <v>12.07</v>
      </c>
    </row>
    <row r="171" spans="1:9" x14ac:dyDescent="0.25">
      <c r="A171">
        <v>2016</v>
      </c>
      <c r="B171">
        <v>12</v>
      </c>
      <c r="C171" s="1">
        <f t="shared" si="12"/>
        <v>42370</v>
      </c>
      <c r="D171" s="2">
        <v>23591732.579999998</v>
      </c>
      <c r="F171">
        <v>2016</v>
      </c>
      <c r="G171">
        <v>12</v>
      </c>
      <c r="H171" s="1">
        <f t="shared" si="13"/>
        <v>42705</v>
      </c>
      <c r="I171">
        <v>12.59</v>
      </c>
    </row>
    <row r="172" spans="1:9" x14ac:dyDescent="0.25">
      <c r="A172">
        <v>2017</v>
      </c>
      <c r="B172">
        <v>1</v>
      </c>
      <c r="C172" s="1">
        <f t="shared" si="12"/>
        <v>42736</v>
      </c>
      <c r="D172" s="2">
        <v>23096526.550000001</v>
      </c>
      <c r="F172">
        <v>2017</v>
      </c>
      <c r="G172">
        <v>1</v>
      </c>
      <c r="H172" s="1">
        <f t="shared" si="13"/>
        <v>42736</v>
      </c>
      <c r="I172">
        <v>13.08</v>
      </c>
    </row>
    <row r="173" spans="1:9" x14ac:dyDescent="0.25">
      <c r="A173">
        <v>2017</v>
      </c>
      <c r="B173">
        <v>2</v>
      </c>
      <c r="C173" s="1">
        <f t="shared" si="12"/>
        <v>42736</v>
      </c>
      <c r="D173" s="2">
        <v>22210954.84</v>
      </c>
      <c r="F173">
        <v>2017</v>
      </c>
      <c r="G173">
        <v>2</v>
      </c>
      <c r="H173" s="1">
        <f t="shared" si="13"/>
        <v>42767</v>
      </c>
      <c r="I173">
        <v>13.44</v>
      </c>
    </row>
    <row r="174" spans="1:9" x14ac:dyDescent="0.25">
      <c r="A174">
        <v>2017</v>
      </c>
      <c r="B174">
        <v>3</v>
      </c>
      <c r="C174" s="1">
        <f t="shared" si="12"/>
        <v>42736</v>
      </c>
      <c r="D174" s="2">
        <v>22304267.84</v>
      </c>
      <c r="F174">
        <v>2017</v>
      </c>
      <c r="G174">
        <v>3</v>
      </c>
      <c r="H174" s="1">
        <f t="shared" si="13"/>
        <v>42795</v>
      </c>
      <c r="I174">
        <v>13.71</v>
      </c>
    </row>
    <row r="175" spans="1:9" x14ac:dyDescent="0.25">
      <c r="A175">
        <v>2017</v>
      </c>
      <c r="B175">
        <v>4</v>
      </c>
      <c r="C175" s="1">
        <f t="shared" si="12"/>
        <v>42736</v>
      </c>
      <c r="D175" s="2">
        <v>21768241.120000001</v>
      </c>
      <c r="F175">
        <v>2017</v>
      </c>
      <c r="G175">
        <v>4</v>
      </c>
      <c r="H175" s="1">
        <f t="shared" si="13"/>
        <v>42826</v>
      </c>
      <c r="I175">
        <v>13.94</v>
      </c>
    </row>
    <row r="176" spans="1:9" x14ac:dyDescent="0.25">
      <c r="A176">
        <v>2017</v>
      </c>
      <c r="B176">
        <v>5</v>
      </c>
      <c r="C176" s="1">
        <f t="shared" si="12"/>
        <v>42736</v>
      </c>
      <c r="D176" s="2">
        <v>22047770.68</v>
      </c>
      <c r="F176">
        <v>2017</v>
      </c>
      <c r="G176">
        <v>5</v>
      </c>
      <c r="H176" s="1">
        <f t="shared" si="13"/>
        <v>42856</v>
      </c>
      <c r="I176">
        <v>13.91</v>
      </c>
    </row>
    <row r="177" spans="1:9" x14ac:dyDescent="0.25">
      <c r="A177">
        <v>2017</v>
      </c>
      <c r="B177">
        <v>6</v>
      </c>
      <c r="C177" s="1">
        <f t="shared" si="12"/>
        <v>42736</v>
      </c>
      <c r="D177" s="2">
        <v>21980582.350000001</v>
      </c>
      <c r="F177">
        <v>2017</v>
      </c>
      <c r="G177">
        <v>6</v>
      </c>
      <c r="H177" s="1">
        <f t="shared" si="13"/>
        <v>42887</v>
      </c>
      <c r="I177">
        <v>13.79</v>
      </c>
    </row>
    <row r="178" spans="1:9" x14ac:dyDescent="0.25">
      <c r="A178">
        <v>2017</v>
      </c>
      <c r="B178">
        <v>7</v>
      </c>
      <c r="C178" s="1">
        <f t="shared" si="12"/>
        <v>42736</v>
      </c>
      <c r="D178" s="2">
        <v>22195019.77</v>
      </c>
      <c r="F178">
        <v>2017</v>
      </c>
      <c r="G178">
        <v>7</v>
      </c>
      <c r="H178" s="1">
        <f t="shared" si="13"/>
        <v>42917</v>
      </c>
      <c r="I178">
        <v>13.68</v>
      </c>
    </row>
    <row r="179" spans="1:9" x14ac:dyDescent="0.25">
      <c r="A179">
        <v>2017</v>
      </c>
      <c r="B179">
        <v>8</v>
      </c>
      <c r="C179" s="1">
        <f t="shared" si="12"/>
        <v>42736</v>
      </c>
      <c r="D179" s="2">
        <v>21851454.309999999</v>
      </c>
      <c r="F179">
        <v>2017</v>
      </c>
      <c r="G179">
        <v>8</v>
      </c>
      <c r="H179" s="1">
        <f t="shared" si="13"/>
        <v>42948</v>
      </c>
      <c r="I179">
        <v>13.57</v>
      </c>
    </row>
    <row r="180" spans="1:9" x14ac:dyDescent="0.25">
      <c r="A180">
        <v>2017</v>
      </c>
      <c r="B180">
        <v>9</v>
      </c>
      <c r="C180" s="1">
        <f t="shared" si="12"/>
        <v>42736</v>
      </c>
      <c r="D180" s="2">
        <v>21953993.84</v>
      </c>
      <c r="F180">
        <v>2017</v>
      </c>
      <c r="G180">
        <v>9</v>
      </c>
      <c r="H180" s="1">
        <f t="shared" si="13"/>
        <v>42979</v>
      </c>
      <c r="I180">
        <v>13.45</v>
      </c>
    </row>
    <row r="181" spans="1:9" x14ac:dyDescent="0.25">
      <c r="A181">
        <v>2017</v>
      </c>
      <c r="B181">
        <v>10</v>
      </c>
      <c r="C181" s="1">
        <f t="shared" si="12"/>
        <v>42736</v>
      </c>
      <c r="D181" s="2">
        <v>22500618.010000002</v>
      </c>
      <c r="F181">
        <v>2017</v>
      </c>
      <c r="G181">
        <v>10</v>
      </c>
      <c r="H181" s="1">
        <f t="shared" si="13"/>
        <v>43009</v>
      </c>
      <c r="I181">
        <v>13.3</v>
      </c>
    </row>
    <row r="182" spans="1:9" x14ac:dyDescent="0.25">
      <c r="A182">
        <v>2017</v>
      </c>
      <c r="B182">
        <v>11</v>
      </c>
      <c r="C182" s="1">
        <f t="shared" si="12"/>
        <v>42736</v>
      </c>
      <c r="D182" s="2">
        <v>22311118.02</v>
      </c>
      <c r="F182">
        <v>2017</v>
      </c>
      <c r="G182">
        <v>11</v>
      </c>
      <c r="H182" s="1">
        <f t="shared" si="13"/>
        <v>43040</v>
      </c>
      <c r="I182">
        <v>13.13</v>
      </c>
    </row>
    <row r="183" spans="1:9" x14ac:dyDescent="0.25">
      <c r="A183">
        <v>2017</v>
      </c>
      <c r="B183">
        <v>12</v>
      </c>
      <c r="C183" s="1">
        <f t="shared" si="12"/>
        <v>42736</v>
      </c>
      <c r="D183" s="2">
        <v>24140634.210000001</v>
      </c>
      <c r="F183">
        <v>2017</v>
      </c>
      <c r="G183">
        <v>12</v>
      </c>
      <c r="H183" s="1">
        <f t="shared" si="13"/>
        <v>43070</v>
      </c>
      <c r="I183">
        <v>12.97</v>
      </c>
    </row>
    <row r="184" spans="1:9" x14ac:dyDescent="0.25">
      <c r="A184">
        <v>2018</v>
      </c>
      <c r="B184">
        <v>1</v>
      </c>
      <c r="C184" s="1">
        <f t="shared" si="12"/>
        <v>43101</v>
      </c>
      <c r="D184" s="2">
        <v>23963031.48</v>
      </c>
      <c r="F184">
        <v>2018</v>
      </c>
      <c r="G184">
        <v>1</v>
      </c>
      <c r="H184" s="1">
        <f t="shared" si="13"/>
        <v>43101</v>
      </c>
      <c r="I184">
        <v>12.82</v>
      </c>
    </row>
    <row r="185" spans="1:9" x14ac:dyDescent="0.25">
      <c r="A185">
        <v>2018</v>
      </c>
      <c r="B185">
        <v>2</v>
      </c>
      <c r="C185" s="1">
        <f t="shared" si="12"/>
        <v>43101</v>
      </c>
      <c r="D185" s="2">
        <v>24143010.280000001</v>
      </c>
      <c r="F185">
        <v>2018</v>
      </c>
      <c r="G185">
        <v>2</v>
      </c>
      <c r="H185" s="1">
        <f t="shared" si="13"/>
        <v>43132</v>
      </c>
      <c r="I185">
        <v>12.69</v>
      </c>
    </row>
    <row r="186" spans="1:9" x14ac:dyDescent="0.25">
      <c r="A186">
        <v>2018</v>
      </c>
      <c r="B186">
        <v>3</v>
      </c>
      <c r="C186" s="1">
        <f t="shared" si="12"/>
        <v>43101</v>
      </c>
      <c r="D186" s="2">
        <v>24424422.140000001</v>
      </c>
      <c r="F186">
        <v>2018</v>
      </c>
      <c r="G186">
        <v>3</v>
      </c>
      <c r="H186" s="1">
        <f t="shared" si="13"/>
        <v>43160</v>
      </c>
      <c r="I186">
        <v>12.55</v>
      </c>
    </row>
    <row r="187" spans="1:9" x14ac:dyDescent="0.25">
      <c r="A187">
        <v>2018</v>
      </c>
      <c r="B187">
        <v>4</v>
      </c>
      <c r="C187" s="1">
        <f t="shared" si="12"/>
        <v>43101</v>
      </c>
      <c r="D187" s="2">
        <v>24474153.989999998</v>
      </c>
      <c r="F187">
        <v>2018</v>
      </c>
      <c r="G187">
        <v>4</v>
      </c>
      <c r="H187" s="1">
        <f t="shared" si="13"/>
        <v>43191</v>
      </c>
      <c r="I187">
        <v>12.38</v>
      </c>
    </row>
    <row r="188" spans="1:9" x14ac:dyDescent="0.25">
      <c r="A188">
        <v>2018</v>
      </c>
      <c r="B188">
        <v>5</v>
      </c>
      <c r="C188" s="1">
        <f t="shared" si="12"/>
        <v>43101</v>
      </c>
      <c r="D188" s="2">
        <v>25169014.190000001</v>
      </c>
      <c r="F188">
        <v>2018</v>
      </c>
      <c r="G188">
        <v>5</v>
      </c>
      <c r="H188" s="1">
        <f t="shared" si="13"/>
        <v>43221</v>
      </c>
      <c r="I188">
        <v>12.32</v>
      </c>
    </row>
    <row r="189" spans="1:9" x14ac:dyDescent="0.25">
      <c r="A189">
        <v>2018</v>
      </c>
      <c r="B189">
        <v>6</v>
      </c>
      <c r="C189" s="1">
        <f t="shared" si="12"/>
        <v>43101</v>
      </c>
      <c r="D189" s="2">
        <v>24814004.52</v>
      </c>
      <c r="F189">
        <v>2018</v>
      </c>
      <c r="G189">
        <v>6</v>
      </c>
      <c r="H189" s="1">
        <f t="shared" si="13"/>
        <v>43252</v>
      </c>
      <c r="I189">
        <v>12.25</v>
      </c>
    </row>
    <row r="190" spans="1:9" x14ac:dyDescent="0.25">
      <c r="A190">
        <v>2018</v>
      </c>
      <c r="B190">
        <v>7</v>
      </c>
      <c r="C190" s="1">
        <f t="shared" si="12"/>
        <v>43101</v>
      </c>
      <c r="D190" s="2">
        <v>24971101.93</v>
      </c>
      <c r="F190">
        <v>2018</v>
      </c>
      <c r="G190">
        <v>7</v>
      </c>
      <c r="H190" s="1">
        <f t="shared" si="13"/>
        <v>43282</v>
      </c>
      <c r="I190">
        <v>12.11</v>
      </c>
    </row>
    <row r="191" spans="1:9" x14ac:dyDescent="0.25">
      <c r="A191">
        <v>2018</v>
      </c>
      <c r="B191">
        <v>8</v>
      </c>
      <c r="C191" s="1">
        <f t="shared" si="12"/>
        <v>43101</v>
      </c>
      <c r="D191" s="2">
        <v>24859346.469999999</v>
      </c>
      <c r="F191">
        <v>2018</v>
      </c>
      <c r="G191">
        <v>8</v>
      </c>
      <c r="H191" s="1">
        <f t="shared" si="13"/>
        <v>43313</v>
      </c>
      <c r="I191">
        <v>11.93</v>
      </c>
    </row>
    <row r="192" spans="1:9" x14ac:dyDescent="0.25">
      <c r="A192">
        <v>2018</v>
      </c>
      <c r="B192">
        <v>9</v>
      </c>
      <c r="C192" s="1">
        <f t="shared" si="12"/>
        <v>43101</v>
      </c>
      <c r="D192" s="2">
        <v>25560662.329999998</v>
      </c>
      <c r="F192">
        <v>2018</v>
      </c>
      <c r="G192">
        <v>9</v>
      </c>
      <c r="H192" s="1">
        <f t="shared" si="13"/>
        <v>43344</v>
      </c>
      <c r="I192">
        <v>11.74</v>
      </c>
    </row>
    <row r="193" spans="1:9" x14ac:dyDescent="0.25">
      <c r="A193">
        <v>2018</v>
      </c>
      <c r="B193">
        <v>10</v>
      </c>
      <c r="C193" s="1">
        <f t="shared" si="12"/>
        <v>43101</v>
      </c>
      <c r="D193" s="2">
        <v>26041903.870000001</v>
      </c>
      <c r="F193">
        <v>2018</v>
      </c>
      <c r="G193">
        <v>10</v>
      </c>
      <c r="H193" s="1">
        <f t="shared" si="13"/>
        <v>43374</v>
      </c>
      <c r="I193">
        <v>11.56</v>
      </c>
    </row>
    <row r="194" spans="1:9" x14ac:dyDescent="0.25">
      <c r="A194">
        <v>2018</v>
      </c>
      <c r="B194">
        <v>11</v>
      </c>
      <c r="C194" s="1">
        <f t="shared" si="12"/>
        <v>43101</v>
      </c>
      <c r="D194" s="2">
        <v>25467425.550000001</v>
      </c>
      <c r="F194">
        <v>2018</v>
      </c>
      <c r="G194">
        <v>11</v>
      </c>
      <c r="H194" s="1">
        <f t="shared" si="13"/>
        <v>43405</v>
      </c>
      <c r="I194">
        <v>11.37</v>
      </c>
    </row>
    <row r="195" spans="1:9" x14ac:dyDescent="0.25">
      <c r="A195">
        <v>2018</v>
      </c>
      <c r="B195">
        <v>12</v>
      </c>
      <c r="C195" s="1">
        <f t="shared" si="12"/>
        <v>43101</v>
      </c>
      <c r="D195" s="2">
        <v>27068575.059999999</v>
      </c>
      <c r="F195">
        <v>2018</v>
      </c>
      <c r="G195">
        <v>12</v>
      </c>
      <c r="H195" s="1">
        <f t="shared" si="13"/>
        <v>43435</v>
      </c>
      <c r="I195">
        <v>11.19</v>
      </c>
    </row>
    <row r="196" spans="1:9" x14ac:dyDescent="0.25">
      <c r="A196">
        <v>2019</v>
      </c>
      <c r="B196">
        <v>1</v>
      </c>
      <c r="C196" s="1">
        <f t="shared" ref="C196:C203" si="14">DATE(A196,1,1)</f>
        <v>43466</v>
      </c>
      <c r="D196" s="2">
        <v>26771087.050000001</v>
      </c>
      <c r="F196">
        <v>2019</v>
      </c>
      <c r="G196">
        <v>1</v>
      </c>
      <c r="H196" s="1">
        <f t="shared" ref="H196:H227" si="15">DATE(F196,G196,1)</f>
        <v>43466</v>
      </c>
      <c r="I196">
        <v>11.02</v>
      </c>
    </row>
    <row r="197" spans="1:9" x14ac:dyDescent="0.25">
      <c r="A197">
        <v>2019</v>
      </c>
      <c r="B197">
        <v>2</v>
      </c>
      <c r="C197" s="1">
        <f t="shared" si="14"/>
        <v>43466</v>
      </c>
      <c r="D197" s="2">
        <v>26546639.710000001</v>
      </c>
      <c r="F197">
        <v>2019</v>
      </c>
      <c r="G197">
        <v>2</v>
      </c>
      <c r="H197" s="1">
        <f t="shared" si="15"/>
        <v>43497</v>
      </c>
      <c r="I197">
        <v>10.88</v>
      </c>
    </row>
    <row r="198" spans="1:9" x14ac:dyDescent="0.25">
      <c r="A198">
        <v>2019</v>
      </c>
      <c r="B198">
        <v>3</v>
      </c>
      <c r="C198" s="1">
        <f t="shared" si="14"/>
        <v>43466</v>
      </c>
      <c r="D198" s="2">
        <v>26834815.120000001</v>
      </c>
      <c r="F198">
        <v>2019</v>
      </c>
      <c r="G198">
        <v>3</v>
      </c>
      <c r="H198" s="1">
        <f t="shared" si="15"/>
        <v>43525</v>
      </c>
      <c r="I198">
        <v>10.75</v>
      </c>
    </row>
    <row r="199" spans="1:9" x14ac:dyDescent="0.25">
      <c r="A199">
        <v>2019</v>
      </c>
      <c r="B199">
        <v>4</v>
      </c>
      <c r="C199" s="1">
        <f t="shared" si="14"/>
        <v>43466</v>
      </c>
      <c r="D199" s="2">
        <v>27579445.149999999</v>
      </c>
      <c r="F199">
        <v>2019</v>
      </c>
      <c r="G199">
        <v>4</v>
      </c>
      <c r="H199" s="1">
        <f t="shared" si="15"/>
        <v>43556</v>
      </c>
      <c r="I199">
        <v>10.61</v>
      </c>
    </row>
    <row r="200" spans="1:9" x14ac:dyDescent="0.25">
      <c r="A200">
        <v>2019</v>
      </c>
      <c r="B200">
        <v>5</v>
      </c>
      <c r="C200" s="1">
        <f t="shared" si="14"/>
        <v>43466</v>
      </c>
      <c r="D200" s="2">
        <v>27813701.609999999</v>
      </c>
      <c r="F200">
        <v>2019</v>
      </c>
      <c r="G200">
        <v>5</v>
      </c>
      <c r="H200" s="1">
        <f t="shared" si="15"/>
        <v>43586</v>
      </c>
      <c r="I200">
        <v>10.44</v>
      </c>
    </row>
    <row r="201" spans="1:9" x14ac:dyDescent="0.25">
      <c r="A201">
        <v>2019</v>
      </c>
      <c r="B201">
        <v>6</v>
      </c>
      <c r="C201" s="1">
        <f t="shared" si="14"/>
        <v>43466</v>
      </c>
      <c r="D201" s="2">
        <v>27898828.27</v>
      </c>
      <c r="F201">
        <v>2019</v>
      </c>
      <c r="G201">
        <v>6</v>
      </c>
      <c r="H201" s="1">
        <f t="shared" si="15"/>
        <v>43617</v>
      </c>
      <c r="I201">
        <v>10.29</v>
      </c>
    </row>
    <row r="202" spans="1:9" x14ac:dyDescent="0.25">
      <c r="A202">
        <v>2019</v>
      </c>
      <c r="B202">
        <v>7</v>
      </c>
      <c r="C202" s="1">
        <f t="shared" si="14"/>
        <v>43466</v>
      </c>
      <c r="D202" s="2">
        <v>28277141.77</v>
      </c>
      <c r="F202">
        <v>2019</v>
      </c>
      <c r="G202">
        <v>7</v>
      </c>
      <c r="H202" s="1">
        <f t="shared" si="15"/>
        <v>43647</v>
      </c>
      <c r="I202">
        <v>10.17</v>
      </c>
    </row>
    <row r="203" spans="1:9" x14ac:dyDescent="0.25">
      <c r="A203">
        <v>2019</v>
      </c>
      <c r="B203">
        <v>8</v>
      </c>
      <c r="C203" s="1">
        <f t="shared" si="14"/>
        <v>43466</v>
      </c>
      <c r="D203" s="2">
        <v>27586423.649999999</v>
      </c>
      <c r="F203">
        <v>2019</v>
      </c>
      <c r="G203">
        <v>8</v>
      </c>
      <c r="H203" s="1">
        <f t="shared" si="15"/>
        <v>43678</v>
      </c>
      <c r="I203">
        <v>10.050000000000001</v>
      </c>
    </row>
    <row r="204" spans="1:9" x14ac:dyDescent="0.25">
      <c r="C204" s="1"/>
    </row>
    <row r="205" spans="1:9" x14ac:dyDescent="0.25">
      <c r="C205" s="1"/>
    </row>
    <row r="206" spans="1:9" x14ac:dyDescent="0.25">
      <c r="C206" s="1"/>
    </row>
    <row r="207" spans="1:9" x14ac:dyDescent="0.25">
      <c r="C207" s="1"/>
    </row>
    <row r="208" spans="1:9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</sheetData>
  <sortState xmlns:xlrd2="http://schemas.microsoft.com/office/spreadsheetml/2017/richdata2" ref="A4:D203">
    <sortCondition ref="A6"/>
  </sortState>
  <mergeCells count="6">
    <mergeCell ref="A1:I1"/>
    <mergeCell ref="L1:R1"/>
    <mergeCell ref="A2:D2"/>
    <mergeCell ref="L2:N2"/>
    <mergeCell ref="P2:R2"/>
    <mergeCell ref="F2: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M2 vs Core Inflation Nigeria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Toshiba-C50D-B</dc:creator>
  <cp:lastModifiedBy>Toshiba-C50D-B</cp:lastModifiedBy>
  <dcterms:created xsi:type="dcterms:W3CDTF">2019-10-05T16:33:10Z</dcterms:created>
  <dcterms:modified xsi:type="dcterms:W3CDTF">2019-10-06T11:23:47Z</dcterms:modified>
</cp:coreProperties>
</file>