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top\Desktop\"/>
    </mc:Choice>
  </mc:AlternateContent>
  <xr:revisionPtr revIDLastSave="0" documentId="8_{B7F4A028-E447-4B9C-91F1-51CAE794A2EC}" xr6:coauthVersionLast="47" xr6:coauthVersionMax="47" xr10:uidLastSave="{00000000-0000-0000-0000-000000000000}"/>
  <bookViews>
    <workbookView xWindow="-120" yWindow="480" windowWidth="29040" windowHeight="15840" activeTab="6" xr2:uid="{894BFBC7-DB63-49ED-8BCC-8BD518DAD72E}"/>
  </bookViews>
  <sheets>
    <sheet name="Sheet1" sheetId="1" r:id="rId1"/>
    <sheet name="Матриця критеріїв" sheetId="2" r:id="rId2"/>
    <sheet name="Вартість" sheetId="3" r:id="rId3"/>
    <sheet name="Дальність" sheetId="4" r:id="rId4"/>
    <sheet name="Місце" sheetId="5" r:id="rId5"/>
    <sheet name="Кваліфікація" sheetId="7" r:id="rId6"/>
    <sheet name="Останній етап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8" l="1"/>
  <c r="F9" i="8"/>
  <c r="F10" i="8"/>
  <c r="F11" i="8"/>
  <c r="F8" i="8"/>
  <c r="G4" i="2"/>
  <c r="B13" i="7"/>
  <c r="E8" i="7"/>
  <c r="D7" i="7"/>
  <c r="D8" i="7" s="1"/>
  <c r="C7" i="7"/>
  <c r="B7" i="7"/>
  <c r="C6" i="7"/>
  <c r="B6" i="7"/>
  <c r="B5" i="7"/>
  <c r="F4" i="7"/>
  <c r="E8" i="5"/>
  <c r="D7" i="5"/>
  <c r="D8" i="5" s="1"/>
  <c r="C7" i="5"/>
  <c r="F7" i="5" s="1"/>
  <c r="B7" i="5"/>
  <c r="C6" i="5"/>
  <c r="F6" i="5" s="1"/>
  <c r="B6" i="5"/>
  <c r="B5" i="5"/>
  <c r="F5" i="5" s="1"/>
  <c r="F4" i="5"/>
  <c r="E8" i="4"/>
  <c r="D7" i="4"/>
  <c r="D8" i="4" s="1"/>
  <c r="C7" i="4"/>
  <c r="C8" i="4" s="1"/>
  <c r="B7" i="4"/>
  <c r="F6" i="4"/>
  <c r="C6" i="4"/>
  <c r="B6" i="4"/>
  <c r="B5" i="4"/>
  <c r="F4" i="4"/>
  <c r="E8" i="2"/>
  <c r="C8" i="2"/>
  <c r="D7" i="2"/>
  <c r="D8" i="2" s="1"/>
  <c r="C7" i="2"/>
  <c r="B7" i="2"/>
  <c r="F6" i="2"/>
  <c r="C6" i="2"/>
  <c r="B6" i="2"/>
  <c r="F5" i="2"/>
  <c r="B5" i="2"/>
  <c r="B8" i="2" s="1"/>
  <c r="F4" i="2"/>
  <c r="B5" i="3"/>
  <c r="F5" i="3" s="1"/>
  <c r="E8" i="3"/>
  <c r="D7" i="3"/>
  <c r="D8" i="3" s="1"/>
  <c r="C7" i="3"/>
  <c r="B7" i="3"/>
  <c r="C6" i="3"/>
  <c r="B6" i="3"/>
  <c r="F4" i="3"/>
  <c r="C8" i="7" l="1"/>
  <c r="F6" i="7"/>
  <c r="B8" i="7"/>
  <c r="F5" i="7"/>
  <c r="F7" i="7"/>
  <c r="F8" i="5"/>
  <c r="G4" i="5" s="1"/>
  <c r="B8" i="5"/>
  <c r="C8" i="5"/>
  <c r="B8" i="4"/>
  <c r="F5" i="4"/>
  <c r="F7" i="4"/>
  <c r="F7" i="2"/>
  <c r="C8" i="3"/>
  <c r="F7" i="3"/>
  <c r="F6" i="3"/>
  <c r="B8" i="3"/>
  <c r="F8" i="7" l="1"/>
  <c r="G7" i="5"/>
  <c r="E10" i="5" s="1"/>
  <c r="B10" i="5"/>
  <c r="G5" i="5"/>
  <c r="G6" i="5"/>
  <c r="D10" i="5" s="1"/>
  <c r="F8" i="4"/>
  <c r="F8" i="3"/>
  <c r="G4" i="3" s="1"/>
  <c r="B10" i="3" s="1"/>
  <c r="F8" i="2"/>
  <c r="G5" i="7" l="1"/>
  <c r="C10" i="7" s="1"/>
  <c r="G6" i="7"/>
  <c r="D10" i="7" s="1"/>
  <c r="G4" i="7"/>
  <c r="G7" i="7"/>
  <c r="E10" i="7" s="1"/>
  <c r="G8" i="5"/>
  <c r="C10" i="5"/>
  <c r="F10" i="5" s="1"/>
  <c r="B12" i="5" s="1"/>
  <c r="B13" i="5" s="1"/>
  <c r="G5" i="4"/>
  <c r="C10" i="4" s="1"/>
  <c r="G6" i="4"/>
  <c r="D10" i="4" s="1"/>
  <c r="G4" i="4"/>
  <c r="G7" i="4"/>
  <c r="E10" i="4" s="1"/>
  <c r="G5" i="3"/>
  <c r="C10" i="3" s="1"/>
  <c r="G6" i="3"/>
  <c r="D10" i="3" s="1"/>
  <c r="G7" i="3"/>
  <c r="E10" i="3" s="1"/>
  <c r="G5" i="2"/>
  <c r="C10" i="2" s="1"/>
  <c r="G6" i="2"/>
  <c r="D10" i="2" s="1"/>
  <c r="G7" i="2"/>
  <c r="E10" i="2" s="1"/>
  <c r="F10" i="3"/>
  <c r="B12" i="3" s="1"/>
  <c r="B13" i="3" s="1"/>
  <c r="G8" i="7" l="1"/>
  <c r="B10" i="7"/>
  <c r="F10" i="7" s="1"/>
  <c r="B12" i="7" s="1"/>
  <c r="G8" i="4"/>
  <c r="B10" i="4"/>
  <c r="F10" i="4" s="1"/>
  <c r="B12" i="4" s="1"/>
  <c r="B13" i="4" s="1"/>
  <c r="G8" i="3"/>
  <c r="G8" i="2"/>
  <c r="B10" i="2"/>
  <c r="F10" i="2" s="1"/>
  <c r="B12" i="2" s="1"/>
  <c r="B13" i="2" s="1"/>
</calcChain>
</file>

<file path=xl/sharedStrings.xml><?xml version="1.0" encoding="utf-8"?>
<sst xmlns="http://schemas.openxmlformats.org/spreadsheetml/2006/main" count="134" uniqueCount="24">
  <si>
    <t>A</t>
  </si>
  <si>
    <t>B</t>
  </si>
  <si>
    <t>C</t>
  </si>
  <si>
    <t>D</t>
  </si>
  <si>
    <t>Вартість</t>
  </si>
  <si>
    <t>Дальність</t>
  </si>
  <si>
    <t>Місце</t>
  </si>
  <si>
    <t>Кваліфікація</t>
  </si>
  <si>
    <t>K1</t>
  </si>
  <si>
    <t>K2</t>
  </si>
  <si>
    <t>K3</t>
  </si>
  <si>
    <t>K4</t>
  </si>
  <si>
    <t>Критерії</t>
  </si>
  <si>
    <t>Варіанти</t>
  </si>
  <si>
    <t>Оцінки компонентів власного вектора</t>
  </si>
  <si>
    <t>X</t>
  </si>
  <si>
    <t>SUM</t>
  </si>
  <si>
    <t>Нормалізовані оцінки векторів пріорітетів</t>
  </si>
  <si>
    <t>Lmax</t>
  </si>
  <si>
    <t>IС</t>
  </si>
  <si>
    <t>ОС</t>
  </si>
  <si>
    <t>&lt;</t>
  </si>
  <si>
    <t>Ок</t>
  </si>
  <si>
    <t>Глобальні пріорітети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</si>
</sst>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3" fillId="0" borderId="0" xfId="0" applyFont="1" applyAlignment="1">
      <alignment wrapText="1"/>
    </xf>
    <xf numFmtId="0" fontId="0" fillId="0" borderId="2" xfId="0" applyFill="1" applyBorder="1"/>
    <xf numFmtId="0" fontId="0" fillId="4" borderId="2" xfId="0" applyFill="1" applyBorder="1"/>
    <xf numFmtId="0" fontId="0" fillId="4" borderId="0" xfId="0" applyFill="1"/>
    <xf numFmtId="0" fontId="2" fillId="0" borderId="1" xfId="0" applyFont="1" applyBorder="1"/>
    <xf numFmtId="9" fontId="0" fillId="0" borderId="0" xfId="1" applyFont="1"/>
    <xf numFmtId="9" fontId="0" fillId="0" borderId="0" xfId="0" applyNumberFormat="1"/>
    <xf numFmtId="0" fontId="0" fillId="4" borderId="1" xfId="0" applyFill="1" applyBorder="1"/>
    <xf numFmtId="0" fontId="2" fillId="5" borderId="1" xfId="0" applyFont="1" applyFill="1" applyBorder="1"/>
    <xf numFmtId="0" fontId="0" fillId="4" borderId="1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9486111111111112"/>
          <c:w val="0.8838912948381452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9E3-450D-8E43-E3F86697FA6E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E3-450D-8E43-E3F86697FA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9E3-450D-8E43-E3F86697FA6E}"/>
              </c:ext>
            </c:extLst>
          </c:dPt>
          <c:cat>
            <c:strRef>
              <c:f>'Останній етап'!$A$8:$A$11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'Останній етап'!$F$8:$F$11</c:f>
              <c:numCache>
                <c:formatCode>General</c:formatCode>
                <c:ptCount val="4"/>
                <c:pt idx="0">
                  <c:v>0.1896217277589648</c:v>
                </c:pt>
                <c:pt idx="1">
                  <c:v>0.18272770990371606</c:v>
                </c:pt>
                <c:pt idx="2">
                  <c:v>0.20779264636561467</c:v>
                </c:pt>
                <c:pt idx="3">
                  <c:v>0.41985791597170452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3-450D-8E43-E3F86697F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755199"/>
        <c:axId val="1375761439"/>
      </c:barChart>
      <c:catAx>
        <c:axId val="137575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61439"/>
        <c:crosses val="autoZero"/>
        <c:auto val="1"/>
        <c:lblAlgn val="ctr"/>
        <c:lblOffset val="100"/>
        <c:noMultiLvlLbl val="0"/>
      </c:catAx>
      <c:valAx>
        <c:axId val="137576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5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'Останній етап'!$A$8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'Останній етап'!$B$6:$F$7</c:f>
              <c:multiLvlStrCache>
                <c:ptCount val="5"/>
                <c:lvl>
                  <c:pt idx="0">
                    <c:v>0.075444036</c:v>
                  </c:pt>
                  <c:pt idx="1">
                    <c:v>0.158327387</c:v>
                  </c:pt>
                  <c:pt idx="2">
                    <c:v>0.463683055</c:v>
                  </c:pt>
                  <c:pt idx="3">
                    <c:v>0.302545522</c:v>
                  </c:pt>
                </c:lvl>
                <c:lvl>
                  <c:pt idx="0">
                    <c:v>Вартість</c:v>
                  </c:pt>
                  <c:pt idx="1">
                    <c:v>Дальність</c:v>
                  </c:pt>
                  <c:pt idx="2">
                    <c:v>Місце</c:v>
                  </c:pt>
                  <c:pt idx="3">
                    <c:v>Кваліфікація</c:v>
                  </c:pt>
                  <c:pt idx="4">
                    <c:v>Глобальні пріорітети</c:v>
                  </c:pt>
                </c:lvl>
              </c:multiLvlStrCache>
            </c:multiLvlStrRef>
          </c:cat>
          <c:val>
            <c:numRef>
              <c:f>'Останній етап'!$B$8:$F$8</c:f>
              <c:numCache>
                <c:formatCode>General</c:formatCode>
                <c:ptCount val="5"/>
                <c:pt idx="0">
                  <c:v>0.17796470666670366</c:v>
                </c:pt>
                <c:pt idx="1">
                  <c:v>0.16798829009640326</c:v>
                </c:pt>
                <c:pt idx="2">
                  <c:v>0.1454236253209078</c:v>
                </c:pt>
                <c:pt idx="3">
                  <c:v>0.27158800309835274</c:v>
                </c:pt>
                <c:pt idx="4">
                  <c:v>0.1896217277589648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6-4AD5-8818-E35358922B3B}"/>
            </c:ext>
          </c:extLst>
        </c:ser>
        <c:ser>
          <c:idx val="1"/>
          <c:order val="1"/>
          <c:tx>
            <c:strRef>
              <c:f>'Останній етап'!$A$9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'Останній етап'!$B$6:$F$7</c:f>
              <c:multiLvlStrCache>
                <c:ptCount val="5"/>
                <c:lvl>
                  <c:pt idx="0">
                    <c:v>0.075444036</c:v>
                  </c:pt>
                  <c:pt idx="1">
                    <c:v>0.158327387</c:v>
                  </c:pt>
                  <c:pt idx="2">
                    <c:v>0.463683055</c:v>
                  </c:pt>
                  <c:pt idx="3">
                    <c:v>0.302545522</c:v>
                  </c:pt>
                </c:lvl>
                <c:lvl>
                  <c:pt idx="0">
                    <c:v>Вартість</c:v>
                  </c:pt>
                  <c:pt idx="1">
                    <c:v>Дальність</c:v>
                  </c:pt>
                  <c:pt idx="2">
                    <c:v>Місце</c:v>
                  </c:pt>
                  <c:pt idx="3">
                    <c:v>Кваліфікація</c:v>
                  </c:pt>
                  <c:pt idx="4">
                    <c:v>Глобальні пріорітети</c:v>
                  </c:pt>
                </c:lvl>
              </c:multiLvlStrCache>
            </c:multiLvlStrRef>
          </c:cat>
          <c:val>
            <c:numRef>
              <c:f>'Останній етап'!$B$9:$F$9</c:f>
              <c:numCache>
                <c:formatCode>General</c:formatCode>
                <c:ptCount val="5"/>
                <c:pt idx="0">
                  <c:v>0.14983659651051018</c:v>
                </c:pt>
                <c:pt idx="1">
                  <c:v>0.16657208300287993</c:v>
                </c:pt>
                <c:pt idx="2">
                  <c:v>0.22002911827961458</c:v>
                </c:pt>
                <c:pt idx="3">
                  <c:v>0.14221574203007065</c:v>
                </c:pt>
                <c:pt idx="4">
                  <c:v>0.18272770990371606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6-4AD5-8818-E35358922B3B}"/>
            </c:ext>
          </c:extLst>
        </c:ser>
        <c:ser>
          <c:idx val="2"/>
          <c:order val="2"/>
          <c:tx>
            <c:strRef>
              <c:f>'Останній етап'!$A$10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'Останній етап'!$B$6:$F$7</c:f>
              <c:multiLvlStrCache>
                <c:ptCount val="5"/>
                <c:lvl>
                  <c:pt idx="0">
                    <c:v>0.075444036</c:v>
                  </c:pt>
                  <c:pt idx="1">
                    <c:v>0.158327387</c:v>
                  </c:pt>
                  <c:pt idx="2">
                    <c:v>0.463683055</c:v>
                  </c:pt>
                  <c:pt idx="3">
                    <c:v>0.302545522</c:v>
                  </c:pt>
                </c:lvl>
                <c:lvl>
                  <c:pt idx="0">
                    <c:v>Вартість</c:v>
                  </c:pt>
                  <c:pt idx="1">
                    <c:v>Дальність</c:v>
                  </c:pt>
                  <c:pt idx="2">
                    <c:v>Місце</c:v>
                  </c:pt>
                  <c:pt idx="3">
                    <c:v>Кваліфікація</c:v>
                  </c:pt>
                  <c:pt idx="4">
                    <c:v>Глобальні пріорітети</c:v>
                  </c:pt>
                </c:lvl>
              </c:multiLvlStrCache>
            </c:multiLvlStrRef>
          </c:cat>
          <c:val>
            <c:numRef>
              <c:f>'Останній етап'!$B$10:$F$10</c:f>
              <c:numCache>
                <c:formatCode>General</c:formatCode>
                <c:ptCount val="5"/>
                <c:pt idx="0">
                  <c:v>0.32552211477135606</c:v>
                </c:pt>
                <c:pt idx="1">
                  <c:v>0.21070206693189261</c:v>
                </c:pt>
                <c:pt idx="2">
                  <c:v>0.1860649845442916</c:v>
                </c:pt>
                <c:pt idx="3">
                  <c:v>0.2102125183199639</c:v>
                </c:pt>
                <c:pt idx="4">
                  <c:v>0.20779264636561467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C6-4AD5-8818-E35358922B3B}"/>
            </c:ext>
          </c:extLst>
        </c:ser>
        <c:ser>
          <c:idx val="3"/>
          <c:order val="3"/>
          <c:tx>
            <c:strRef>
              <c:f>'Останній етап'!$A$11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'Останній етап'!$B$6:$F$7</c:f>
              <c:multiLvlStrCache>
                <c:ptCount val="5"/>
                <c:lvl>
                  <c:pt idx="0">
                    <c:v>0.075444036</c:v>
                  </c:pt>
                  <c:pt idx="1">
                    <c:v>0.158327387</c:v>
                  </c:pt>
                  <c:pt idx="2">
                    <c:v>0.463683055</c:v>
                  </c:pt>
                  <c:pt idx="3">
                    <c:v>0.302545522</c:v>
                  </c:pt>
                </c:lvl>
                <c:lvl>
                  <c:pt idx="0">
                    <c:v>Вартість</c:v>
                  </c:pt>
                  <c:pt idx="1">
                    <c:v>Дальність</c:v>
                  </c:pt>
                  <c:pt idx="2">
                    <c:v>Місце</c:v>
                  </c:pt>
                  <c:pt idx="3">
                    <c:v>Кваліфікація</c:v>
                  </c:pt>
                  <c:pt idx="4">
                    <c:v>Глобальні пріорітети</c:v>
                  </c:pt>
                </c:lvl>
              </c:multiLvlStrCache>
            </c:multiLvlStrRef>
          </c:cat>
          <c:val>
            <c:numRef>
              <c:f>'Останній етап'!$B$11:$F$11</c:f>
              <c:numCache>
                <c:formatCode>General</c:formatCode>
                <c:ptCount val="5"/>
                <c:pt idx="0">
                  <c:v>0.34667658205143004</c:v>
                </c:pt>
                <c:pt idx="1">
                  <c:v>0.45473755996882403</c:v>
                </c:pt>
                <c:pt idx="2">
                  <c:v>0.44848227185518613</c:v>
                </c:pt>
                <c:pt idx="3">
                  <c:v>0.37598373655161271</c:v>
                </c:pt>
                <c:pt idx="4">
                  <c:v>0.41985791597170452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C6-4AD5-8818-E35358922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912863"/>
        <c:axId val="1366907455"/>
      </c:radarChart>
      <c:catAx>
        <c:axId val="136691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907455"/>
        <c:crosses val="autoZero"/>
        <c:auto val="1"/>
        <c:lblAlgn val="ctr"/>
        <c:lblOffset val="100"/>
        <c:noMultiLvlLbl val="0"/>
      </c:catAx>
      <c:valAx>
        <c:axId val="13669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91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237342</xdr:colOff>
      <xdr:row>7</xdr:row>
      <xdr:rowOff>190333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7FD9F-E012-4FF7-8003-0D053D4A1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266667" cy="1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15</xdr:row>
      <xdr:rowOff>171450</xdr:rowOff>
    </xdr:from>
    <xdr:to>
      <xdr:col>6</xdr:col>
      <xdr:colOff>323850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9D6E2-51D5-4573-884C-36C8AD20A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533399</xdr:colOff>
      <xdr:row>4</xdr:row>
      <xdr:rowOff>133349</xdr:rowOff>
    </xdr:from>
    <xdr:to>
      <xdr:col>18</xdr:col>
      <xdr:colOff>514350</xdr:colOff>
      <xdr:row>28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AC85E5-1692-4351-A6A6-CC99011ED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B5C5-4B22-4F51-A7D4-12F7AF58D9A8}">
  <dimension ref="B11:F24"/>
  <sheetViews>
    <sheetView zoomScale="115" zoomScaleNormal="115" workbookViewId="0">
      <selection activeCell="F24" sqref="B20:F24"/>
    </sheetView>
  </sheetViews>
  <sheetFormatPr defaultRowHeight="15" x14ac:dyDescent="0.25"/>
  <cols>
    <col min="2" max="2" width="14.28515625" customWidth="1"/>
    <col min="3" max="3" width="11" customWidth="1"/>
    <col min="4" max="4" width="11.85546875" customWidth="1"/>
    <col min="5" max="5" width="12.140625" customWidth="1"/>
    <col min="6" max="6" width="13.7109375" customWidth="1"/>
  </cols>
  <sheetData>
    <row r="11" spans="2:6" x14ac:dyDescent="0.25">
      <c r="C11" t="s">
        <v>4</v>
      </c>
      <c r="D11" t="s">
        <v>5</v>
      </c>
      <c r="E11" t="s">
        <v>6</v>
      </c>
      <c r="F11" t="s">
        <v>7</v>
      </c>
    </row>
    <row r="12" spans="2:6" x14ac:dyDescent="0.25">
      <c r="C12" t="s">
        <v>8</v>
      </c>
      <c r="D12" t="s">
        <v>9</v>
      </c>
      <c r="E12" t="s">
        <v>10</v>
      </c>
      <c r="F12" t="s">
        <v>11</v>
      </c>
    </row>
    <row r="13" spans="2:6" x14ac:dyDescent="0.25">
      <c r="B13" t="s">
        <v>0</v>
      </c>
      <c r="C13">
        <v>12000</v>
      </c>
      <c r="D13">
        <v>7</v>
      </c>
      <c r="E13">
        <v>0.2</v>
      </c>
      <c r="F13">
        <v>0.9</v>
      </c>
    </row>
    <row r="14" spans="2:6" x14ac:dyDescent="0.25">
      <c r="B14" t="s">
        <v>1</v>
      </c>
      <c r="C14">
        <v>25000</v>
      </c>
      <c r="D14">
        <v>10</v>
      </c>
      <c r="E14">
        <v>0.9</v>
      </c>
      <c r="F14">
        <v>0.3</v>
      </c>
    </row>
    <row r="15" spans="2:6" x14ac:dyDescent="0.25">
      <c r="B15" t="s">
        <v>2</v>
      </c>
      <c r="C15">
        <v>10000</v>
      </c>
      <c r="D15">
        <v>15</v>
      </c>
      <c r="E15">
        <v>0.1</v>
      </c>
      <c r="F15">
        <v>0.8</v>
      </c>
    </row>
    <row r="16" spans="2:6" x14ac:dyDescent="0.25">
      <c r="B16" t="s">
        <v>3</v>
      </c>
      <c r="C16">
        <v>15000</v>
      </c>
      <c r="D16">
        <v>5</v>
      </c>
      <c r="E16">
        <v>0.8</v>
      </c>
      <c r="F16">
        <v>0.4</v>
      </c>
    </row>
    <row r="19" spans="2:6" x14ac:dyDescent="0.25">
      <c r="B19" s="1" t="s">
        <v>12</v>
      </c>
      <c r="C19" s="2" t="s">
        <v>4</v>
      </c>
      <c r="D19" s="2" t="s">
        <v>5</v>
      </c>
      <c r="E19" s="2" t="s">
        <v>6</v>
      </c>
      <c r="F19" s="2" t="s">
        <v>7</v>
      </c>
    </row>
    <row r="20" spans="2:6" x14ac:dyDescent="0.25">
      <c r="B20" s="1" t="s">
        <v>13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2:6" x14ac:dyDescent="0.25">
      <c r="B21" s="3" t="s">
        <v>0</v>
      </c>
      <c r="C21" s="1">
        <v>0.8</v>
      </c>
      <c r="D21" s="1">
        <v>0</v>
      </c>
      <c r="E21" s="1">
        <v>0.2</v>
      </c>
      <c r="F21" s="1">
        <v>1</v>
      </c>
    </row>
    <row r="22" spans="2:6" x14ac:dyDescent="0.25">
      <c r="B22" s="3" t="s">
        <v>1</v>
      </c>
      <c r="C22" s="1">
        <v>0</v>
      </c>
      <c r="D22" s="1">
        <v>0.6</v>
      </c>
      <c r="E22" s="1">
        <v>0.9</v>
      </c>
      <c r="F22" s="1">
        <v>0</v>
      </c>
    </row>
    <row r="23" spans="2:6" x14ac:dyDescent="0.25">
      <c r="B23" s="3" t="s">
        <v>2</v>
      </c>
      <c r="C23" s="1">
        <v>1</v>
      </c>
      <c r="D23" s="1">
        <v>0.4</v>
      </c>
      <c r="E23" s="1">
        <v>0</v>
      </c>
      <c r="F23" s="1">
        <v>0.7</v>
      </c>
    </row>
    <row r="24" spans="2:6" x14ac:dyDescent="0.25">
      <c r="B24" s="3" t="s">
        <v>3</v>
      </c>
      <c r="C24" s="1">
        <v>0.5</v>
      </c>
      <c r="D24" s="1">
        <v>1</v>
      </c>
      <c r="E24" s="1">
        <v>1</v>
      </c>
      <c r="F24" s="1">
        <v>0.4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25E3-EBE0-4B81-ACF0-B2D098CE8208}">
  <dimension ref="A2:G13"/>
  <sheetViews>
    <sheetView zoomScale="115" zoomScaleNormal="115" workbookViewId="0">
      <selection activeCell="G7" sqref="G7"/>
    </sheetView>
  </sheetViews>
  <sheetFormatPr defaultRowHeight="15" x14ac:dyDescent="0.25"/>
  <cols>
    <col min="1" max="1" width="19.85546875" customWidth="1"/>
    <col min="2" max="2" width="10.7109375" customWidth="1"/>
    <col min="3" max="3" width="12" customWidth="1"/>
    <col min="4" max="4" width="11.85546875" customWidth="1"/>
    <col min="5" max="5" width="14.5703125" customWidth="1"/>
    <col min="6" max="6" width="9.140625" customWidth="1"/>
  </cols>
  <sheetData>
    <row r="2" spans="1:7" ht="47.25" customHeight="1" x14ac:dyDescent="0.25">
      <c r="F2" s="5" t="s">
        <v>14</v>
      </c>
      <c r="G2" s="5" t="s">
        <v>17</v>
      </c>
    </row>
    <row r="3" spans="1:7" x14ac:dyDescent="0.25">
      <c r="A3" s="1" t="s">
        <v>12</v>
      </c>
      <c r="B3" s="2" t="s">
        <v>4</v>
      </c>
      <c r="C3" s="2" t="s">
        <v>5</v>
      </c>
      <c r="D3" s="2" t="s">
        <v>6</v>
      </c>
      <c r="E3" s="2" t="s">
        <v>7</v>
      </c>
      <c r="F3" s="4" t="s">
        <v>0</v>
      </c>
      <c r="G3" s="4" t="s">
        <v>15</v>
      </c>
    </row>
    <row r="4" spans="1:7" x14ac:dyDescent="0.25">
      <c r="A4" s="1" t="s">
        <v>4</v>
      </c>
      <c r="B4" s="9">
        <v>1</v>
      </c>
      <c r="C4" s="1">
        <v>0.33333333333330001</v>
      </c>
      <c r="D4" s="1">
        <v>0.28999999999999998</v>
      </c>
      <c r="E4" s="1">
        <v>0.2</v>
      </c>
      <c r="F4">
        <f>GEOMEAN(B4:E4)</f>
        <v>0.37288652084884277</v>
      </c>
      <c r="G4">
        <f>F4/$F$8</f>
        <v>7.5444035838021797E-2</v>
      </c>
    </row>
    <row r="5" spans="1:7" x14ac:dyDescent="0.25">
      <c r="A5" s="1" t="s">
        <v>5</v>
      </c>
      <c r="B5" s="1">
        <f>1/C4</f>
        <v>3.0000000000002998</v>
      </c>
      <c r="C5" s="9">
        <v>1</v>
      </c>
      <c r="D5" s="1">
        <v>0.25</v>
      </c>
      <c r="E5" s="1">
        <v>0.5</v>
      </c>
      <c r="F5">
        <f t="shared" ref="F5:F7" si="0">GEOMEAN(B5:E5)</f>
        <v>0.7825422900366632</v>
      </c>
      <c r="G5">
        <f t="shared" ref="G5:G7" si="1">F5/$F$8</f>
        <v>0.15832738721662185</v>
      </c>
    </row>
    <row r="6" spans="1:7" x14ac:dyDescent="0.25">
      <c r="A6" s="1" t="s">
        <v>6</v>
      </c>
      <c r="B6" s="1">
        <f>1/D4</f>
        <v>3.4482758620689657</v>
      </c>
      <c r="C6" s="1">
        <f>1/D5</f>
        <v>4</v>
      </c>
      <c r="D6" s="9">
        <v>1</v>
      </c>
      <c r="E6" s="1">
        <v>2</v>
      </c>
      <c r="F6">
        <f t="shared" si="0"/>
        <v>2.291780380924163</v>
      </c>
      <c r="G6">
        <f t="shared" si="1"/>
        <v>0.46368305509602165</v>
      </c>
    </row>
    <row r="7" spans="1:7" x14ac:dyDescent="0.25">
      <c r="A7" s="1" t="s">
        <v>7</v>
      </c>
      <c r="B7" s="1">
        <f>1/E4</f>
        <v>5</v>
      </c>
      <c r="C7" s="1">
        <f>1/E5</f>
        <v>2</v>
      </c>
      <c r="D7" s="1">
        <f>1/E6</f>
        <v>0.5</v>
      </c>
      <c r="E7" s="9">
        <v>1</v>
      </c>
      <c r="F7">
        <f t="shared" si="0"/>
        <v>1.4953487812212205</v>
      </c>
      <c r="G7">
        <f t="shared" si="1"/>
        <v>0.3025455218493347</v>
      </c>
    </row>
    <row r="8" spans="1:7" x14ac:dyDescent="0.25">
      <c r="A8" s="7" t="s">
        <v>16</v>
      </c>
      <c r="B8" s="8">
        <f>SUM(B4:B7)</f>
        <v>12.448275862069266</v>
      </c>
      <c r="C8" s="8">
        <f t="shared" ref="C8:E8" si="2">SUM(C4:C7)</f>
        <v>7.3333333333333002</v>
      </c>
      <c r="D8" s="8">
        <f t="shared" si="2"/>
        <v>2.04</v>
      </c>
      <c r="E8" s="8">
        <f t="shared" si="2"/>
        <v>3.7</v>
      </c>
      <c r="F8" s="8">
        <f>SUM(F4:F7)</f>
        <v>4.9425579730308895</v>
      </c>
      <c r="G8" s="8">
        <f>SUM(G4:G7)</f>
        <v>1</v>
      </c>
    </row>
    <row r="10" spans="1:7" x14ac:dyDescent="0.25">
      <c r="A10" t="s">
        <v>18</v>
      </c>
      <c r="B10">
        <f>B8*$G4</f>
        <v>0.93914817025953545</v>
      </c>
      <c r="C10">
        <f>C8*$G5</f>
        <v>1.1610675062552216</v>
      </c>
      <c r="D10">
        <f>D8*$G6</f>
        <v>0.94591343239588421</v>
      </c>
      <c r="E10">
        <f>E8*$G7</f>
        <v>1.1194184308425383</v>
      </c>
      <c r="F10">
        <f>SUM(B10:E10)</f>
        <v>4.1655475397531792</v>
      </c>
    </row>
    <row r="12" spans="1:7" x14ac:dyDescent="0.25">
      <c r="A12" t="s">
        <v>19</v>
      </c>
      <c r="B12">
        <f>(F10-4)/(4-1)</f>
        <v>5.5182513251059717E-2</v>
      </c>
    </row>
    <row r="13" spans="1:7" x14ac:dyDescent="0.25">
      <c r="A13" t="s">
        <v>20</v>
      </c>
      <c r="B13" s="10">
        <f>B12/0.9</f>
        <v>6.131390361228857E-2</v>
      </c>
      <c r="C13" t="s">
        <v>21</v>
      </c>
      <c r="D13" s="11">
        <v>0.1</v>
      </c>
      <c r="E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D112-C2CB-4581-A59B-66EDC7B87609}">
  <dimension ref="A1:G13"/>
  <sheetViews>
    <sheetView workbookViewId="0">
      <selection activeCell="G4" sqref="G4:G7"/>
    </sheetView>
  </sheetViews>
  <sheetFormatPr defaultRowHeight="15" x14ac:dyDescent="0.25"/>
  <cols>
    <col min="1" max="1" width="15.28515625" customWidth="1"/>
    <col min="2" max="2" width="14" customWidth="1"/>
    <col min="3" max="3" width="12.85546875" customWidth="1"/>
    <col min="4" max="5" width="13.5703125" customWidth="1"/>
    <col min="6" max="6" width="14.5703125" customWidth="1"/>
    <col min="7" max="7" width="12.7109375" customWidth="1"/>
  </cols>
  <sheetData>
    <row r="1" spans="1:7" x14ac:dyDescent="0.25">
      <c r="A1" t="s">
        <v>4</v>
      </c>
    </row>
    <row r="2" spans="1:7" ht="34.5" x14ac:dyDescent="0.25">
      <c r="F2" s="5" t="s">
        <v>14</v>
      </c>
      <c r="G2" s="5" t="s">
        <v>17</v>
      </c>
    </row>
    <row r="3" spans="1:7" x14ac:dyDescent="0.25">
      <c r="A3" s="1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4" t="s">
        <v>0</v>
      </c>
      <c r="G3" s="4" t="s">
        <v>15</v>
      </c>
    </row>
    <row r="4" spans="1:7" x14ac:dyDescent="0.25">
      <c r="A4" s="1" t="s">
        <v>0</v>
      </c>
      <c r="B4" s="9">
        <v>1</v>
      </c>
      <c r="C4" s="1">
        <v>2</v>
      </c>
      <c r="D4" s="1">
        <v>0.5</v>
      </c>
      <c r="E4" s="1">
        <v>0.33333333332999998</v>
      </c>
      <c r="F4">
        <f>GEOMEAN(B4:E4)</f>
        <v>0.75983568564969295</v>
      </c>
      <c r="G4">
        <f>F4/$F$8</f>
        <v>0.17796470666670366</v>
      </c>
    </row>
    <row r="5" spans="1:7" x14ac:dyDescent="0.25">
      <c r="A5" s="1" t="s">
        <v>1</v>
      </c>
      <c r="B5" s="1">
        <f>1/C4</f>
        <v>0.5</v>
      </c>
      <c r="C5" s="9">
        <v>1</v>
      </c>
      <c r="D5" s="1">
        <v>0.67</v>
      </c>
      <c r="E5" s="1">
        <v>0.5</v>
      </c>
      <c r="F5">
        <f t="shared" ref="F5:F7" si="0">GEOMEAN(B5:E5)</f>
        <v>0.63974028995649679</v>
      </c>
      <c r="G5">
        <f t="shared" ref="G5:G7" si="1">F5/$F$8</f>
        <v>0.14983659651051018</v>
      </c>
    </row>
    <row r="6" spans="1:7" x14ac:dyDescent="0.25">
      <c r="A6" s="1" t="s">
        <v>2</v>
      </c>
      <c r="B6" s="1">
        <f>1/D4</f>
        <v>2</v>
      </c>
      <c r="C6" s="1">
        <f>1/D5</f>
        <v>1.4925373134328357</v>
      </c>
      <c r="D6" s="9">
        <v>1</v>
      </c>
      <c r="E6" s="1">
        <v>1.25</v>
      </c>
      <c r="F6">
        <f t="shared" si="0"/>
        <v>1.389844783857406</v>
      </c>
      <c r="G6">
        <f t="shared" si="1"/>
        <v>0.32552211477135606</v>
      </c>
    </row>
    <row r="7" spans="1:7" x14ac:dyDescent="0.25">
      <c r="A7" s="1" t="s">
        <v>3</v>
      </c>
      <c r="B7" s="1">
        <f>1/E4</f>
        <v>3.00000000003</v>
      </c>
      <c r="C7" s="1">
        <f>1/E5</f>
        <v>2</v>
      </c>
      <c r="D7" s="1">
        <f>1/E6</f>
        <v>0.8</v>
      </c>
      <c r="E7" s="9">
        <v>1</v>
      </c>
      <c r="F7">
        <f t="shared" si="0"/>
        <v>1.4801656089882709</v>
      </c>
      <c r="G7">
        <f t="shared" si="1"/>
        <v>0.34667658205143004</v>
      </c>
    </row>
    <row r="8" spans="1:7" x14ac:dyDescent="0.25">
      <c r="A8" s="7" t="s">
        <v>16</v>
      </c>
      <c r="B8" s="8">
        <f>SUM(B4:B7)</f>
        <v>6.50000000003</v>
      </c>
      <c r="C8" s="8">
        <f t="shared" ref="C8:E8" si="2">SUM(C4:C7)</f>
        <v>6.4925373134328357</v>
      </c>
      <c r="D8" s="8">
        <f t="shared" si="2"/>
        <v>2.9699999999999998</v>
      </c>
      <c r="E8" s="8">
        <f t="shared" si="2"/>
        <v>3.0833333333299997</v>
      </c>
      <c r="F8" s="8">
        <f>SUM(F4:F7)</f>
        <v>4.2695863684518667</v>
      </c>
      <c r="G8" s="8">
        <f>SUM(G4:G7)</f>
        <v>0.99999999999999989</v>
      </c>
    </row>
    <row r="10" spans="1:7" x14ac:dyDescent="0.25">
      <c r="A10" t="s">
        <v>18</v>
      </c>
      <c r="B10">
        <f>B8*$G4</f>
        <v>1.1567705933389127</v>
      </c>
      <c r="C10">
        <f>C8*$G5</f>
        <v>0.97281969376226751</v>
      </c>
      <c r="D10">
        <f>D8*$G6</f>
        <v>0.96680068087092741</v>
      </c>
      <c r="E10">
        <f>E8*$G7</f>
        <v>1.0689194613240869</v>
      </c>
      <c r="F10">
        <f>SUM(B10:E10)</f>
        <v>4.1653104292961949</v>
      </c>
    </row>
    <row r="12" spans="1:7" x14ac:dyDescent="0.25">
      <c r="A12" t="s">
        <v>19</v>
      </c>
      <c r="B12">
        <f>(F10-4)/(4-1)</f>
        <v>5.5103476432064959E-2</v>
      </c>
    </row>
    <row r="13" spans="1:7" x14ac:dyDescent="0.25">
      <c r="A13" t="s">
        <v>20</v>
      </c>
      <c r="B13" s="10">
        <f>B12/0.9</f>
        <v>6.1226084924516616E-2</v>
      </c>
      <c r="C13" t="s">
        <v>21</v>
      </c>
      <c r="D13" s="11">
        <v>0.1</v>
      </c>
      <c r="E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DD38-B7A8-4662-A499-5A7C63E08D11}">
  <dimension ref="A1:G13"/>
  <sheetViews>
    <sheetView workbookViewId="0">
      <selection activeCell="G4" sqref="G4:G7"/>
    </sheetView>
  </sheetViews>
  <sheetFormatPr defaultRowHeight="15" x14ac:dyDescent="0.25"/>
  <cols>
    <col min="1" max="1" width="16.28515625" customWidth="1"/>
    <col min="2" max="2" width="12.85546875" customWidth="1"/>
    <col min="3" max="3" width="13.42578125" customWidth="1"/>
    <col min="4" max="4" width="12.28515625" customWidth="1"/>
    <col min="5" max="5" width="13.140625" customWidth="1"/>
    <col min="6" max="6" width="12.42578125" customWidth="1"/>
    <col min="7" max="7" width="13.42578125" customWidth="1"/>
  </cols>
  <sheetData>
    <row r="1" spans="1:7" x14ac:dyDescent="0.25">
      <c r="A1" t="s">
        <v>5</v>
      </c>
    </row>
    <row r="2" spans="1:7" ht="45.75" x14ac:dyDescent="0.25">
      <c r="F2" s="5" t="s">
        <v>14</v>
      </c>
      <c r="G2" s="5" t="s">
        <v>17</v>
      </c>
    </row>
    <row r="3" spans="1:7" x14ac:dyDescent="0.25">
      <c r="A3" s="1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4" t="s">
        <v>0</v>
      </c>
      <c r="G3" s="4" t="s">
        <v>15</v>
      </c>
    </row>
    <row r="4" spans="1:7" x14ac:dyDescent="0.25">
      <c r="A4" s="1" t="s">
        <v>0</v>
      </c>
      <c r="B4" s="9">
        <v>1</v>
      </c>
      <c r="C4" s="1">
        <v>1.33</v>
      </c>
      <c r="D4" s="1">
        <v>0.67</v>
      </c>
      <c r="E4" s="1">
        <v>0.33333333332999998</v>
      </c>
      <c r="F4">
        <f>GEOMEAN(B4:E4)</f>
        <v>0.73824633097875314</v>
      </c>
      <c r="G4">
        <f>F4/$F$8</f>
        <v>0.16798829009640326</v>
      </c>
    </row>
    <row r="5" spans="1:7" x14ac:dyDescent="0.25">
      <c r="A5" s="1" t="s">
        <v>1</v>
      </c>
      <c r="B5" s="1">
        <f>1/C4</f>
        <v>0.75187969924812026</v>
      </c>
      <c r="C5" s="9">
        <v>1</v>
      </c>
      <c r="D5" s="1">
        <v>0.67</v>
      </c>
      <c r="E5" s="1">
        <v>0.56999999999999995</v>
      </c>
      <c r="F5">
        <f t="shared" ref="F5:F7" si="0">GEOMEAN(B5:E5)</f>
        <v>0.73202262520676331</v>
      </c>
      <c r="G5">
        <f t="shared" ref="G5:G7" si="1">F5/$F$8</f>
        <v>0.16657208300287993</v>
      </c>
    </row>
    <row r="6" spans="1:7" x14ac:dyDescent="0.25">
      <c r="A6" s="1" t="s">
        <v>2</v>
      </c>
      <c r="B6" s="1">
        <f>1/D4</f>
        <v>1.4925373134328357</v>
      </c>
      <c r="C6" s="1">
        <f>1/D5</f>
        <v>1.4925373134328357</v>
      </c>
      <c r="D6" s="9">
        <v>1</v>
      </c>
      <c r="E6" s="1">
        <v>0.33</v>
      </c>
      <c r="F6">
        <f t="shared" si="0"/>
        <v>0.92595756378521421</v>
      </c>
      <c r="G6">
        <f t="shared" si="1"/>
        <v>0.21070206693189261</v>
      </c>
    </row>
    <row r="7" spans="1:7" x14ac:dyDescent="0.25">
      <c r="A7" s="1" t="s">
        <v>3</v>
      </c>
      <c r="B7" s="1">
        <f>1/E4</f>
        <v>3.00000000003</v>
      </c>
      <c r="C7" s="1">
        <f>1/E5</f>
        <v>1.7543859649122808</v>
      </c>
      <c r="D7" s="1">
        <f>1/E6</f>
        <v>3.0303030303030303</v>
      </c>
      <c r="E7" s="9">
        <v>1</v>
      </c>
      <c r="F7">
        <f t="shared" si="0"/>
        <v>1.9984031923449099</v>
      </c>
      <c r="G7">
        <f t="shared" si="1"/>
        <v>0.45473755996882403</v>
      </c>
    </row>
    <row r="8" spans="1:7" x14ac:dyDescent="0.25">
      <c r="A8" s="7" t="s">
        <v>16</v>
      </c>
      <c r="B8" s="8">
        <f>SUM(B4:B7)</f>
        <v>6.2444170127109562</v>
      </c>
      <c r="C8" s="8">
        <f t="shared" ref="C8:E8" si="2">SUM(C4:C7)</f>
        <v>5.5769232783451166</v>
      </c>
      <c r="D8" s="8">
        <f t="shared" si="2"/>
        <v>5.3703030303030301</v>
      </c>
      <c r="E8" s="8">
        <f t="shared" si="2"/>
        <v>2.2333333333300001</v>
      </c>
      <c r="F8" s="8">
        <f>SUM(F4:F7)</f>
        <v>4.3946297123156413</v>
      </c>
      <c r="G8" s="8">
        <f>SUM(G4:G7)</f>
        <v>0.99999999999999989</v>
      </c>
    </row>
    <row r="10" spans="1:7" x14ac:dyDescent="0.25">
      <c r="A10" t="s">
        <v>18</v>
      </c>
      <c r="B10">
        <f>B8*$G4</f>
        <v>1.048988936614204</v>
      </c>
      <c r="C10">
        <f>C8*$G5</f>
        <v>0.92895972722119602</v>
      </c>
      <c r="D10">
        <f>D8*$G6</f>
        <v>1.1315339485354547</v>
      </c>
      <c r="E10">
        <f>E8*$G7</f>
        <v>1.0155805505955247</v>
      </c>
      <c r="F10">
        <f>SUM(B10:E10)</f>
        <v>4.125063162966379</v>
      </c>
    </row>
    <row r="12" spans="1:7" x14ac:dyDescent="0.25">
      <c r="A12" t="s">
        <v>19</v>
      </c>
      <c r="B12">
        <f>(F10-4)/(4-1)</f>
        <v>4.1687720988792996E-2</v>
      </c>
    </row>
    <row r="13" spans="1:7" x14ac:dyDescent="0.25">
      <c r="A13" t="s">
        <v>20</v>
      </c>
      <c r="B13" s="10">
        <f>B12/0.9</f>
        <v>4.631968998754777E-2</v>
      </c>
      <c r="C13" t="s">
        <v>21</v>
      </c>
      <c r="D13" s="11">
        <v>0.1</v>
      </c>
      <c r="E1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F7E-B5DC-4BC1-9465-73AAEAFC0571}">
  <dimension ref="A1:G13"/>
  <sheetViews>
    <sheetView workbookViewId="0">
      <selection activeCell="G4" sqref="G4:G7"/>
    </sheetView>
  </sheetViews>
  <sheetFormatPr defaultRowHeight="15" x14ac:dyDescent="0.25"/>
  <cols>
    <col min="1" max="1" width="12.42578125" bestFit="1" customWidth="1"/>
    <col min="2" max="2" width="13.7109375" customWidth="1"/>
    <col min="3" max="3" width="14.28515625" customWidth="1"/>
    <col min="4" max="4" width="12.7109375" customWidth="1"/>
    <col min="5" max="5" width="13.7109375" customWidth="1"/>
    <col min="6" max="6" width="12.42578125" customWidth="1"/>
    <col min="7" max="7" width="14.140625" customWidth="1"/>
  </cols>
  <sheetData>
    <row r="1" spans="1:7" x14ac:dyDescent="0.25">
      <c r="A1" t="s">
        <v>6</v>
      </c>
    </row>
    <row r="2" spans="1:7" ht="45.75" x14ac:dyDescent="0.25">
      <c r="F2" s="5" t="s">
        <v>14</v>
      </c>
      <c r="G2" s="5" t="s">
        <v>17</v>
      </c>
    </row>
    <row r="3" spans="1:7" x14ac:dyDescent="0.25">
      <c r="A3" s="1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4" t="s">
        <v>0</v>
      </c>
      <c r="G3" s="4" t="s">
        <v>15</v>
      </c>
    </row>
    <row r="4" spans="1:7" x14ac:dyDescent="0.25">
      <c r="A4" s="1" t="s">
        <v>0</v>
      </c>
      <c r="B4" s="9">
        <v>1</v>
      </c>
      <c r="C4" s="1">
        <v>0.5</v>
      </c>
      <c r="D4" s="1">
        <v>0.67</v>
      </c>
      <c r="E4" s="1">
        <v>0.5</v>
      </c>
      <c r="F4">
        <f>GEOMEAN(B4:E4)</f>
        <v>0.63974028995649679</v>
      </c>
      <c r="G4">
        <f>F4/$F$8</f>
        <v>0.1454236253209078</v>
      </c>
    </row>
    <row r="5" spans="1:7" x14ac:dyDescent="0.25">
      <c r="A5" s="1" t="s">
        <v>1</v>
      </c>
      <c r="B5" s="1">
        <f>1/C4</f>
        <v>2</v>
      </c>
      <c r="C5" s="9">
        <v>1</v>
      </c>
      <c r="D5" s="1">
        <v>1.33</v>
      </c>
      <c r="E5" s="1">
        <v>0.33</v>
      </c>
      <c r="F5">
        <f t="shared" ref="F5:F7" si="0">GEOMEAN(B5:E5)</f>
        <v>0.96794101794982168</v>
      </c>
      <c r="G5">
        <f t="shared" ref="G5:G7" si="1">F5/$F$8</f>
        <v>0.22002911827961458</v>
      </c>
    </row>
    <row r="6" spans="1:7" x14ac:dyDescent="0.25">
      <c r="A6" s="1" t="s">
        <v>2</v>
      </c>
      <c r="B6" s="1">
        <f>1/D4</f>
        <v>1.4925373134328357</v>
      </c>
      <c r="C6" s="1">
        <f>1/D5</f>
        <v>0.75187969924812026</v>
      </c>
      <c r="D6" s="9">
        <v>1</v>
      </c>
      <c r="E6" s="1">
        <v>0.4</v>
      </c>
      <c r="F6">
        <f t="shared" si="0"/>
        <v>0.81852771102662492</v>
      </c>
      <c r="G6">
        <f t="shared" si="1"/>
        <v>0.1860649845442916</v>
      </c>
    </row>
    <row r="7" spans="1:7" x14ac:dyDescent="0.25">
      <c r="A7" s="1" t="s">
        <v>3</v>
      </c>
      <c r="B7" s="1">
        <f>1/E4</f>
        <v>2</v>
      </c>
      <c r="C7" s="1">
        <f>1/E5</f>
        <v>3.0303030303030303</v>
      </c>
      <c r="D7" s="1">
        <f>1/E6</f>
        <v>2.5</v>
      </c>
      <c r="E7" s="9">
        <v>1</v>
      </c>
      <c r="F7">
        <f t="shared" si="0"/>
        <v>1.9729406277958836</v>
      </c>
      <c r="G7">
        <f t="shared" si="1"/>
        <v>0.44848227185518613</v>
      </c>
    </row>
    <row r="8" spans="1:7" x14ac:dyDescent="0.25">
      <c r="A8" s="7" t="s">
        <v>16</v>
      </c>
      <c r="B8" s="8">
        <f>SUM(B4:B7)</f>
        <v>6.4925373134328357</v>
      </c>
      <c r="C8" s="8">
        <f t="shared" ref="C8:E8" si="2">SUM(C4:C7)</f>
        <v>5.2821827295511508</v>
      </c>
      <c r="D8" s="8">
        <f t="shared" si="2"/>
        <v>5.5</v>
      </c>
      <c r="E8" s="8">
        <f t="shared" si="2"/>
        <v>2.23</v>
      </c>
      <c r="F8" s="8">
        <f>SUM(F4:F7)</f>
        <v>4.3991496467288265</v>
      </c>
      <c r="G8" s="8">
        <f>SUM(G4:G7)</f>
        <v>1.0000000000000002</v>
      </c>
    </row>
    <row r="10" spans="1:7" x14ac:dyDescent="0.25">
      <c r="A10" t="s">
        <v>18</v>
      </c>
      <c r="B10">
        <f>B8*$G4</f>
        <v>0.94416831365067</v>
      </c>
      <c r="C10">
        <f>C8*$G5</f>
        <v>1.1622340085749476</v>
      </c>
      <c r="D10">
        <f>D8*$G6</f>
        <v>1.0233574149936038</v>
      </c>
      <c r="E10">
        <f>E8*$G7</f>
        <v>1.000115466237065</v>
      </c>
      <c r="F10">
        <f>SUM(B10:E10)</f>
        <v>4.1298752034562867</v>
      </c>
    </row>
    <row r="12" spans="1:7" x14ac:dyDescent="0.25">
      <c r="A12" t="s">
        <v>19</v>
      </c>
      <c r="B12">
        <f>(F10-4)/(4-1)</f>
        <v>4.329173448542889E-2</v>
      </c>
    </row>
    <row r="13" spans="1:7" x14ac:dyDescent="0.25">
      <c r="A13" t="s">
        <v>20</v>
      </c>
      <c r="B13" s="10">
        <f>B12/0.9</f>
        <v>4.8101927206032097E-2</v>
      </c>
      <c r="C13" t="s">
        <v>21</v>
      </c>
      <c r="D13" s="11">
        <v>0.1</v>
      </c>
      <c r="E1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A333-02C0-4ABD-8850-2F9854ECF534}">
  <dimension ref="A1:G13"/>
  <sheetViews>
    <sheetView workbookViewId="0">
      <selection activeCell="G23" sqref="G23"/>
    </sheetView>
  </sheetViews>
  <sheetFormatPr defaultRowHeight="15" x14ac:dyDescent="0.25"/>
  <cols>
    <col min="1" max="1" width="15" customWidth="1"/>
    <col min="2" max="2" width="13.85546875" customWidth="1"/>
    <col min="3" max="3" width="14.85546875" customWidth="1"/>
    <col min="4" max="4" width="13" customWidth="1"/>
    <col min="5" max="5" width="13.7109375" customWidth="1"/>
    <col min="6" max="6" width="13.140625" customWidth="1"/>
    <col min="7" max="7" width="13" customWidth="1"/>
  </cols>
  <sheetData>
    <row r="1" spans="1:7" x14ac:dyDescent="0.25">
      <c r="A1" t="s">
        <v>7</v>
      </c>
    </row>
    <row r="2" spans="1:7" ht="45.75" x14ac:dyDescent="0.25">
      <c r="F2" s="5" t="s">
        <v>14</v>
      </c>
      <c r="G2" s="5" t="s">
        <v>17</v>
      </c>
    </row>
    <row r="3" spans="1:7" x14ac:dyDescent="0.25">
      <c r="A3" s="1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4" t="s">
        <v>0</v>
      </c>
      <c r="G3" s="4" t="s">
        <v>15</v>
      </c>
    </row>
    <row r="4" spans="1:7" x14ac:dyDescent="0.25">
      <c r="A4" s="1" t="s">
        <v>0</v>
      </c>
      <c r="B4" s="9">
        <v>1</v>
      </c>
      <c r="C4" s="1">
        <v>2</v>
      </c>
      <c r="D4" s="1">
        <v>1.33</v>
      </c>
      <c r="E4" s="1">
        <v>0.67</v>
      </c>
      <c r="F4">
        <f>GEOMEAN(B4:E4)</f>
        <v>1.1554179489134155</v>
      </c>
      <c r="G4">
        <f>F4/$F$8</f>
        <v>0.27158800309835274</v>
      </c>
    </row>
    <row r="5" spans="1:7" x14ac:dyDescent="0.25">
      <c r="A5" s="1" t="s">
        <v>1</v>
      </c>
      <c r="B5" s="1">
        <f>1/C4</f>
        <v>0.5</v>
      </c>
      <c r="C5" s="9">
        <v>1</v>
      </c>
      <c r="D5" s="1">
        <v>0.67</v>
      </c>
      <c r="E5" s="1">
        <v>0.4</v>
      </c>
      <c r="F5">
        <f t="shared" ref="F5:F7" si="0">GEOMEAN(B5:E5)</f>
        <v>0.60502901116761543</v>
      </c>
      <c r="G5">
        <f t="shared" ref="G5:G7" si="1">F5/$F$8</f>
        <v>0.14221574203007065</v>
      </c>
    </row>
    <row r="6" spans="1:7" x14ac:dyDescent="0.25">
      <c r="A6" s="1" t="s">
        <v>2</v>
      </c>
      <c r="B6" s="1">
        <f>1/D4</f>
        <v>0.75187969924812026</v>
      </c>
      <c r="C6" s="1">
        <f>1/D5</f>
        <v>1.4925373134328357</v>
      </c>
      <c r="D6" s="9">
        <v>1</v>
      </c>
      <c r="E6" s="1">
        <v>0.56999999999999995</v>
      </c>
      <c r="F6">
        <f t="shared" si="0"/>
        <v>0.89430797377754134</v>
      </c>
      <c r="G6">
        <f t="shared" si="1"/>
        <v>0.2102125183199639</v>
      </c>
    </row>
    <row r="7" spans="1:7" x14ac:dyDescent="0.25">
      <c r="A7" s="1" t="s">
        <v>3</v>
      </c>
      <c r="B7" s="1">
        <f>1/E4</f>
        <v>1.4925373134328357</v>
      </c>
      <c r="C7" s="1">
        <f>1/E5</f>
        <v>2.5</v>
      </c>
      <c r="D7" s="1">
        <f>1/E6</f>
        <v>1.7543859649122808</v>
      </c>
      <c r="E7" s="9">
        <v>1</v>
      </c>
      <c r="F7">
        <f t="shared" si="0"/>
        <v>1.599549143391088</v>
      </c>
      <c r="G7">
        <f t="shared" si="1"/>
        <v>0.37598373655161271</v>
      </c>
    </row>
    <row r="8" spans="1:7" x14ac:dyDescent="0.25">
      <c r="A8" s="7" t="s">
        <v>16</v>
      </c>
      <c r="B8" s="8">
        <f>SUM(B4:B7)</f>
        <v>3.7444170126809562</v>
      </c>
      <c r="C8" s="8">
        <f t="shared" ref="C8:E8" si="2">SUM(C4:C7)</f>
        <v>6.9925373134328357</v>
      </c>
      <c r="D8" s="8">
        <f t="shared" si="2"/>
        <v>4.7543859649122808</v>
      </c>
      <c r="E8" s="8">
        <f t="shared" si="2"/>
        <v>2.64</v>
      </c>
      <c r="F8" s="8">
        <f>SUM(F4:F7)</f>
        <v>4.2543040772496603</v>
      </c>
      <c r="G8" s="8">
        <f>SUM(G4:G7)</f>
        <v>1</v>
      </c>
    </row>
    <row r="10" spans="1:7" x14ac:dyDescent="0.25">
      <c r="A10" t="s">
        <v>18</v>
      </c>
      <c r="B10">
        <f>B8*$G4</f>
        <v>1.0169387392415201</v>
      </c>
      <c r="C10">
        <f>C8*$G5</f>
        <v>0.9944488827028074</v>
      </c>
      <c r="D10">
        <f>D8*$G6</f>
        <v>0.99943144674930207</v>
      </c>
      <c r="E10">
        <f>E8*$G7</f>
        <v>0.99259706449625762</v>
      </c>
      <c r="F10">
        <f>SUM(B10:E10)</f>
        <v>4.0034161331898872</v>
      </c>
    </row>
    <row r="12" spans="1:7" x14ac:dyDescent="0.25">
      <c r="A12" t="s">
        <v>19</v>
      </c>
      <c r="B12">
        <f>(F10-4)/(4-1)</f>
        <v>1.1387110632957349E-3</v>
      </c>
    </row>
    <row r="13" spans="1:7" x14ac:dyDescent="0.25">
      <c r="A13" t="s">
        <v>20</v>
      </c>
      <c r="B13" s="10">
        <f>B12/0.9</f>
        <v>1.2652345147730387E-3</v>
      </c>
      <c r="C13" t="s">
        <v>21</v>
      </c>
      <c r="D13" s="11">
        <v>0.1</v>
      </c>
      <c r="E1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1C01-6639-470E-B67D-475FC3D8E3FA}">
  <dimension ref="A6:F12"/>
  <sheetViews>
    <sheetView tabSelected="1" workbookViewId="0">
      <selection activeCell="W16" sqref="W16"/>
    </sheetView>
  </sheetViews>
  <sheetFormatPr defaultRowHeight="15" x14ac:dyDescent="0.25"/>
  <cols>
    <col min="1" max="1" width="17.140625" customWidth="1"/>
    <col min="3" max="3" width="9.85546875" customWidth="1"/>
    <col min="5" max="5" width="13.28515625" customWidth="1"/>
    <col min="6" max="6" width="12.140625" customWidth="1"/>
  </cols>
  <sheetData>
    <row r="6" spans="1:6" ht="30" x14ac:dyDescent="0.25">
      <c r="B6" s="12" t="s">
        <v>4</v>
      </c>
      <c r="C6" s="12" t="s">
        <v>5</v>
      </c>
      <c r="D6" s="12" t="s">
        <v>6</v>
      </c>
      <c r="E6" s="12" t="s">
        <v>7</v>
      </c>
      <c r="F6" s="14" t="s">
        <v>23</v>
      </c>
    </row>
    <row r="7" spans="1:6" x14ac:dyDescent="0.25">
      <c r="B7" s="12">
        <v>7.5444035838021797E-2</v>
      </c>
      <c r="C7" s="12">
        <v>0.15832738721662185</v>
      </c>
      <c r="D7" s="12">
        <v>0.46368305509602165</v>
      </c>
      <c r="E7" s="12">
        <v>0.3025455218493347</v>
      </c>
      <c r="F7" s="14"/>
    </row>
    <row r="8" spans="1:6" x14ac:dyDescent="0.25">
      <c r="A8" s="12" t="s">
        <v>0</v>
      </c>
      <c r="B8" s="1">
        <v>0.17796470666670366</v>
      </c>
      <c r="C8" s="1">
        <v>0.16798829009640326</v>
      </c>
      <c r="D8" s="1">
        <v>0.1454236253209078</v>
      </c>
      <c r="E8" s="1">
        <v>0.27158800309835274</v>
      </c>
      <c r="F8" s="1">
        <f>$B$7*B8+$C$7*C8+$D$7*D8+$E$7*E8</f>
        <v>0.1896217277589648</v>
      </c>
    </row>
    <row r="9" spans="1:6" x14ac:dyDescent="0.25">
      <c r="A9" s="12" t="s">
        <v>1</v>
      </c>
      <c r="B9" s="1">
        <v>0.14983659651051018</v>
      </c>
      <c r="C9" s="1">
        <v>0.16657208300287993</v>
      </c>
      <c r="D9" s="1">
        <v>0.22002911827961458</v>
      </c>
      <c r="E9" s="1">
        <v>0.14221574203007065</v>
      </c>
      <c r="F9" s="1">
        <f t="shared" ref="F9:F11" si="0">$B$7*B9+$C$7*C9+$D$7*D9+$E$7*E9</f>
        <v>0.18272770990371606</v>
      </c>
    </row>
    <row r="10" spans="1:6" x14ac:dyDescent="0.25">
      <c r="A10" s="12" t="s">
        <v>2</v>
      </c>
      <c r="B10" s="1">
        <v>0.32552211477135606</v>
      </c>
      <c r="C10" s="1">
        <v>0.21070206693189261</v>
      </c>
      <c r="D10" s="1">
        <v>0.1860649845442916</v>
      </c>
      <c r="E10" s="1">
        <v>0.2102125183199639</v>
      </c>
      <c r="F10" s="1">
        <f t="shared" si="0"/>
        <v>0.20779264636561467</v>
      </c>
    </row>
    <row r="11" spans="1:6" x14ac:dyDescent="0.25">
      <c r="A11" s="12" t="s">
        <v>3</v>
      </c>
      <c r="B11" s="1">
        <v>0.34667658205143004</v>
      </c>
      <c r="C11" s="1">
        <v>0.45473755996882403</v>
      </c>
      <c r="D11" s="1">
        <v>0.44848227185518613</v>
      </c>
      <c r="E11" s="1">
        <v>0.37598373655161271</v>
      </c>
      <c r="F11" s="13">
        <f t="shared" si="0"/>
        <v>0.41985791597170452</v>
      </c>
    </row>
    <row r="12" spans="1:6" x14ac:dyDescent="0.25">
      <c r="F12" s="6">
        <f>SUM(F8:F11)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Матриця критеріїв</vt:lpstr>
      <vt:lpstr>Вартість</vt:lpstr>
      <vt:lpstr>Дальність</vt:lpstr>
      <vt:lpstr>Місце</vt:lpstr>
      <vt:lpstr>Кваліфікація</vt:lpstr>
      <vt:lpstr>Останній етап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Бутинський</dc:creator>
  <cp:lastModifiedBy>Макс Бутинський</cp:lastModifiedBy>
  <dcterms:created xsi:type="dcterms:W3CDTF">2023-10-18T17:00:23Z</dcterms:created>
  <dcterms:modified xsi:type="dcterms:W3CDTF">2023-10-18T19:44:31Z</dcterms:modified>
</cp:coreProperties>
</file>