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15600" windowHeight="9240" activeTab="4"/>
  </bookViews>
  <sheets>
    <sheet name="tesoreria" sheetId="1" r:id="rId1"/>
    <sheet name="cuentaPyG" sheetId="2" r:id="rId2"/>
    <sheet name="ACTIVO" sheetId="4" r:id="rId3"/>
    <sheet name="PASIVO" sheetId="5" r:id="rId4"/>
    <sheet name="ratios" sheetId="6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/>
  <c r="B3" i="2"/>
  <c r="B2"/>
  <c r="E18" i="1"/>
  <c r="E7"/>
  <c r="E37"/>
  <c r="E28"/>
  <c r="E31"/>
  <c r="B15" i="2"/>
  <c r="B9"/>
  <c r="B24"/>
  <c r="B21"/>
  <c r="B25"/>
  <c r="B26"/>
  <c r="B27"/>
  <c r="B16" i="5"/>
  <c r="B17"/>
  <c r="B18"/>
  <c r="B12"/>
  <c r="B3"/>
  <c r="B28" i="2"/>
  <c r="B5" i="5"/>
  <c r="B7"/>
  <c r="B19"/>
  <c r="B14" i="6"/>
  <c r="C7" i="1"/>
  <c r="C11"/>
  <c r="C18"/>
  <c r="C37"/>
  <c r="C28"/>
  <c r="C29"/>
  <c r="C30"/>
  <c r="C31"/>
  <c r="C32"/>
  <c r="B7"/>
  <c r="B11"/>
  <c r="B18"/>
  <c r="B37"/>
  <c r="B28"/>
  <c r="B29"/>
  <c r="B30"/>
  <c r="B31"/>
  <c r="B32"/>
  <c r="B34"/>
  <c r="C33"/>
  <c r="C34"/>
  <c r="D33"/>
  <c r="D7"/>
  <c r="D11"/>
  <c r="D18"/>
  <c r="D37"/>
  <c r="D28"/>
  <c r="D29"/>
  <c r="D30"/>
  <c r="D31"/>
  <c r="D32"/>
  <c r="D34"/>
  <c r="E33"/>
  <c r="E11"/>
  <c r="E29"/>
  <c r="E30"/>
  <c r="E32"/>
  <c r="E34"/>
  <c r="B10" i="6"/>
  <c r="B30" i="4"/>
  <c r="B32"/>
  <c r="B6" i="6"/>
  <c r="B4" i="4"/>
  <c r="B8"/>
  <c r="B13"/>
  <c r="B16"/>
  <c r="B18"/>
  <c r="B33"/>
  <c r="B2" i="6"/>
  <c r="F28" i="1"/>
  <c r="F16"/>
  <c r="F17"/>
  <c r="F18"/>
  <c r="F19"/>
  <c r="F20"/>
  <c r="F21"/>
  <c r="F22"/>
  <c r="F23"/>
  <c r="F25"/>
  <c r="F37"/>
  <c r="F24"/>
  <c r="F26"/>
  <c r="F27"/>
  <c r="F15"/>
  <c r="F10"/>
  <c r="F8"/>
  <c r="F9"/>
  <c r="B7" i="2"/>
  <c r="F31" i="1"/>
  <c r="B23" i="2"/>
  <c r="F7" i="1"/>
  <c r="F11"/>
  <c r="F30"/>
  <c r="F32"/>
  <c r="F29"/>
</calcChain>
</file>

<file path=xl/sharedStrings.xml><?xml version="1.0" encoding="utf-8"?>
<sst xmlns="http://schemas.openxmlformats.org/spreadsheetml/2006/main" count="121" uniqueCount="110">
  <si>
    <t xml:space="preserve">1º </t>
  </si>
  <si>
    <t>TRIMESTRE</t>
  </si>
  <si>
    <t>3º</t>
  </si>
  <si>
    <t xml:space="preserve"> TRIMESTRE</t>
  </si>
  <si>
    <t>TOTAL</t>
  </si>
  <si>
    <t>Cobros</t>
  </si>
  <si>
    <t>Ventas</t>
  </si>
  <si>
    <t>IVA repercutido*</t>
  </si>
  <si>
    <t>Préstamos</t>
  </si>
  <si>
    <t>Aportaciones</t>
  </si>
  <si>
    <t>Otros</t>
  </si>
  <si>
    <t>Total Cobros</t>
  </si>
  <si>
    <t>Pagos</t>
  </si>
  <si>
    <t>Sueldos y salarios</t>
  </si>
  <si>
    <t>Seguridad Social</t>
  </si>
  <si>
    <t>Publicidad y promoción</t>
  </si>
  <si>
    <t>Alquileres</t>
  </si>
  <si>
    <t>Fianza</t>
  </si>
  <si>
    <t>Suministros</t>
  </si>
  <si>
    <t>Instalaciones</t>
  </si>
  <si>
    <t>Seguros</t>
  </si>
  <si>
    <t>Intereses créditos</t>
  </si>
  <si>
    <t>Devolución créditos</t>
  </si>
  <si>
    <t>IVA soportado*</t>
  </si>
  <si>
    <t>Total pagos</t>
  </si>
  <si>
    <t>Saldo acumulado</t>
  </si>
  <si>
    <t>INGRESOS</t>
  </si>
  <si>
    <t>IMPORTE</t>
  </si>
  <si>
    <t>Existencias finales</t>
  </si>
  <si>
    <t>GASTOS</t>
  </si>
  <si>
    <t>Amortización ordenadores</t>
  </si>
  <si>
    <t>Amortización Mobiliario</t>
  </si>
  <si>
    <t>Amortización software</t>
  </si>
  <si>
    <t>Amortización Instalaciones</t>
  </si>
  <si>
    <t>Salarios</t>
  </si>
  <si>
    <t>Suministros (luz, agua, teléfono, etc.)</t>
  </si>
  <si>
    <t>GASTOS FINANCIEROS</t>
  </si>
  <si>
    <t>Interés préstamo</t>
  </si>
  <si>
    <t>Resultado de explotación = Ingresos de explotación - Gastos de explotación</t>
  </si>
  <si>
    <t>Resultado de Financiero = Ingresos de financiación - Gastos financieros</t>
  </si>
  <si>
    <t>Resultado Ordinario = Resultado de explotación + Resultado financiero</t>
  </si>
  <si>
    <t>Impuestos de Sociedades (35%)</t>
  </si>
  <si>
    <t>2º</t>
  </si>
  <si>
    <t xml:space="preserve">4º </t>
  </si>
  <si>
    <t>Dif. Con IVA</t>
  </si>
  <si>
    <t>Saldo anterior</t>
  </si>
  <si>
    <t>Para calcula iva soportado</t>
  </si>
  <si>
    <t>Ordenadores y mobiliario</t>
  </si>
  <si>
    <t>Aplicaciones informaticas (SW)</t>
  </si>
  <si>
    <t>I.R.P.F. 10%</t>
  </si>
  <si>
    <t>Cobros - pagos</t>
  </si>
  <si>
    <t>ACTIVO</t>
  </si>
  <si>
    <t>ACTIVO NO CORRIENTE</t>
  </si>
  <si>
    <t>Inmovilizado Intangible</t>
  </si>
  <si>
    <t>. Propiedad industrial</t>
  </si>
  <si>
    <t>. Derechos de traspaso</t>
  </si>
  <si>
    <t>. Fondo de comercio</t>
  </si>
  <si>
    <t>(menos amortización acumulada)</t>
  </si>
  <si>
    <t>Inmovilizado Material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</si>
  <si>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Maquinaria (ordenadores)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</si>
  <si>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 Mobiliario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</si>
  <si>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(menos amortización acumulada)</t>
    </r>
  </si>
  <si>
    <t>Inmovilizado Financiero</t>
  </si>
  <si>
    <t>TOTAL ACTIVO NO CORRIENTE</t>
  </si>
  <si>
    <t>ACTIVO CORRIENTE</t>
  </si>
  <si>
    <t>Existencias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</si>
  <si>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Mercaderías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</si>
  <si>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Materias primas</t>
    </r>
  </si>
  <si>
    <t>Créditos a cobrar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</si>
  <si>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 Clientes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</si>
  <si>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 Hacienda pública</t>
    </r>
  </si>
  <si>
    <t>Efectivo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</si>
  <si>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 Caja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</si>
  <si>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 Bancos</t>
    </r>
  </si>
  <si>
    <t>TOTAL ACTIVO CORRIENTE</t>
  </si>
  <si>
    <t>TOTAL ACTIVO</t>
  </si>
  <si>
    <t xml:space="preserve">           -     Fianza</t>
  </si>
  <si>
    <t>PASIVO+PATRIMONIO</t>
  </si>
  <si>
    <t>PATRIMONIO NETO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</si>
  <si>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Capital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</si>
  <si>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Reservas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</si>
  <si>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 xml:space="preserve">Pérdidas </t>
    </r>
    <r>
      <rPr>
        <b/>
        <sz val="12"/>
        <color theme="1"/>
        <rFont val="Times New Roman"/>
        <family val="1"/>
      </rPr>
      <t xml:space="preserve">y </t>
    </r>
    <r>
      <rPr>
        <sz val="12"/>
        <color theme="1"/>
        <rFont val="Times New Roman"/>
        <family val="1"/>
      </rPr>
      <t>Ganancias</t>
    </r>
  </si>
  <si>
    <t>TOTAL PATRIMONIO NETO</t>
  </si>
  <si>
    <t>PASIVO NO CORRIENTE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</si>
  <si>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Deudas con entidades de crédito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</si>
  <si>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Otros acreedores</t>
    </r>
  </si>
  <si>
    <t>TOTAL PASIVO NO CORRIENTE</t>
  </si>
  <si>
    <t>PASIVO CORRIENTE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</si>
  <si>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Acreedores comerciales (Proveedores)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</si>
  <si>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Otras deudas (I.S)</t>
    </r>
  </si>
  <si>
    <t>TOTAL PASIVO CORRIENTE</t>
  </si>
  <si>
    <t>TOTAL PASIVO + PATRIMONIO</t>
  </si>
  <si>
    <t>TOTAL INGRESOS</t>
  </si>
  <si>
    <t>TOTAL GASTOS</t>
  </si>
  <si>
    <t>INGRESOS DE EXPLOTACIÓN</t>
  </si>
  <si>
    <t>INGRESOS FINANCIEROS</t>
  </si>
  <si>
    <t>Interes cuenta banco</t>
  </si>
  <si>
    <t>GASTOS DE EXPLOTACION</t>
  </si>
  <si>
    <t xml:space="preserve"> RESULTADO TOTAL</t>
  </si>
  <si>
    <t>IRPF + IVA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</si>
  <si>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Inmovilizaciones inmateriales (Applicaciones)</t>
    </r>
  </si>
  <si>
    <t>IVA a pagar (Reper-Soportado)</t>
  </si>
  <si>
    <t xml:space="preserve">                                        I.V.A + I.R.P.F.</t>
  </si>
  <si>
    <t>Ratio de Solvencia = AT/PC + PNC</t>
  </si>
  <si>
    <t>Ratio de Liquidez = AC/PC</t>
  </si>
  <si>
    <t>Ratio de Disponibilidad = Efectivo/PC</t>
  </si>
  <si>
    <t>Ratio de Endeudamiento = PT/PT+Patrimonio</t>
  </si>
  <si>
    <t>Tiene que estar entre 1,5 y 2,5</t>
  </si>
  <si>
    <t>Tiene que ser superior a 1</t>
  </si>
  <si>
    <t>Tiene que ser inferior a 1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</si>
</sst>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#,##0_ ;[Red]\-#,##0\ "/>
    <numFmt numFmtId="165" formatCode="0.00_ ;[Red]\-0.00\ "/>
    <numFmt numFmtId="166" formatCode="0_ ;[Red]\-0\ "/>
    <numFmt numFmtId="167" formatCode="_-* #,##0\ _€_-;\-* #,##0\ _€_-;_-* &quot;-&quot;??\ _€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21">
    <xf numFmtId="0" fontId="0" fillId="0" borderId="0" xfId="0"/>
    <xf numFmtId="0" fontId="4" fillId="0" borderId="6" xfId="0" applyFont="1" applyBorder="1" applyAlignment="1">
      <alignment vertical="top" wrapText="1"/>
    </xf>
    <xf numFmtId="3" fontId="0" fillId="0" borderId="0" xfId="0" applyNumberFormat="1"/>
    <xf numFmtId="0" fontId="4" fillId="0" borderId="12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4" borderId="13" xfId="0" applyFont="1" applyFill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3" fontId="4" fillId="0" borderId="11" xfId="0" applyNumberFormat="1" applyFont="1" applyBorder="1" applyAlignment="1">
      <alignment horizontal="right" vertical="top" wrapText="1"/>
    </xf>
    <xf numFmtId="3" fontId="4" fillId="4" borderId="11" xfId="0" applyNumberFormat="1" applyFont="1" applyFill="1" applyBorder="1" applyAlignment="1">
      <alignment horizontal="right" vertical="top" wrapText="1"/>
    </xf>
    <xf numFmtId="3" fontId="4" fillId="0" borderId="11" xfId="0" applyNumberFormat="1" applyFont="1" applyBorder="1" applyAlignment="1">
      <alignment horizontal="center" vertical="center" wrapText="1"/>
    </xf>
    <xf numFmtId="3" fontId="4" fillId="4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3" fontId="5" fillId="6" borderId="8" xfId="0" applyNumberFormat="1" applyFont="1" applyFill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right" vertical="top" wrapText="1"/>
    </xf>
    <xf numFmtId="3" fontId="3" fillId="4" borderId="11" xfId="0" applyNumberFormat="1" applyFont="1" applyFill="1" applyBorder="1" applyAlignment="1">
      <alignment horizontal="right" vertical="top" wrapText="1"/>
    </xf>
    <xf numFmtId="164" fontId="7" fillId="0" borderId="14" xfId="0" applyNumberFormat="1" applyFont="1" applyBorder="1" applyAlignment="1">
      <alignment horizontal="right" vertical="top" wrapText="1"/>
    </xf>
    <xf numFmtId="4" fontId="8" fillId="4" borderId="14" xfId="0" applyNumberFormat="1" applyFont="1" applyFill="1" applyBorder="1" applyAlignment="1">
      <alignment horizontal="center" vertical="center" wrapText="1"/>
    </xf>
    <xf numFmtId="164" fontId="7" fillId="4" borderId="14" xfId="0" applyNumberFormat="1" applyFont="1" applyFill="1" applyBorder="1" applyAlignment="1">
      <alignment horizontal="right" vertical="top" wrapText="1"/>
    </xf>
    <xf numFmtId="165" fontId="7" fillId="0" borderId="14" xfId="0" applyNumberFormat="1" applyFont="1" applyBorder="1" applyAlignment="1">
      <alignment horizontal="right" vertical="top" wrapText="1"/>
    </xf>
    <xf numFmtId="165" fontId="7" fillId="0" borderId="19" xfId="0" applyNumberFormat="1" applyFont="1" applyBorder="1" applyAlignment="1">
      <alignment horizontal="right" vertical="top" wrapText="1"/>
    </xf>
    <xf numFmtId="166" fontId="9" fillId="0" borderId="16" xfId="0" applyNumberFormat="1" applyFont="1" applyBorder="1" applyAlignment="1">
      <alignment horizontal="center" vertical="center" wrapText="1"/>
    </xf>
    <xf numFmtId="166" fontId="9" fillId="0" borderId="11" xfId="0" applyNumberFormat="1" applyFont="1" applyBorder="1" applyAlignment="1">
      <alignment horizontal="center" vertical="center" wrapText="1"/>
    </xf>
    <xf numFmtId="166" fontId="10" fillId="0" borderId="16" xfId="0" applyNumberFormat="1" applyFont="1" applyBorder="1" applyAlignment="1">
      <alignment horizontal="right" vertical="center" wrapText="1"/>
    </xf>
    <xf numFmtId="3" fontId="11" fillId="0" borderId="11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3" fontId="0" fillId="0" borderId="11" xfId="0" applyNumberFormat="1" applyFont="1" applyBorder="1" applyAlignment="1">
      <alignment vertical="top" wrapText="1"/>
    </xf>
    <xf numFmtId="4" fontId="0" fillId="0" borderId="11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left" indent="5"/>
    </xf>
    <xf numFmtId="0" fontId="3" fillId="0" borderId="2" xfId="0" applyFont="1" applyBorder="1"/>
    <xf numFmtId="0" fontId="4" fillId="0" borderId="12" xfId="0" applyFont="1" applyBorder="1" applyAlignment="1">
      <alignment horizontal="left" indent="5"/>
    </xf>
    <xf numFmtId="0" fontId="4" fillId="0" borderId="12" xfId="0" applyFont="1" applyBorder="1" applyAlignment="1">
      <alignment horizontal="left" indent="2"/>
    </xf>
    <xf numFmtId="0" fontId="3" fillId="0" borderId="12" xfId="0" applyFont="1" applyBorder="1"/>
    <xf numFmtId="0" fontId="0" fillId="0" borderId="12" xfId="0" applyBorder="1"/>
    <xf numFmtId="0" fontId="4" fillId="0" borderId="12" xfId="0" applyFont="1" applyBorder="1"/>
    <xf numFmtId="0" fontId="0" fillId="0" borderId="6" xfId="0" applyBorder="1"/>
    <xf numFmtId="0" fontId="3" fillId="7" borderId="22" xfId="0" applyFont="1" applyFill="1" applyBorder="1" applyAlignment="1">
      <alignment vertical="center"/>
    </xf>
    <xf numFmtId="0" fontId="3" fillId="4" borderId="1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3" fillId="0" borderId="22" xfId="0" applyFont="1" applyBorder="1"/>
    <xf numFmtId="0" fontId="0" fillId="0" borderId="9" xfId="0" applyBorder="1"/>
    <xf numFmtId="0" fontId="3" fillId="6" borderId="19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3" fontId="0" fillId="2" borderId="11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vertical="center" wrapText="1"/>
    </xf>
    <xf numFmtId="3" fontId="3" fillId="6" borderId="11" xfId="0" applyNumberFormat="1" applyFont="1" applyFill="1" applyBorder="1" applyAlignment="1">
      <alignment horizontal="right" vertical="center" wrapText="1"/>
    </xf>
    <xf numFmtId="0" fontId="3" fillId="6" borderId="12" xfId="0" applyFont="1" applyFill="1" applyBorder="1" applyAlignment="1">
      <alignment vertical="center" wrapText="1"/>
    </xf>
    <xf numFmtId="0" fontId="0" fillId="0" borderId="20" xfId="0" applyBorder="1"/>
    <xf numFmtId="0" fontId="0" fillId="8" borderId="19" xfId="0" applyFill="1" applyBorder="1"/>
    <xf numFmtId="0" fontId="0" fillId="0" borderId="19" xfId="0" applyBorder="1"/>
    <xf numFmtId="3" fontId="0" fillId="8" borderId="19" xfId="0" applyNumberFormat="1" applyFill="1" applyBorder="1"/>
    <xf numFmtId="0" fontId="1" fillId="8" borderId="12" xfId="0" applyFont="1" applyFill="1" applyBorder="1" applyAlignment="1">
      <alignment horizontal="left" vertical="center" wrapText="1"/>
    </xf>
    <xf numFmtId="0" fontId="1" fillId="8" borderId="19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center" vertical="center" wrapText="1"/>
    </xf>
    <xf numFmtId="3" fontId="1" fillId="8" borderId="19" xfId="0" applyNumberFormat="1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vertical="top" wrapText="1"/>
    </xf>
    <xf numFmtId="165" fontId="1" fillId="6" borderId="1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43" fontId="0" fillId="7" borderId="2" xfId="1" applyFont="1" applyFill="1" applyBorder="1" applyAlignment="1">
      <alignment horizontal="right" vertical="center"/>
    </xf>
    <xf numFmtId="43" fontId="0" fillId="0" borderId="12" xfId="1" applyFont="1" applyBorder="1" applyAlignment="1">
      <alignment horizontal="right" vertical="center"/>
    </xf>
    <xf numFmtId="43" fontId="0" fillId="0" borderId="6" xfId="1" applyFont="1" applyBorder="1" applyAlignment="1">
      <alignment horizontal="right" vertical="center"/>
    </xf>
    <xf numFmtId="43" fontId="0" fillId="0" borderId="2" xfId="1" applyFont="1" applyBorder="1" applyAlignment="1">
      <alignment horizontal="right" vertical="center"/>
    </xf>
    <xf numFmtId="43" fontId="3" fillId="0" borderId="2" xfId="1" applyNumberFormat="1" applyFont="1" applyFill="1" applyBorder="1" applyAlignment="1">
      <alignment horizontal="right" vertical="center"/>
    </xf>
    <xf numFmtId="43" fontId="0" fillId="6" borderId="19" xfId="1" applyNumberFormat="1" applyFont="1" applyFill="1" applyBorder="1" applyAlignment="1">
      <alignment horizontal="right" vertical="center"/>
    </xf>
    <xf numFmtId="43" fontId="0" fillId="0" borderId="12" xfId="1" applyFont="1" applyBorder="1" applyAlignment="1">
      <alignment vertical="center"/>
    </xf>
    <xf numFmtId="165" fontId="0" fillId="0" borderId="8" xfId="0" applyNumberFormat="1" applyBorder="1"/>
    <xf numFmtId="165" fontId="0" fillId="0" borderId="8" xfId="1" applyNumberFormat="1" applyFont="1" applyBorder="1" applyAlignment="1">
      <alignment horizontal="center"/>
    </xf>
    <xf numFmtId="165" fontId="0" fillId="7" borderId="19" xfId="1" applyNumberFormat="1" applyFont="1" applyFill="1" applyBorder="1" applyAlignment="1">
      <alignment horizontal="center" vertical="center"/>
    </xf>
    <xf numFmtId="165" fontId="0" fillId="4" borderId="19" xfId="1" applyNumberFormat="1" applyFont="1" applyFill="1" applyBorder="1" applyAlignment="1">
      <alignment horizontal="center" vertical="center"/>
    </xf>
    <xf numFmtId="165" fontId="0" fillId="6" borderId="19" xfId="1" applyNumberFormat="1" applyFont="1" applyFill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/>
    </xf>
    <xf numFmtId="167" fontId="0" fillId="0" borderId="12" xfId="1" applyNumberFormat="1" applyFont="1" applyBorder="1" applyAlignment="1">
      <alignment horizontal="right" vertical="center"/>
    </xf>
    <xf numFmtId="167" fontId="0" fillId="7" borderId="19" xfId="1" applyNumberFormat="1" applyFont="1" applyFill="1" applyBorder="1" applyAlignment="1">
      <alignment horizontal="right" vertical="center"/>
    </xf>
    <xf numFmtId="43" fontId="0" fillId="0" borderId="2" xfId="1" applyFont="1" applyBorder="1" applyAlignment="1">
      <alignment vertical="center"/>
    </xf>
    <xf numFmtId="0" fontId="4" fillId="0" borderId="7" xfId="0" applyFont="1" applyFill="1" applyBorder="1" applyAlignment="1">
      <alignment horizontal="left"/>
    </xf>
    <xf numFmtId="43" fontId="0" fillId="0" borderId="12" xfId="1" applyFont="1" applyBorder="1"/>
    <xf numFmtId="43" fontId="0" fillId="0" borderId="6" xfId="1" applyFont="1" applyBorder="1" applyAlignment="1"/>
    <xf numFmtId="43" fontId="0" fillId="7" borderId="12" xfId="1" applyFont="1" applyFill="1" applyBorder="1" applyAlignment="1">
      <alignment horizontal="right" vertical="center"/>
    </xf>
    <xf numFmtId="43" fontId="0" fillId="0" borderId="0" xfId="0" applyNumberFormat="1"/>
    <xf numFmtId="2" fontId="0" fillId="0" borderId="0" xfId="0" applyNumberFormat="1"/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showGridLines="0" topLeftCell="A24" workbookViewId="0">
      <selection activeCell="C30" sqref="C30"/>
    </sheetView>
  </sheetViews>
  <sheetFormatPr baseColWidth="10" defaultRowHeight="15"/>
  <cols>
    <col min="1" max="1" width="29.85546875" customWidth="1"/>
    <col min="2" max="3" width="11.140625" bestFit="1" customWidth="1"/>
    <col min="4" max="4" width="11.42578125" bestFit="1" customWidth="1"/>
    <col min="5" max="5" width="11.140625" bestFit="1" customWidth="1"/>
    <col min="6" max="6" width="10.7109375" customWidth="1"/>
  </cols>
  <sheetData>
    <row r="1" spans="1:7" ht="15" customHeight="1">
      <c r="A1" s="114"/>
      <c r="B1" s="6" t="s">
        <v>0</v>
      </c>
      <c r="C1" s="7" t="s">
        <v>42</v>
      </c>
      <c r="D1" s="4" t="s">
        <v>2</v>
      </c>
      <c r="E1" s="5" t="s">
        <v>43</v>
      </c>
      <c r="F1" s="116" t="s">
        <v>4</v>
      </c>
    </row>
    <row r="2" spans="1:7" ht="23.25" customHeight="1" thickBot="1">
      <c r="A2" s="115"/>
      <c r="B2" s="8" t="s">
        <v>1</v>
      </c>
      <c r="C2" s="9" t="s">
        <v>1</v>
      </c>
      <c r="D2" s="10" t="s">
        <v>3</v>
      </c>
      <c r="E2" s="10" t="s">
        <v>1</v>
      </c>
      <c r="F2" s="117"/>
    </row>
    <row r="3" spans="1:7" ht="15" customHeight="1" thickTop="1">
      <c r="A3" s="105" t="s">
        <v>5</v>
      </c>
      <c r="B3" s="106"/>
      <c r="C3" s="106"/>
      <c r="D3" s="106"/>
      <c r="E3" s="106"/>
      <c r="F3" s="107"/>
    </row>
    <row r="4" spans="1:7" ht="15" customHeight="1">
      <c r="A4" s="105"/>
      <c r="B4" s="106"/>
      <c r="C4" s="106"/>
      <c r="D4" s="106"/>
      <c r="E4" s="106"/>
      <c r="F4" s="107"/>
    </row>
    <row r="5" spans="1:7" ht="9" customHeight="1" thickBot="1">
      <c r="A5" s="108"/>
      <c r="B5" s="109"/>
      <c r="C5" s="109"/>
      <c r="D5" s="109"/>
      <c r="E5" s="109"/>
      <c r="F5" s="110"/>
    </row>
    <row r="6" spans="1:7" ht="16.5" thickBot="1">
      <c r="A6" s="1" t="s">
        <v>6</v>
      </c>
      <c r="B6" s="18"/>
      <c r="C6" s="18"/>
      <c r="D6" s="18"/>
      <c r="E6" s="18"/>
      <c r="F6" s="16">
        <f>SUM(B6:E6)</f>
        <v>0</v>
      </c>
    </row>
    <row r="7" spans="1:7" ht="16.5" thickBot="1">
      <c r="A7" s="12" t="s">
        <v>7</v>
      </c>
      <c r="B7" s="19">
        <f>B6*0.21</f>
        <v>0</v>
      </c>
      <c r="C7" s="19">
        <f>C6*0.21</f>
        <v>0</v>
      </c>
      <c r="D7" s="19">
        <f>D6*0.21</f>
        <v>0</v>
      </c>
      <c r="E7" s="19">
        <f>E6*0.21</f>
        <v>0</v>
      </c>
      <c r="F7" s="17">
        <f t="shared" ref="F7:F9" si="0">SUM(B7:E7)</f>
        <v>0</v>
      </c>
    </row>
    <row r="8" spans="1:7" ht="16.5" thickBot="1">
      <c r="A8" s="1" t="s">
        <v>8</v>
      </c>
      <c r="B8" s="18"/>
      <c r="C8" s="20"/>
      <c r="D8" s="20"/>
      <c r="E8" s="20"/>
      <c r="F8" s="16">
        <f t="shared" si="0"/>
        <v>0</v>
      </c>
    </row>
    <row r="9" spans="1:7" ht="16.5" thickBot="1">
      <c r="A9" s="1" t="s">
        <v>9</v>
      </c>
      <c r="B9" s="18"/>
      <c r="C9" s="20"/>
      <c r="D9" s="20"/>
      <c r="E9" s="20"/>
      <c r="F9" s="16">
        <f t="shared" si="0"/>
        <v>0</v>
      </c>
    </row>
    <row r="10" spans="1:7" ht="16.5" thickBot="1">
      <c r="A10" s="3" t="s">
        <v>10</v>
      </c>
      <c r="B10" s="21">
        <v>0</v>
      </c>
      <c r="C10" s="21"/>
      <c r="D10" s="21"/>
      <c r="E10" s="21"/>
      <c r="F10" s="16">
        <f>SUM(B10:E10)</f>
        <v>0</v>
      </c>
    </row>
    <row r="11" spans="1:7" ht="25.5" customHeight="1" thickBot="1">
      <c r="A11" s="68" t="s">
        <v>11</v>
      </c>
      <c r="B11" s="25">
        <f>SUM(B6:B10)</f>
        <v>0</v>
      </c>
      <c r="C11" s="25">
        <f t="shared" ref="C11:F11" si="1">SUM(C6:C10)</f>
        <v>0</v>
      </c>
      <c r="D11" s="25">
        <f t="shared" si="1"/>
        <v>0</v>
      </c>
      <c r="E11" s="25">
        <f t="shared" si="1"/>
        <v>0</v>
      </c>
      <c r="F11" s="67">
        <f t="shared" si="1"/>
        <v>0</v>
      </c>
      <c r="G11" s="2"/>
    </row>
    <row r="12" spans="1:7" ht="15" customHeight="1" thickTop="1">
      <c r="A12" s="111" t="s">
        <v>12</v>
      </c>
      <c r="B12" s="112"/>
      <c r="C12" s="112"/>
      <c r="D12" s="112"/>
      <c r="E12" s="112"/>
      <c r="F12" s="113"/>
    </row>
    <row r="13" spans="1:7" ht="15" customHeight="1">
      <c r="A13" s="105"/>
      <c r="B13" s="106"/>
      <c r="C13" s="106"/>
      <c r="D13" s="106"/>
      <c r="E13" s="106"/>
      <c r="F13" s="107"/>
    </row>
    <row r="14" spans="1:7" ht="9" customHeight="1" thickBot="1">
      <c r="A14" s="108"/>
      <c r="B14" s="109"/>
      <c r="C14" s="109"/>
      <c r="D14" s="109"/>
      <c r="E14" s="109"/>
      <c r="F14" s="110"/>
    </row>
    <row r="15" spans="1:7" ht="16.5" thickBot="1">
      <c r="A15" s="1" t="s">
        <v>48</v>
      </c>
      <c r="B15" s="18"/>
      <c r="C15" s="20"/>
      <c r="D15" s="20"/>
      <c r="E15" s="20"/>
      <c r="F15" s="27">
        <f>SUM(B15:E15)</f>
        <v>0</v>
      </c>
    </row>
    <row r="16" spans="1:7" ht="16.5" thickBot="1">
      <c r="A16" s="1" t="s">
        <v>13</v>
      </c>
      <c r="B16" s="22"/>
      <c r="C16" s="22"/>
      <c r="D16" s="22"/>
      <c r="E16" s="22"/>
      <c r="F16" s="27">
        <f t="shared" ref="F16:F27" si="2">SUM(B16:E16)</f>
        <v>0</v>
      </c>
    </row>
    <row r="17" spans="1:7" ht="16.5" thickBot="1">
      <c r="A17" s="1" t="s">
        <v>14</v>
      </c>
      <c r="B17" s="18"/>
      <c r="C17" s="18"/>
      <c r="D17" s="18"/>
      <c r="E17" s="18"/>
      <c r="F17" s="27">
        <f t="shared" si="2"/>
        <v>0</v>
      </c>
    </row>
    <row r="18" spans="1:7" ht="16.5" thickBot="1">
      <c r="A18" s="1" t="s">
        <v>49</v>
      </c>
      <c r="B18" s="18">
        <f t="shared" ref="B18:E18" si="3">B16*0.1</f>
        <v>0</v>
      </c>
      <c r="C18" s="18">
        <f t="shared" si="3"/>
        <v>0</v>
      </c>
      <c r="D18" s="18">
        <f t="shared" si="3"/>
        <v>0</v>
      </c>
      <c r="E18" s="18">
        <f t="shared" si="3"/>
        <v>0</v>
      </c>
      <c r="F18" s="27">
        <f t="shared" si="2"/>
        <v>0</v>
      </c>
    </row>
    <row r="19" spans="1:7" ht="16.5" thickBot="1">
      <c r="A19" s="1" t="s">
        <v>47</v>
      </c>
      <c r="B19" s="18"/>
      <c r="C19" s="20"/>
      <c r="D19" s="20"/>
      <c r="E19" s="20"/>
      <c r="F19" s="27">
        <f t="shared" si="2"/>
        <v>0</v>
      </c>
    </row>
    <row r="20" spans="1:7" ht="16.5" thickBot="1">
      <c r="A20" s="1" t="s">
        <v>15</v>
      </c>
      <c r="B20" s="18"/>
      <c r="C20" s="20"/>
      <c r="D20" s="20"/>
      <c r="E20" s="20"/>
      <c r="F20" s="27">
        <f t="shared" si="2"/>
        <v>0</v>
      </c>
    </row>
    <row r="21" spans="1:7" ht="16.5" thickBot="1">
      <c r="A21" s="1" t="s">
        <v>16</v>
      </c>
      <c r="B21" s="18"/>
      <c r="C21" s="18"/>
      <c r="D21" s="18"/>
      <c r="E21" s="18"/>
      <c r="F21" s="27">
        <f t="shared" si="2"/>
        <v>0</v>
      </c>
    </row>
    <row r="22" spans="1:7" ht="16.5" thickBot="1">
      <c r="A22" s="1" t="s">
        <v>17</v>
      </c>
      <c r="B22" s="18"/>
      <c r="C22" s="20"/>
      <c r="D22" s="20"/>
      <c r="E22" s="20"/>
      <c r="F22" s="27">
        <f t="shared" si="2"/>
        <v>0</v>
      </c>
    </row>
    <row r="23" spans="1:7" ht="16.5" thickBot="1">
      <c r="A23" s="1" t="s">
        <v>18</v>
      </c>
      <c r="B23" s="20"/>
      <c r="C23" s="20"/>
      <c r="D23" s="20"/>
      <c r="E23" s="20"/>
      <c r="F23" s="27">
        <f t="shared" si="2"/>
        <v>0</v>
      </c>
    </row>
    <row r="24" spans="1:7" ht="16.5" thickBot="1">
      <c r="A24" s="1" t="s">
        <v>19</v>
      </c>
      <c r="B24" s="18"/>
      <c r="C24" s="20"/>
      <c r="D24" s="20"/>
      <c r="E24" s="20"/>
      <c r="F24" s="27">
        <f t="shared" si="2"/>
        <v>0</v>
      </c>
    </row>
    <row r="25" spans="1:7" ht="16.5" thickBot="1">
      <c r="A25" s="1" t="s">
        <v>20</v>
      </c>
      <c r="B25" s="18"/>
      <c r="C25" s="20"/>
      <c r="D25" s="20"/>
      <c r="E25" s="20"/>
      <c r="F25" s="27">
        <f t="shared" si="2"/>
        <v>0</v>
      </c>
    </row>
    <row r="26" spans="1:7" ht="16.5" thickBot="1">
      <c r="A26" s="1" t="s">
        <v>21</v>
      </c>
      <c r="B26" s="20"/>
      <c r="C26" s="20"/>
      <c r="D26" s="20"/>
      <c r="E26" s="20"/>
      <c r="F26" s="27">
        <f t="shared" si="2"/>
        <v>0</v>
      </c>
    </row>
    <row r="27" spans="1:7" ht="16.5" thickBot="1">
      <c r="A27" s="1" t="s">
        <v>22</v>
      </c>
      <c r="B27" s="18"/>
      <c r="C27" s="18"/>
      <c r="D27" s="18"/>
      <c r="E27" s="18"/>
      <c r="F27" s="27">
        <f t="shared" si="2"/>
        <v>0</v>
      </c>
    </row>
    <row r="28" spans="1:7" ht="16.5" thickBot="1">
      <c r="A28" s="12" t="s">
        <v>23</v>
      </c>
      <c r="B28" s="23">
        <f>B37*0.21</f>
        <v>0</v>
      </c>
      <c r="C28" s="23">
        <f t="shared" ref="C28:E28" si="4">C37*0.21</f>
        <v>0</v>
      </c>
      <c r="D28" s="23">
        <f t="shared" si="4"/>
        <v>0</v>
      </c>
      <c r="E28" s="23">
        <f t="shared" si="4"/>
        <v>0</v>
      </c>
      <c r="F28" s="28">
        <f>SUM(B28:E28)</f>
        <v>0</v>
      </c>
    </row>
    <row r="29" spans="1:7" ht="25.5" customHeight="1" thickBot="1">
      <c r="A29" s="70" t="s">
        <v>24</v>
      </c>
      <c r="B29" s="26">
        <f>SUM(B15:B28)</f>
        <v>0</v>
      </c>
      <c r="C29" s="26">
        <f t="shared" ref="C29:E29" si="5">SUM(C15:C28)</f>
        <v>0</v>
      </c>
      <c r="D29" s="26">
        <f t="shared" si="5"/>
        <v>0</v>
      </c>
      <c r="E29" s="26">
        <f t="shared" si="5"/>
        <v>0</v>
      </c>
      <c r="F29" s="69">
        <f>SUM(B29:E29)</f>
        <v>0</v>
      </c>
    </row>
    <row r="30" spans="1:7" ht="17.25" thickTop="1" thickBot="1">
      <c r="A30" s="13" t="s">
        <v>50</v>
      </c>
      <c r="B30" s="24">
        <f t="shared" ref="B30:C30" si="6">B11-B29</f>
        <v>0</v>
      </c>
      <c r="C30" s="24">
        <f t="shared" si="6"/>
        <v>0</v>
      </c>
      <c r="D30" s="24">
        <f>D11-D29</f>
        <v>0</v>
      </c>
      <c r="E30" s="24">
        <f>E11-E29</f>
        <v>0</v>
      </c>
      <c r="F30" s="29">
        <f>SUM(B30:E30)</f>
        <v>0</v>
      </c>
      <c r="G30" s="2"/>
    </row>
    <row r="31" spans="1:7" ht="17.25" thickTop="1" thickBot="1">
      <c r="A31" s="14" t="s">
        <v>101</v>
      </c>
      <c r="B31" s="30">
        <f>B7-B28</f>
        <v>0</v>
      </c>
      <c r="C31" s="30">
        <f t="shared" ref="C31:E31" si="7">C7-C28</f>
        <v>0</v>
      </c>
      <c r="D31" s="30">
        <f t="shared" si="7"/>
        <v>0</v>
      </c>
      <c r="E31" s="30">
        <f t="shared" si="7"/>
        <v>0</v>
      </c>
      <c r="F31" s="31">
        <f t="shared" ref="F31" si="8">SUM(B31:E31)</f>
        <v>0</v>
      </c>
    </row>
    <row r="32" spans="1:7" ht="17.25" thickTop="1" thickBot="1">
      <c r="A32" s="15" t="s">
        <v>44</v>
      </c>
      <c r="B32" s="34">
        <f>B30-B31</f>
        <v>0</v>
      </c>
      <c r="C32" s="34">
        <f t="shared" ref="C32:F32" si="9">C30-C31</f>
        <v>0</v>
      </c>
      <c r="D32" s="34">
        <f t="shared" si="9"/>
        <v>0</v>
      </c>
      <c r="E32" s="34">
        <f t="shared" si="9"/>
        <v>0</v>
      </c>
      <c r="F32" s="36">
        <f t="shared" si="9"/>
        <v>0</v>
      </c>
    </row>
    <row r="33" spans="1:7" ht="17.25" thickTop="1" thickBot="1">
      <c r="A33" s="15" t="s">
        <v>45</v>
      </c>
      <c r="B33" s="34">
        <v>0</v>
      </c>
      <c r="C33" s="34">
        <f>B34</f>
        <v>0</v>
      </c>
      <c r="D33" s="34">
        <f>C34</f>
        <v>0</v>
      </c>
      <c r="E33" s="34">
        <f>D34</f>
        <v>0</v>
      </c>
      <c r="F33" s="32"/>
    </row>
    <row r="34" spans="1:7" ht="17.25" thickTop="1" thickBot="1">
      <c r="A34" s="1" t="s">
        <v>25</v>
      </c>
      <c r="B34" s="35">
        <f>B32</f>
        <v>0</v>
      </c>
      <c r="C34" s="35">
        <f>C32+C33</f>
        <v>0</v>
      </c>
      <c r="D34" s="35">
        <f>D33+D32</f>
        <v>0</v>
      </c>
      <c r="E34" s="35">
        <f>E33+E32</f>
        <v>0</v>
      </c>
      <c r="F34" s="33"/>
    </row>
    <row r="37" spans="1:7" ht="16.5" customHeight="1">
      <c r="A37" s="11" t="s">
        <v>46</v>
      </c>
      <c r="B37" s="2">
        <f>B20+B21+B22+B23+B25</f>
        <v>0</v>
      </c>
      <c r="C37" s="2">
        <f t="shared" ref="C37:F37" si="10">C20+C21+C22+C23+C25</f>
        <v>0</v>
      </c>
      <c r="D37" s="2">
        <f t="shared" si="10"/>
        <v>0</v>
      </c>
      <c r="E37" s="2">
        <f t="shared" si="10"/>
        <v>0</v>
      </c>
      <c r="F37" s="2">
        <f t="shared" si="10"/>
        <v>0</v>
      </c>
      <c r="G37" s="2"/>
    </row>
  </sheetData>
  <mergeCells count="4">
    <mergeCell ref="A3:F5"/>
    <mergeCell ref="A12:F14"/>
    <mergeCell ref="A1:A2"/>
    <mergeCell ref="F1:F2"/>
  </mergeCells>
  <pageMargins left="0.7" right="0.7" top="0.75" bottom="0.75" header="0.3" footer="0.3"/>
  <ignoredErrors>
    <ignoredError sqref="C37:E3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showGridLines="0" workbookViewId="0">
      <selection activeCell="B21" sqref="B21"/>
    </sheetView>
  </sheetViews>
  <sheetFormatPr baseColWidth="10" defaultRowHeight="15"/>
  <cols>
    <col min="1" max="1" width="68.7109375" customWidth="1"/>
    <col min="2" max="2" width="17.28515625" customWidth="1"/>
  </cols>
  <sheetData>
    <row r="1" spans="1:2" ht="39" customHeight="1" thickBot="1">
      <c r="A1" s="63" t="s">
        <v>26</v>
      </c>
      <c r="B1" s="63" t="s">
        <v>27</v>
      </c>
    </row>
    <row r="2" spans="1:2" ht="15.75" thickBot="1">
      <c r="A2" s="72" t="s">
        <v>94</v>
      </c>
      <c r="B2" s="74">
        <f>B3+B4</f>
        <v>0</v>
      </c>
    </row>
    <row r="3" spans="1:2" ht="15.75" thickBot="1">
      <c r="A3" s="38" t="s">
        <v>6</v>
      </c>
      <c r="B3" s="40">
        <f>tesoreria!F6</f>
        <v>0</v>
      </c>
    </row>
    <row r="4" spans="1:2" ht="15.75" thickBot="1">
      <c r="A4" s="39" t="s">
        <v>28</v>
      </c>
      <c r="B4" s="42">
        <v>0</v>
      </c>
    </row>
    <row r="5" spans="1:2" ht="15.75" thickBot="1">
      <c r="A5" s="72" t="s">
        <v>95</v>
      </c>
      <c r="B5" s="72">
        <v>0</v>
      </c>
    </row>
    <row r="6" spans="1:2" ht="15.75" thickBot="1">
      <c r="A6" s="73" t="s">
        <v>96</v>
      </c>
      <c r="B6" s="71">
        <v>0</v>
      </c>
    </row>
    <row r="7" spans="1:2" ht="39" customHeight="1" thickBot="1">
      <c r="A7" s="65" t="s">
        <v>92</v>
      </c>
      <c r="B7" s="66">
        <f>B5+B2</f>
        <v>0</v>
      </c>
    </row>
    <row r="8" spans="1:2" ht="39" customHeight="1" thickBot="1">
      <c r="A8" s="63" t="s">
        <v>29</v>
      </c>
      <c r="B8" s="63" t="s">
        <v>27</v>
      </c>
    </row>
    <row r="9" spans="1:2" ht="15.75" thickBot="1">
      <c r="A9" s="76" t="s">
        <v>97</v>
      </c>
      <c r="B9" s="78">
        <f>SUM(B10:B20)</f>
        <v>0</v>
      </c>
    </row>
    <row r="10" spans="1:2" ht="15.75" thickBot="1">
      <c r="A10" s="38" t="s">
        <v>19</v>
      </c>
      <c r="B10" s="40"/>
    </row>
    <row r="11" spans="1:2" ht="15.75" thickBot="1">
      <c r="A11" s="38" t="s">
        <v>30</v>
      </c>
      <c r="B11" s="40"/>
    </row>
    <row r="12" spans="1:2" ht="15.75" thickBot="1">
      <c r="A12" s="38" t="s">
        <v>31</v>
      </c>
      <c r="B12" s="40"/>
    </row>
    <row r="13" spans="1:2" ht="15.75" thickBot="1">
      <c r="A13" s="38" t="s">
        <v>32</v>
      </c>
      <c r="B13" s="41"/>
    </row>
    <row r="14" spans="1:2" ht="15.75" thickBot="1">
      <c r="A14" s="38" t="s">
        <v>33</v>
      </c>
      <c r="B14" s="40"/>
    </row>
    <row r="15" spans="1:2" ht="15.75" thickBot="1">
      <c r="A15" s="82" t="s">
        <v>99</v>
      </c>
      <c r="B15" s="37">
        <f>tesoreria!E18+tesoreria!E31</f>
        <v>0</v>
      </c>
    </row>
    <row r="16" spans="1:2" ht="15.75" thickBot="1">
      <c r="A16" s="38" t="s">
        <v>20</v>
      </c>
      <c r="B16" s="40"/>
    </row>
    <row r="17" spans="1:2" ht="15.75" thickBot="1">
      <c r="A17" s="38" t="s">
        <v>34</v>
      </c>
      <c r="B17" s="37"/>
    </row>
    <row r="18" spans="1:2" ht="15.75" thickBot="1">
      <c r="A18" s="38" t="s">
        <v>14</v>
      </c>
      <c r="B18" s="40"/>
    </row>
    <row r="19" spans="1:2" ht="15.75" thickBot="1">
      <c r="A19" s="38" t="s">
        <v>16</v>
      </c>
      <c r="B19" s="40"/>
    </row>
    <row r="20" spans="1:2" ht="15.75" thickBot="1">
      <c r="A20" s="38" t="s">
        <v>35</v>
      </c>
      <c r="B20" s="40"/>
    </row>
    <row r="21" spans="1:2" ht="15.75" thickBot="1">
      <c r="A21" s="75" t="s">
        <v>36</v>
      </c>
      <c r="B21" s="78">
        <f>B22</f>
        <v>0</v>
      </c>
    </row>
    <row r="22" spans="1:2" ht="15.75" thickBot="1">
      <c r="A22" s="64" t="s">
        <v>37</v>
      </c>
      <c r="B22" s="40"/>
    </row>
    <row r="23" spans="1:2" ht="39" customHeight="1" thickBot="1">
      <c r="A23" s="65" t="s">
        <v>93</v>
      </c>
      <c r="B23" s="79">
        <f>B9+B21</f>
        <v>0</v>
      </c>
    </row>
    <row r="24" spans="1:2" ht="30.75" thickBot="1">
      <c r="A24" s="43" t="s">
        <v>38</v>
      </c>
      <c r="B24" s="80">
        <f>B2-B9</f>
        <v>0</v>
      </c>
    </row>
    <row r="25" spans="1:2" ht="39" customHeight="1" thickBot="1">
      <c r="A25" s="43" t="s">
        <v>39</v>
      </c>
      <c r="B25" s="80">
        <f>B5-B21</f>
        <v>0</v>
      </c>
    </row>
    <row r="26" spans="1:2" ht="15.75" thickBot="1">
      <c r="A26" s="43" t="s">
        <v>40</v>
      </c>
      <c r="B26" s="80">
        <f>B24+B25</f>
        <v>0</v>
      </c>
    </row>
    <row r="27" spans="1:2" ht="15.75" thickBot="1">
      <c r="A27" s="43" t="s">
        <v>41</v>
      </c>
      <c r="B27" s="80">
        <f>B26*0.35</f>
        <v>0</v>
      </c>
    </row>
    <row r="28" spans="1:2" ht="39" customHeight="1" thickBot="1">
      <c r="A28" s="77" t="s">
        <v>98</v>
      </c>
      <c r="B28" s="81">
        <f>B26*1.35</f>
        <v>0</v>
      </c>
    </row>
    <row r="30" spans="1:2" ht="39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showGridLines="0" workbookViewId="0">
      <selection activeCell="B32" sqref="B32"/>
    </sheetView>
  </sheetViews>
  <sheetFormatPr baseColWidth="10" defaultRowHeight="15"/>
  <cols>
    <col min="1" max="1" width="62.7109375" customWidth="1"/>
    <col min="2" max="2" width="20.7109375" customWidth="1"/>
    <col min="3" max="3" width="13" bestFit="1" customWidth="1"/>
  </cols>
  <sheetData>
    <row r="1" spans="1:2" ht="39" customHeight="1" thickBot="1">
      <c r="A1" s="118" t="s">
        <v>51</v>
      </c>
      <c r="B1" s="119"/>
    </row>
    <row r="2" spans="1:2" ht="39.75" customHeight="1" thickBot="1">
      <c r="A2" s="56" t="s">
        <v>52</v>
      </c>
      <c r="B2" s="53" t="s">
        <v>27</v>
      </c>
    </row>
    <row r="3" spans="1:2" ht="15.75">
      <c r="A3" s="45" t="s">
        <v>53</v>
      </c>
      <c r="B3" s="90"/>
    </row>
    <row r="4" spans="1:2" ht="15.75">
      <c r="A4" s="46" t="s">
        <v>100</v>
      </c>
      <c r="B4" s="95">
        <f>tesoreria!B15</f>
        <v>0</v>
      </c>
    </row>
    <row r="5" spans="1:2" ht="15.75">
      <c r="A5" s="46" t="s">
        <v>54</v>
      </c>
      <c r="B5" s="91"/>
    </row>
    <row r="6" spans="1:2" ht="15.75">
      <c r="A6" s="46" t="s">
        <v>55</v>
      </c>
      <c r="B6" s="91"/>
    </row>
    <row r="7" spans="1:2" ht="15.75">
      <c r="A7" s="46" t="s">
        <v>56</v>
      </c>
      <c r="B7" s="91"/>
    </row>
    <row r="8" spans="1:2" ht="15.75">
      <c r="A8" s="47" t="s">
        <v>57</v>
      </c>
      <c r="B8" s="91">
        <f>-cuentaPyG!B13</f>
        <v>0</v>
      </c>
    </row>
    <row r="9" spans="1:2" ht="15.75">
      <c r="A9" s="46"/>
      <c r="B9" s="91"/>
    </row>
    <row r="10" spans="1:2" ht="15.75">
      <c r="A10" s="48" t="s">
        <v>58</v>
      </c>
      <c r="B10" s="91"/>
    </row>
    <row r="11" spans="1:2" ht="15.75">
      <c r="A11" s="46" t="s">
        <v>59</v>
      </c>
      <c r="B11" s="95"/>
    </row>
    <row r="12" spans="1:2" ht="15.75">
      <c r="A12" s="46" t="s">
        <v>60</v>
      </c>
      <c r="B12" s="95"/>
    </row>
    <row r="13" spans="1:2" ht="15.75">
      <c r="A13" s="46" t="s">
        <v>61</v>
      </c>
      <c r="B13" s="95">
        <f>-cuentaPyG!B11-cuentaPyG!B12</f>
        <v>0</v>
      </c>
    </row>
    <row r="14" spans="1:2">
      <c r="A14" s="49"/>
      <c r="B14" s="95"/>
    </row>
    <row r="15" spans="1:2" ht="15.75">
      <c r="A15" s="48" t="s">
        <v>62</v>
      </c>
      <c r="B15" s="95"/>
    </row>
    <row r="16" spans="1:2" ht="15.75">
      <c r="A16" s="50" t="s">
        <v>76</v>
      </c>
      <c r="B16" s="95">
        <f>tesoreria!B22</f>
        <v>0</v>
      </c>
    </row>
    <row r="17" spans="1:3" ht="15.75" thickBot="1">
      <c r="A17" s="51"/>
      <c r="B17" s="95"/>
    </row>
    <row r="18" spans="1:3" ht="39" customHeight="1" thickBot="1">
      <c r="A18" s="57" t="s">
        <v>63</v>
      </c>
      <c r="B18" s="92">
        <f>SUM(B3:B17)</f>
        <v>0</v>
      </c>
    </row>
    <row r="19" spans="1:3" ht="39" customHeight="1" thickBot="1">
      <c r="A19" s="58" t="s">
        <v>64</v>
      </c>
      <c r="B19" s="93"/>
    </row>
    <row r="20" spans="1:3" ht="15.75">
      <c r="A20" s="45" t="s">
        <v>65</v>
      </c>
      <c r="B20" s="91"/>
    </row>
    <row r="21" spans="1:3" ht="15.75">
      <c r="A21" s="46" t="s">
        <v>66</v>
      </c>
      <c r="B21" s="95">
        <v>0</v>
      </c>
    </row>
    <row r="22" spans="1:3" ht="15.75">
      <c r="A22" s="46" t="s">
        <v>67</v>
      </c>
      <c r="B22" s="95">
        <v>0</v>
      </c>
    </row>
    <row r="23" spans="1:3">
      <c r="A23" s="49"/>
      <c r="B23" s="95"/>
    </row>
    <row r="24" spans="1:3" ht="15.75">
      <c r="A24" s="48" t="s">
        <v>68</v>
      </c>
      <c r="B24" s="95"/>
    </row>
    <row r="25" spans="1:3" ht="15.75">
      <c r="A25" s="46" t="s">
        <v>69</v>
      </c>
      <c r="B25" s="95"/>
    </row>
    <row r="26" spans="1:3" ht="15.75">
      <c r="A26" s="46" t="s">
        <v>70</v>
      </c>
      <c r="B26" s="95">
        <v>0</v>
      </c>
    </row>
    <row r="27" spans="1:3">
      <c r="A27" s="49"/>
      <c r="B27" s="91"/>
      <c r="C27" s="103"/>
    </row>
    <row r="28" spans="1:3" ht="15.75">
      <c r="A28" s="48" t="s">
        <v>71</v>
      </c>
      <c r="B28" s="91"/>
    </row>
    <row r="29" spans="1:3" ht="15.75">
      <c r="A29" s="46" t="s">
        <v>72</v>
      </c>
      <c r="B29" s="95">
        <v>0</v>
      </c>
    </row>
    <row r="30" spans="1:3" ht="15.75">
      <c r="A30" s="46" t="s">
        <v>73</v>
      </c>
      <c r="B30" s="91">
        <f>tesoreria!E34</f>
        <v>0</v>
      </c>
    </row>
    <row r="31" spans="1:3" ht="15.75" thickBot="1">
      <c r="A31" s="51"/>
      <c r="B31" s="91"/>
    </row>
    <row r="32" spans="1:3" ht="39" customHeight="1" thickBot="1">
      <c r="A32" s="54" t="s">
        <v>74</v>
      </c>
      <c r="B32" s="92">
        <f>SUM(B20:B31)</f>
        <v>0</v>
      </c>
    </row>
    <row r="33" spans="1:2" ht="39" customHeight="1" thickBot="1">
      <c r="A33" s="55" t="s">
        <v>75</v>
      </c>
      <c r="B33" s="94">
        <f>B18+B32</f>
        <v>0</v>
      </c>
    </row>
  </sheetData>
  <mergeCells count="1">
    <mergeCell ref="A1:B1"/>
  </mergeCells>
  <pageMargins left="0.7" right="0.7" top="0.75" bottom="0.75" header="0.3" footer="0.3"/>
  <ignoredErrors>
    <ignoredError sqref="B32 B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19" sqref="B19"/>
    </sheetView>
  </sheetViews>
  <sheetFormatPr baseColWidth="10" defaultRowHeight="15"/>
  <cols>
    <col min="1" max="1" width="62.7109375" customWidth="1"/>
    <col min="2" max="2" width="20.7109375" customWidth="1"/>
  </cols>
  <sheetData>
    <row r="1" spans="1:2" ht="39" customHeight="1" thickBot="1">
      <c r="A1" s="118" t="s">
        <v>77</v>
      </c>
      <c r="B1" s="120"/>
    </row>
    <row r="2" spans="1:2" ht="15.75" customHeight="1">
      <c r="A2" s="59" t="s">
        <v>78</v>
      </c>
      <c r="B2" s="87"/>
    </row>
    <row r="3" spans="1:2" ht="15.75">
      <c r="A3" s="44" t="s">
        <v>79</v>
      </c>
      <c r="B3" s="96">
        <f>tesoreria!B9</f>
        <v>0</v>
      </c>
    </row>
    <row r="4" spans="1:2" ht="15.75">
      <c r="A4" s="44" t="s">
        <v>80</v>
      </c>
      <c r="B4" s="100">
        <v>0</v>
      </c>
    </row>
    <row r="5" spans="1:2" ht="15.75">
      <c r="A5" s="44" t="s">
        <v>81</v>
      </c>
      <c r="B5" s="84">
        <f>cuentaPyG!B28</f>
        <v>0</v>
      </c>
    </row>
    <row r="6" spans="1:2" ht="15.75" thickBot="1">
      <c r="A6" s="60"/>
      <c r="B6" s="85"/>
    </row>
    <row r="7" spans="1:2" ht="39" customHeight="1" thickBot="1">
      <c r="A7" s="52" t="s">
        <v>82</v>
      </c>
      <c r="B7" s="102">
        <f>SUM(B2:B6)</f>
        <v>0</v>
      </c>
    </row>
    <row r="8" spans="1:2" ht="15.75">
      <c r="A8" s="59" t="s">
        <v>83</v>
      </c>
      <c r="B8" s="86"/>
    </row>
    <row r="9" spans="1:2" ht="15.75">
      <c r="A9" s="44" t="s">
        <v>84</v>
      </c>
      <c r="B9" s="84"/>
    </row>
    <row r="10" spans="1:2" ht="15.75">
      <c r="A10" s="44" t="s">
        <v>85</v>
      </c>
      <c r="B10" s="100">
        <v>0</v>
      </c>
    </row>
    <row r="11" spans="1:2" ht="15.75" thickBot="1">
      <c r="A11" s="60"/>
      <c r="B11" s="85"/>
    </row>
    <row r="12" spans="1:2" ht="39" customHeight="1" thickBot="1">
      <c r="A12" s="62" t="s">
        <v>86</v>
      </c>
      <c r="B12" s="83">
        <f>B9</f>
        <v>0</v>
      </c>
    </row>
    <row r="13" spans="1:2" ht="15.75">
      <c r="A13" s="59" t="s">
        <v>87</v>
      </c>
      <c r="B13" s="98"/>
    </row>
    <row r="14" spans="1:2" ht="15.75">
      <c r="A14" s="44" t="s">
        <v>84</v>
      </c>
      <c r="B14" s="100">
        <v>0</v>
      </c>
    </row>
    <row r="15" spans="1:2" ht="15.75">
      <c r="A15" s="44" t="s">
        <v>88</v>
      </c>
      <c r="B15" s="100">
        <v>0</v>
      </c>
    </row>
    <row r="16" spans="1:2" ht="15.75">
      <c r="A16" s="44" t="s">
        <v>89</v>
      </c>
      <c r="B16" s="89">
        <f>cuentaPyG!B27</f>
        <v>0</v>
      </c>
    </row>
    <row r="17" spans="1:2" ht="16.5" thickBot="1">
      <c r="A17" s="99" t="s">
        <v>102</v>
      </c>
      <c r="B17" s="101">
        <f>cuentaPyG!B15</f>
        <v>0</v>
      </c>
    </row>
    <row r="18" spans="1:2" ht="39" customHeight="1" thickBot="1">
      <c r="A18" s="54" t="s">
        <v>90</v>
      </c>
      <c r="B18" s="97">
        <f>SUM(B16:B17)</f>
        <v>0</v>
      </c>
    </row>
    <row r="19" spans="1:2" ht="39" customHeight="1" thickBot="1">
      <c r="A19" s="61" t="s">
        <v>91</v>
      </c>
      <c r="B19" s="88">
        <f>B7+B12+B18</f>
        <v>0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E18" sqref="E18"/>
    </sheetView>
  </sheetViews>
  <sheetFormatPr baseColWidth="10" defaultRowHeight="15"/>
  <cols>
    <col min="1" max="1" width="40.42578125" customWidth="1"/>
    <col min="2" max="2" width="14.42578125" bestFit="1" customWidth="1"/>
  </cols>
  <sheetData>
    <row r="1" spans="1:3">
      <c r="A1" t="s">
        <v>103</v>
      </c>
    </row>
    <row r="2" spans="1:3">
      <c r="B2" s="103" t="e">
        <f>ACTIVO!B33/(PASIVO!B12+PASIVO!B18)</f>
        <v>#DIV/0!</v>
      </c>
      <c r="C2" t="s">
        <v>107</v>
      </c>
    </row>
    <row r="5" spans="1:3">
      <c r="A5" t="s">
        <v>104</v>
      </c>
    </row>
    <row r="6" spans="1:3">
      <c r="B6" s="104" t="e">
        <f>ACTIVO!B32/PASIVO!B18</f>
        <v>#DIV/0!</v>
      </c>
      <c r="C6" t="s">
        <v>108</v>
      </c>
    </row>
    <row r="9" spans="1:3">
      <c r="A9" t="s">
        <v>105</v>
      </c>
    </row>
    <row r="10" spans="1:3">
      <c r="B10" s="104" t="e">
        <f>tesoreria!E34/PASIVO!B18</f>
        <v>#DIV/0!</v>
      </c>
      <c r="C10" t="s">
        <v>108</v>
      </c>
    </row>
    <row r="13" spans="1:3">
      <c r="A13" t="s">
        <v>106</v>
      </c>
    </row>
    <row r="14" spans="1:3">
      <c r="B14" s="103" t="e">
        <f>(PASIVO!B18+PASIVO!B12)/PASIVO!B19</f>
        <v>#DIV/0!</v>
      </c>
      <c r="C14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tesoreria</vt:lpstr>
      <vt:lpstr>cuentaPyG</vt:lpstr>
      <vt:lpstr>ACTIVO</vt:lpstr>
      <vt:lpstr>PASIVO</vt:lpstr>
      <vt:lpstr>ratios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Marga</cp:lastModifiedBy>
  <cp:lastPrinted>2013-03-04T15:44:12Z</cp:lastPrinted>
  <dcterms:created xsi:type="dcterms:W3CDTF">2013-03-04T11:41:41Z</dcterms:created>
  <dcterms:modified xsi:type="dcterms:W3CDTF">2013-11-04T19:26:39Z</dcterms:modified>
</cp:coreProperties>
</file>