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C\Code\SavvyCoders\Homework\section2\"/>
    </mc:Choice>
  </mc:AlternateContent>
  <xr:revisionPtr revIDLastSave="0" documentId="13_ncr:1_{93E23768-60F1-4C3C-A7D9-D48CE554EC3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oster" sheetId="2" r:id="rId1"/>
    <sheet name="Credit Card Debt" sheetId="3" r:id="rId2"/>
    <sheet name="Payments" sheetId="4" r:id="rId3"/>
    <sheet name="Expenses" sheetId="1" r:id="rId4"/>
  </sheets>
  <definedNames>
    <definedName name="_xlnm._FilterDatabase" localSheetId="0" hidden="1">Roster!#REF!</definedName>
  </definedNames>
  <calcPr calcId="191028"/>
  <pivotCaches>
    <pivotCache cacheId="3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6" i="2"/>
  <c r="D17" i="2"/>
  <c r="D18" i="2"/>
  <c r="D19" i="2"/>
  <c r="D20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<sst xmlns="http://schemas.openxmlformats.org/spreadsheetml/2006/main" count="1316" uniqueCount="171">
  <si>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</si>
  <si>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</si>
  <si>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</si>
  <si>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</si>
  <si>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</si>
  <si>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</si>
  <si>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</si>
  <si>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</si>
  <si>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</si>
  <si>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</si>
  <si>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</si>
  <si>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</si>
  <si>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</si>
  <si>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</si>
  <si>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</si>
  <si>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</si>
  <si>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</si>
  <si>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</si>
  <si>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</si>
  <si>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</si>
  <si>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</si>
  <si>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</si>
  <si>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</si>
  <si>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</si>
  <si>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</si>
  <si>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</si>
  <si>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</si>
  <si>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</si>
  <si>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</si>
  <si>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</si>
  <si>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</si>
  <si>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</si>
  <si>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</si>
  <si>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</si>
  <si>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</si>
  <si>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</si>
  <si>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</si>
  <si>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</si>
  <si>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</si>
  <si>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</si>
  <si>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</si>
  <si>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</si>
  <si>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</si>
  <si>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</si>
  <si>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</si>
  <si>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</si>
  <si>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</si>
  <si>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</si>
  <si>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</si>
  <si>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</si>
  <si>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</si>
  <si>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</si>
  <si>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</si>
  <si>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</si>
  <si>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</si>
  <si>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</si>
  <si>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</si>
  <si>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</si>
  <si>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</si>
  <si>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</si>
  <si>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</si>
  <si>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</si>
  <si>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</si>
  <si>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</si>
  <si>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</si>
  <si>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</si>
  <si>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</si>
  <si>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</si>
  <si>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</si>
  <si>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</si>
  <si>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</si>
  <si>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</si>
  <si>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</si>
  <si>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</si>
  <si>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</si>
  <si>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</si>
  <si>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</si>
  <si>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</si>
  <si>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</si>
  <si>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</si>
  <si>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</si>
  <si>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</si>
  <si>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</si>
  <si>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</si>
  <si>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</si>
  <si>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</si>
  <si>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</si>
  <si>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</si>
  <si>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</si>
  <si>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</si>
  <si>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</si>
  <si>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</si>
  <si>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</si>
  <si>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</si>
  <si>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</si>
  <si>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</si>
  <si>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</si>
  <si>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</si>
  <si>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</si>
  <si>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</si>
  <si>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</si>
  <si>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</si>
  <si>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</si>
  <si>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</si>
  <si>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</si>
  <si>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</si>
  <si>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</si>
  <si>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</si>
  <si>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</si>
  <si>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</si>
  <si>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</si>
  <si>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</si>
  <si>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</si>
  <si>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</si>
  <si>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</si>
  <si>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</si>
  <si>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</si>
  <si>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</si>
  <si>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</si>
  <si>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</si>
  <si>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</si>
  <si>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</si>
  <si>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</si>
  <si>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</si>
  <si>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</si>
  <si>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</si>
  <si>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</si>
  <si>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</si>
  <si>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</si>
  <si>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</si>
  <si>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</si>
  <si>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</si>
  <si>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Student Name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</si>
  <si>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</si>
  <si>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</si>
  <si>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</si>
  <si>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</si>
  <si>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</si>
  <si>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</si>
  <si>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</si>
  <si>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</si>
  <si>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</si>
  <si>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</si>
  <si>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</si>
  <si>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</si>
  <si>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</si>
  <si>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</si>
  <si>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</si>
  <si>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</si>
  <si>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</si>
  <si>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</si>
  <si>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</si>
  <si>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</si>
  <si>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</si>
  <si>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</si>
  <si>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</si>
  <si>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</si>
  <si>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</si>
  <si>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</si>
  <si>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Credit Card</t>
  </si>
  <si>
    <t>Dicover</t>
  </si>
  <si>
    <t>Capital One</t>
  </si>
  <si>
    <t>Citi Card</t>
  </si>
  <si>
    <t>Target</t>
  </si>
  <si>
    <t>Wal-Mart</t>
  </si>
  <si>
    <t>Tax Code</t>
  </si>
  <si>
    <t>Row Labels</t>
  </si>
  <si>
    <t>Sum of Tax Inclusive Amount</t>
  </si>
  <si>
    <t>Grand Total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</si>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</sst>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5" borderId="1" xfId="0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11" xfId="0" applyFont="1" applyFill="1" applyBorder="1"/>
    <xf numFmtId="0" fontId="0" fillId="4" borderId="1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18" xfId="0" applyFill="1" applyBorder="1"/>
    <xf numFmtId="0" fontId="0" fillId="0" borderId="0" xfId="0" applyAlignment="1">
      <alignment horizontal="center"/>
    </xf>
    <xf numFmtId="164" fontId="0" fillId="4" borderId="17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7" borderId="0" xfId="0" applyFill="1"/>
    <xf numFmtId="0" fontId="6" fillId="8" borderId="0" xfId="0" applyFont="1" applyFill="1"/>
    <xf numFmtId="44" fontId="0" fillId="2" borderId="0" xfId="2" applyFont="1" applyFill="1"/>
    <xf numFmtId="9" fontId="0" fillId="2" borderId="0" xfId="3" applyFont="1" applyFill="1"/>
    <xf numFmtId="0" fontId="0" fillId="2" borderId="0" xfId="0" applyFill="1"/>
    <xf numFmtId="0" fontId="9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wrapText="1"/>
    </xf>
    <xf numFmtId="0" fontId="9" fillId="2" borderId="2" xfId="1" applyNumberFormat="1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numFmt numFmtId="165" formatCode="&quot;$&quot;#,##0.00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A-4C24-83E7-4E58000A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2358896"/>
        <c:axId val="2032376656"/>
      </c:barChart>
      <c:catAx>
        <c:axId val="20323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76656"/>
        <c:crosses val="autoZero"/>
        <c:auto val="1"/>
        <c:lblAlgn val="ctr"/>
        <c:lblOffset val="100"/>
        <c:noMultiLvlLbl val="0"/>
      </c:catAx>
      <c:valAx>
        <c:axId val="2032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Payment vs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7A5-8E77-75325F81F706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A-47A5-8E77-75325F81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6912048"/>
        <c:axId val="1916911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CA-47A5-8E77-75325F81F70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CA-47A5-8E77-75325F81F70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CA-47A5-8E77-75325F81F70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CA-47A5-8E77-75325F81F706}"/>
                  </c:ext>
                </c:extLst>
              </c15:ser>
            </c15:filteredBarSeries>
          </c:ext>
        </c:extLst>
      </c:barChart>
      <c:catAx>
        <c:axId val="19169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11568"/>
        <c:crosses val="autoZero"/>
        <c:auto val="1"/>
        <c:lblAlgn val="ctr"/>
        <c:lblOffset val="100"/>
        <c:noMultiLvlLbl val="0"/>
      </c:catAx>
      <c:valAx>
        <c:axId val="1916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Inclusive</a:t>
            </a:r>
            <a:r>
              <a:rPr lang="en-US" baseline="0"/>
              <a:t> Tax Amounts by Bank Code</a:t>
            </a:r>
          </a:p>
          <a:p>
            <a:pPr>
              <a:defRPr/>
            </a:pPr>
            <a:r>
              <a:rPr lang="en-US" sz="900" baseline="0">
                <a:solidFill>
                  <a:srgbClr val="FF0000"/>
                </a:solidFill>
              </a:rPr>
              <a:t>NOTE: Logarithmic Scale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Payments!$A$4:$B$12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</c:multiLvlStrCache>
            </c:multiLvlStrRef>
          </c:cat>
          <c:val>
            <c:numRef>
              <c:f>Payments!$C$4:$C$12</c:f>
              <c:numCache>
                <c:formatCode>"$"#,##0.00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3-46D4-8919-51912A62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08672"/>
        <c:axId val="182103872"/>
      </c:barChart>
      <c:catAx>
        <c:axId val="1821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3872"/>
        <c:crosses val="autoZero"/>
        <c:auto val="1"/>
        <c:lblAlgn val="ctr"/>
        <c:lblOffset val="100"/>
        <c:noMultiLvlLbl val="0"/>
      </c:catAx>
      <c:valAx>
        <c:axId val="18210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33299</xdr:colOff>
      <xdr:row>8</xdr:row>
      <xdr:rowOff>57149</xdr:rowOff>
    </xdr:from>
    <xdr:to>
      <xdr:col>4</xdr:col>
      <xdr:colOff>131646</xdr:colOff>
      <xdr:row>21</xdr:row>
      <xdr:rowOff>77438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DE430-A816-DD4A-66A9-F2BB1D1D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172688</xdr:colOff>
      <xdr:row>8</xdr:row>
      <xdr:rowOff>49408</xdr:rowOff>
    </xdr:from>
    <xdr:to>
      <xdr:col>6</xdr:col>
      <xdr:colOff>1068657</xdr:colOff>
      <xdr:row>21</xdr:row>
      <xdr:rowOff>61952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219D3D-5715-8598-B6B4-F80EFA69B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177800</xdr:rowOff>
    </xdr:from>
    <xdr:to>
      <xdr:col>7</xdr:col>
      <xdr:colOff>1260475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9A608-60EF-9A98-4CF4-631C15DD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C" refreshedDate="45044.674828240742" createdVersion="8" refreshedVersion="8" minRefreshableVersion="3" recordCount="208" xr:uid="{71306F50-7A12-4F5E-B585-01721F0E66E3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x v="0"/>
    <x v="0"/>
    <s v="A"/>
    <x v="0"/>
    <s v="BS-500"/>
    <x v="0"/>
  </r>
  <r>
    <d v="2011-03-01T00:00:00"/>
    <x v="1"/>
    <s v="Invoice EXP22"/>
    <x v="1"/>
    <x v="1"/>
    <s v="A"/>
    <x v="0"/>
    <s v="IS-380"/>
    <x v="1"/>
  </r>
  <r>
    <d v="2011-03-02T00:00:00"/>
    <x v="2"/>
    <s v="I381119"/>
    <x v="2"/>
    <x v="2"/>
    <s v="A"/>
    <x v="0"/>
    <s v="IS-375"/>
    <x v="2"/>
  </r>
  <r>
    <d v="2011-03-05T00:00:00"/>
    <x v="3"/>
    <s v="Debit Order"/>
    <x v="3"/>
    <x v="3"/>
    <s v="A"/>
    <x v="0"/>
    <s v="IS-340"/>
    <x v="3"/>
  </r>
  <r>
    <d v="2011-03-15T00:00:00"/>
    <x v="4"/>
    <s v="Bank Statement"/>
    <x v="4"/>
    <x v="4"/>
    <s v="A"/>
    <x v="0"/>
    <s v="IS-315"/>
    <x v="4"/>
  </r>
  <r>
    <d v="2011-03-15T00:00:00"/>
    <x v="4"/>
    <s v="Bank Statement"/>
    <x v="4"/>
    <x v="5"/>
    <s v="A"/>
    <x v="1"/>
    <s v="IS-315"/>
    <x v="4"/>
  </r>
  <r>
    <d v="2011-03-15T00:00:00"/>
    <x v="5"/>
    <s v="Invoice"/>
    <x v="5"/>
    <x v="6"/>
    <s v="A"/>
    <x v="0"/>
    <s v="IS-305"/>
    <x v="5"/>
  </r>
  <r>
    <d v="2011-03-15T00:00:00"/>
    <x v="6"/>
    <s v="Cash"/>
    <x v="6"/>
    <x v="7"/>
    <s v="A"/>
    <x v="2"/>
    <s v="IS-345"/>
    <x v="4"/>
  </r>
  <r>
    <d v="2011-03-18T00:00:00"/>
    <x v="7"/>
    <s v="TR6998"/>
    <x v="7"/>
    <x v="8"/>
    <s v="A"/>
    <x v="0"/>
    <s v="IS-390"/>
    <x v="6"/>
  </r>
  <r>
    <d v="2011-03-20T00:00:00"/>
    <x v="8"/>
    <s v="Transfer"/>
    <x v="8"/>
    <x v="9"/>
    <s v="E"/>
    <x v="1"/>
    <s v="BS-399"/>
    <x v="7"/>
  </r>
  <r>
    <d v="2011-03-20T00:00:00"/>
    <x v="8"/>
    <s v="Transfer"/>
    <x v="8"/>
    <x v="10"/>
    <s v="E"/>
    <x v="0"/>
    <s v="BS-399"/>
    <x v="7"/>
  </r>
  <r>
    <d v="2011-03-26T00:00:00"/>
    <x v="8"/>
    <s v="Payroll"/>
    <x v="9"/>
    <x v="11"/>
    <s v="E"/>
    <x v="1"/>
    <s v="IS-365"/>
    <x v="8"/>
  </r>
  <r>
    <d v="2011-03-26T00:00:00"/>
    <x v="9"/>
    <s v="Debit Order"/>
    <x v="10"/>
    <x v="12"/>
    <s v="E"/>
    <x v="0"/>
    <s v="BS-700"/>
    <x v="8"/>
  </r>
  <r>
    <d v="2011-03-26T00:00:00"/>
    <x v="9"/>
    <s v="Debit Order"/>
    <x v="11"/>
    <x v="13"/>
    <s v="E"/>
    <x v="0"/>
    <s v="IS-500"/>
    <x v="8"/>
  </r>
  <r>
    <d v="2011-03-26T00:00:00"/>
    <x v="10"/>
    <s v="Debit Order"/>
    <x v="12"/>
    <x v="14"/>
    <s v="A"/>
    <x v="0"/>
    <s v="IS-350"/>
    <x v="8"/>
  </r>
  <r>
    <d v="2011-03-31T00:00:00"/>
    <x v="8"/>
    <s v="Bank Statement"/>
    <x v="13"/>
    <x v="13"/>
    <s v="E"/>
    <x v="0"/>
    <s v="BS-399"/>
    <x v="1"/>
  </r>
  <r>
    <d v="2011-03-31T00:00:00"/>
    <x v="8"/>
    <s v="Bank Statement"/>
    <x v="13"/>
    <x v="15"/>
    <s v="E"/>
    <x v="2"/>
    <s v="BS-399"/>
    <x v="1"/>
  </r>
  <r>
    <d v="2011-04-01T00:00:00"/>
    <x v="1"/>
    <s v="Invoice EXP23"/>
    <x v="1"/>
    <x v="1"/>
    <s v="A"/>
    <x v="0"/>
    <s v="IS-380"/>
    <x v="9"/>
  </r>
  <r>
    <d v="2011-04-05T00:00:00"/>
    <x v="3"/>
    <s v="Debit Order"/>
    <x v="3"/>
    <x v="3"/>
    <s v="A"/>
    <x v="0"/>
    <s v="IS-340"/>
    <x v="10"/>
  </r>
  <r>
    <d v="2011-04-12T00:00:00"/>
    <x v="6"/>
    <s v="Cash"/>
    <x v="6"/>
    <x v="16"/>
    <s v="A"/>
    <x v="2"/>
    <s v="IS-345"/>
    <x v="11"/>
  </r>
  <r>
    <d v="2011-04-15T00:00:00"/>
    <x v="4"/>
    <s v="Bank Statement"/>
    <x v="4"/>
    <x v="17"/>
    <s v="A"/>
    <x v="0"/>
    <s v="IS-315"/>
    <x v="12"/>
  </r>
  <r>
    <d v="2011-04-15T00:00:00"/>
    <x v="4"/>
    <s v="Bank Statement"/>
    <x v="4"/>
    <x v="5"/>
    <s v="A"/>
    <x v="1"/>
    <s v="IS-315"/>
    <x v="12"/>
  </r>
  <r>
    <d v="2011-04-15T00:00:00"/>
    <x v="5"/>
    <s v="Invoice"/>
    <x v="5"/>
    <x v="6"/>
    <s v="A"/>
    <x v="0"/>
    <s v="IS-305"/>
    <x v="13"/>
  </r>
  <r>
    <d v="2011-04-20T00:00:00"/>
    <x v="8"/>
    <s v="Transfer"/>
    <x v="8"/>
    <x v="18"/>
    <s v="E"/>
    <x v="1"/>
    <s v="BS-399"/>
    <x v="14"/>
  </r>
  <r>
    <d v="2011-04-20T00:00:00"/>
    <x v="8"/>
    <s v="Transfer"/>
    <x v="8"/>
    <x v="19"/>
    <s v="E"/>
    <x v="0"/>
    <s v="BS-399"/>
    <x v="14"/>
  </r>
  <r>
    <d v="2011-04-25T00:00:00"/>
    <x v="11"/>
    <s v="Return"/>
    <x v="14"/>
    <x v="20"/>
    <s v="E"/>
    <x v="0"/>
    <s v="BS-600"/>
    <x v="15"/>
  </r>
  <r>
    <d v="2011-04-26T00:00:00"/>
    <x v="8"/>
    <s v="Payroll"/>
    <x v="9"/>
    <x v="19"/>
    <s v="E"/>
    <x v="1"/>
    <s v="IS-365"/>
    <x v="16"/>
  </r>
  <r>
    <d v="2011-04-26T00:00:00"/>
    <x v="12"/>
    <s v="Invoice"/>
    <x v="15"/>
    <x v="21"/>
    <s v="A"/>
    <x v="0"/>
    <s v="BS-100"/>
    <x v="17"/>
  </r>
  <r>
    <d v="2011-04-26T00:00:00"/>
    <x v="9"/>
    <s v="Debit Order"/>
    <x v="10"/>
    <x v="12"/>
    <s v="E"/>
    <x v="0"/>
    <s v="BS-700"/>
    <x v="16"/>
  </r>
  <r>
    <d v="2011-04-26T00:00:00"/>
    <x v="9"/>
    <s v="Debit Order"/>
    <x v="11"/>
    <x v="13"/>
    <s v="E"/>
    <x v="0"/>
    <s v="IS-500"/>
    <x v="16"/>
  </r>
  <r>
    <d v="2011-04-26T00:00:00"/>
    <x v="10"/>
    <s v="Debit Order"/>
    <x v="12"/>
    <x v="14"/>
    <s v="A"/>
    <x v="0"/>
    <s v="IS-350"/>
    <x v="16"/>
  </r>
  <r>
    <d v="2011-04-29T00:00:00"/>
    <x v="13"/>
    <s v="IN1179"/>
    <x v="16"/>
    <x v="22"/>
    <s v="A"/>
    <x v="2"/>
    <s v="IS-325"/>
    <x v="18"/>
  </r>
  <r>
    <d v="2011-04-30T00:00:00"/>
    <x v="8"/>
    <s v="Bank Statement"/>
    <x v="13"/>
    <x v="13"/>
    <s v="E"/>
    <x v="0"/>
    <s v="BS-399"/>
    <x v="19"/>
  </r>
  <r>
    <d v="2011-04-30T00:00:00"/>
    <x v="8"/>
    <s v="Bank Statement"/>
    <x v="13"/>
    <x v="15"/>
    <s v="E"/>
    <x v="2"/>
    <s v="BS-399"/>
    <x v="19"/>
  </r>
  <r>
    <d v="2011-05-01T00:00:00"/>
    <x v="1"/>
    <s v="Invoice EXP24"/>
    <x v="1"/>
    <x v="1"/>
    <s v="A"/>
    <x v="0"/>
    <s v="IS-380"/>
    <x v="20"/>
  </r>
  <r>
    <d v="2011-05-01T00:00:00"/>
    <x v="14"/>
    <s v="Invoice"/>
    <x v="17"/>
    <x v="12"/>
    <s v="A"/>
    <x v="0"/>
    <s v="IS-385"/>
    <x v="20"/>
  </r>
  <r>
    <d v="2011-05-05T00:00:00"/>
    <x v="3"/>
    <s v="Debit Order"/>
    <x v="3"/>
    <x v="3"/>
    <s v="A"/>
    <x v="0"/>
    <s v="IS-340"/>
    <x v="21"/>
  </r>
  <r>
    <d v="2011-05-07T00:00:00"/>
    <x v="15"/>
    <s v="S50037"/>
    <x v="18"/>
    <x v="23"/>
    <s v="A"/>
    <x v="0"/>
    <s v="IS-390"/>
    <x v="22"/>
  </r>
  <r>
    <d v="2011-05-07T00:00:00"/>
    <x v="16"/>
    <s v="Invoice"/>
    <x v="19"/>
    <x v="24"/>
    <s v="A"/>
    <x v="0"/>
    <s v="IS-370"/>
    <x v="23"/>
  </r>
  <r>
    <d v="2011-05-15T00:00:00"/>
    <x v="4"/>
    <s v="Bank Statement"/>
    <x v="4"/>
    <x v="17"/>
    <s v="A"/>
    <x v="0"/>
    <s v="IS-315"/>
    <x v="24"/>
  </r>
  <r>
    <d v="2011-05-15T00:00:00"/>
    <x v="4"/>
    <s v="Bank Statement"/>
    <x v="4"/>
    <x v="5"/>
    <s v="A"/>
    <x v="1"/>
    <s v="IS-315"/>
    <x v="24"/>
  </r>
  <r>
    <d v="2011-05-15T00:00:00"/>
    <x v="5"/>
    <s v="Invoice"/>
    <x v="5"/>
    <x v="6"/>
    <s v="A"/>
    <x v="0"/>
    <s v="IS-305"/>
    <x v="25"/>
  </r>
  <r>
    <d v="2011-05-20T00:00:00"/>
    <x v="8"/>
    <s v="Transfer"/>
    <x v="8"/>
    <x v="18"/>
    <s v="E"/>
    <x v="1"/>
    <s v="BS-399"/>
    <x v="26"/>
  </r>
  <r>
    <d v="2011-05-20T00:00:00"/>
    <x v="8"/>
    <s v="Transfer"/>
    <x v="8"/>
    <x v="19"/>
    <s v="E"/>
    <x v="0"/>
    <s v="BS-399"/>
    <x v="26"/>
  </r>
  <r>
    <d v="2011-05-26T00:00:00"/>
    <x v="8"/>
    <s v="Payroll"/>
    <x v="9"/>
    <x v="19"/>
    <s v="E"/>
    <x v="1"/>
    <s v="IS-365"/>
    <x v="17"/>
  </r>
  <r>
    <d v="2011-05-26T00:00:00"/>
    <x v="9"/>
    <s v="Debit Order"/>
    <x v="10"/>
    <x v="12"/>
    <s v="E"/>
    <x v="0"/>
    <s v="BS-700"/>
    <x v="17"/>
  </r>
  <r>
    <d v="2011-05-26T00:00:00"/>
    <x v="9"/>
    <s v="Debit Order"/>
    <x v="11"/>
    <x v="13"/>
    <s v="E"/>
    <x v="0"/>
    <s v="IS-500"/>
    <x v="17"/>
  </r>
  <r>
    <d v="2011-05-26T00:00:00"/>
    <x v="10"/>
    <s v="Debit Order"/>
    <x v="12"/>
    <x v="14"/>
    <s v="A"/>
    <x v="0"/>
    <s v="IS-350"/>
    <x v="17"/>
  </r>
  <r>
    <d v="2011-05-29T00:00:00"/>
    <x v="6"/>
    <s v="Cash"/>
    <x v="6"/>
    <x v="25"/>
    <s v="A"/>
    <x v="2"/>
    <s v="IS-345"/>
    <x v="18"/>
  </r>
  <r>
    <d v="2011-05-31T00:00:00"/>
    <x v="8"/>
    <s v="Bank Statement"/>
    <x v="13"/>
    <x v="13"/>
    <s v="E"/>
    <x v="0"/>
    <s v="BS-399"/>
    <x v="20"/>
  </r>
  <r>
    <d v="2011-05-31T00:00:00"/>
    <x v="8"/>
    <s v="Bank Statement"/>
    <x v="13"/>
    <x v="15"/>
    <s v="E"/>
    <x v="2"/>
    <s v="BS-399"/>
    <x v="20"/>
  </r>
  <r>
    <d v="2011-06-01T00:00:00"/>
    <x v="1"/>
    <s v="Invoice EXP25"/>
    <x v="1"/>
    <x v="1"/>
    <s v="A"/>
    <x v="0"/>
    <s v="IS-380"/>
    <x v="27"/>
  </r>
  <r>
    <d v="2011-06-05T00:00:00"/>
    <x v="3"/>
    <s v="Debit Order"/>
    <x v="3"/>
    <x v="3"/>
    <s v="A"/>
    <x v="0"/>
    <s v="IS-340"/>
    <x v="28"/>
  </r>
  <r>
    <d v="2011-06-15T00:00:00"/>
    <x v="4"/>
    <s v="Bank Statement"/>
    <x v="4"/>
    <x v="17"/>
    <s v="A"/>
    <x v="0"/>
    <s v="IS-315"/>
    <x v="29"/>
  </r>
  <r>
    <d v="2011-06-15T00:00:00"/>
    <x v="4"/>
    <s v="Bank Statement"/>
    <x v="4"/>
    <x v="5"/>
    <s v="A"/>
    <x v="1"/>
    <s v="IS-315"/>
    <x v="29"/>
  </r>
  <r>
    <d v="2011-06-15T00:00:00"/>
    <x v="5"/>
    <s v="Invoice"/>
    <x v="5"/>
    <x v="6"/>
    <s v="A"/>
    <x v="0"/>
    <s v="IS-305"/>
    <x v="30"/>
  </r>
  <r>
    <d v="2011-06-20T00:00:00"/>
    <x v="8"/>
    <s v="Transfer"/>
    <x v="8"/>
    <x v="18"/>
    <s v="E"/>
    <x v="1"/>
    <s v="BS-399"/>
    <x v="31"/>
  </r>
  <r>
    <d v="2011-06-20T00:00:00"/>
    <x v="8"/>
    <s v="Transfer"/>
    <x v="8"/>
    <x v="19"/>
    <s v="E"/>
    <x v="0"/>
    <s v="BS-399"/>
    <x v="31"/>
  </r>
  <r>
    <d v="2011-06-22T00:00:00"/>
    <x v="6"/>
    <s v="Cash"/>
    <x v="6"/>
    <x v="26"/>
    <s v="A"/>
    <x v="2"/>
    <s v="IS-345"/>
    <x v="32"/>
  </r>
  <r>
    <d v="2011-06-25T00:00:00"/>
    <x v="11"/>
    <s v="Return"/>
    <x v="14"/>
    <x v="27"/>
    <s v="E"/>
    <x v="0"/>
    <s v="BS-600"/>
    <x v="33"/>
  </r>
  <r>
    <d v="2011-06-26T00:00:00"/>
    <x v="8"/>
    <s v="Payroll"/>
    <x v="9"/>
    <x v="19"/>
    <s v="E"/>
    <x v="1"/>
    <s v="IS-365"/>
    <x v="34"/>
  </r>
  <r>
    <d v="2011-06-26T00:00:00"/>
    <x v="9"/>
    <s v="Debit Order"/>
    <x v="10"/>
    <x v="12"/>
    <s v="E"/>
    <x v="0"/>
    <s v="BS-700"/>
    <x v="34"/>
  </r>
  <r>
    <d v="2011-06-26T00:00:00"/>
    <x v="9"/>
    <s v="Debit Order"/>
    <x v="11"/>
    <x v="13"/>
    <s v="E"/>
    <x v="0"/>
    <s v="IS-500"/>
    <x v="34"/>
  </r>
  <r>
    <d v="2011-06-26T00:00:00"/>
    <x v="10"/>
    <s v="Debit Order"/>
    <x v="12"/>
    <x v="14"/>
    <s v="A"/>
    <x v="0"/>
    <s v="IS-350"/>
    <x v="34"/>
  </r>
  <r>
    <d v="2011-06-26T00:00:00"/>
    <x v="17"/>
    <s v="SA11235"/>
    <x v="20"/>
    <x v="28"/>
    <s v="A"/>
    <x v="0"/>
    <s v="IS-390"/>
    <x v="34"/>
  </r>
  <r>
    <d v="2011-06-30T00:00:00"/>
    <x v="8"/>
    <s v="Bank Statement"/>
    <x v="13"/>
    <x v="13"/>
    <s v="E"/>
    <x v="0"/>
    <s v="BS-399"/>
    <x v="35"/>
  </r>
  <r>
    <d v="2011-06-30T00:00:00"/>
    <x v="8"/>
    <s v="Bank Statement"/>
    <x v="13"/>
    <x v="15"/>
    <s v="E"/>
    <x v="2"/>
    <s v="BS-399"/>
    <x v="35"/>
  </r>
  <r>
    <d v="2011-07-01T00:00:00"/>
    <x v="1"/>
    <s v="Invoice EXP26"/>
    <x v="1"/>
    <x v="1"/>
    <s v="A"/>
    <x v="0"/>
    <s v="IS-380"/>
    <x v="36"/>
  </r>
  <r>
    <d v="2011-07-02T00:00:00"/>
    <x v="16"/>
    <s v="Invoice"/>
    <x v="19"/>
    <x v="29"/>
    <s v="A"/>
    <x v="0"/>
    <s v="IS-370"/>
    <x v="37"/>
  </r>
  <r>
    <d v="2011-07-05T00:00:00"/>
    <x v="3"/>
    <s v="Debit Order"/>
    <x v="3"/>
    <x v="3"/>
    <s v="A"/>
    <x v="0"/>
    <s v="IS-340"/>
    <x v="38"/>
  </r>
  <r>
    <d v="2011-07-15T00:00:00"/>
    <x v="4"/>
    <s v="Bank Statement"/>
    <x v="4"/>
    <x v="17"/>
    <s v="A"/>
    <x v="0"/>
    <s v="IS-315"/>
    <x v="39"/>
  </r>
  <r>
    <d v="2011-07-15T00:00:00"/>
    <x v="4"/>
    <s v="Bank Statement"/>
    <x v="4"/>
    <x v="5"/>
    <s v="A"/>
    <x v="1"/>
    <s v="IS-315"/>
    <x v="39"/>
  </r>
  <r>
    <d v="2011-07-15T00:00:00"/>
    <x v="5"/>
    <s v="Invoice"/>
    <x v="5"/>
    <x v="6"/>
    <s v="A"/>
    <x v="0"/>
    <s v="IS-305"/>
    <x v="40"/>
  </r>
  <r>
    <d v="2011-07-16T00:00:00"/>
    <x v="6"/>
    <s v="Cash"/>
    <x v="6"/>
    <x v="30"/>
    <s v="A"/>
    <x v="2"/>
    <s v="IS-345"/>
    <x v="41"/>
  </r>
  <r>
    <d v="2011-07-17T00:00:00"/>
    <x v="13"/>
    <s v="IN1181"/>
    <x v="16"/>
    <x v="31"/>
    <s v="A"/>
    <x v="0"/>
    <s v="IS-325"/>
    <x v="42"/>
  </r>
  <r>
    <d v="2011-07-20T00:00:00"/>
    <x v="8"/>
    <s v="Transfer"/>
    <x v="8"/>
    <x v="18"/>
    <s v="E"/>
    <x v="1"/>
    <s v="BS-399"/>
    <x v="43"/>
  </r>
  <r>
    <d v="2011-07-20T00:00:00"/>
    <x v="8"/>
    <s v="Transfer"/>
    <x v="8"/>
    <x v="19"/>
    <s v="E"/>
    <x v="0"/>
    <s v="BS-399"/>
    <x v="43"/>
  </r>
  <r>
    <d v="2011-07-25T00:00:00"/>
    <x v="18"/>
    <s v="M00321037"/>
    <x v="21"/>
    <x v="32"/>
    <s v="A"/>
    <x v="0"/>
    <s v="IS-375"/>
    <x v="44"/>
  </r>
  <r>
    <d v="2011-07-26T00:00:00"/>
    <x v="8"/>
    <s v="Payroll"/>
    <x v="9"/>
    <x v="19"/>
    <s v="E"/>
    <x v="1"/>
    <s v="IS-365"/>
    <x v="45"/>
  </r>
  <r>
    <d v="2011-07-26T00:00:00"/>
    <x v="9"/>
    <s v="Debit Order"/>
    <x v="10"/>
    <x v="12"/>
    <s v="E"/>
    <x v="0"/>
    <s v="BS-700"/>
    <x v="45"/>
  </r>
  <r>
    <d v="2011-07-26T00:00:00"/>
    <x v="9"/>
    <s v="Debit Order"/>
    <x v="11"/>
    <x v="13"/>
    <s v="E"/>
    <x v="0"/>
    <s v="IS-500"/>
    <x v="45"/>
  </r>
  <r>
    <d v="2011-07-26T00:00:00"/>
    <x v="10"/>
    <s v="Debit Order"/>
    <x v="12"/>
    <x v="14"/>
    <s v="A"/>
    <x v="0"/>
    <s v="IS-350"/>
    <x v="45"/>
  </r>
  <r>
    <d v="2011-07-31T00:00:00"/>
    <x v="8"/>
    <s v="Bank Statement"/>
    <x v="13"/>
    <x v="4"/>
    <s v="E"/>
    <x v="0"/>
    <s v="BS-399"/>
    <x v="36"/>
  </r>
  <r>
    <d v="2011-07-31T00:00:00"/>
    <x v="8"/>
    <s v="Bank Statement"/>
    <x v="13"/>
    <x v="33"/>
    <s v="E"/>
    <x v="2"/>
    <s v="BS-399"/>
    <x v="36"/>
  </r>
  <r>
    <d v="2011-08-01T00:00:00"/>
    <x v="1"/>
    <s v="Invoice EXP27"/>
    <x v="1"/>
    <x v="1"/>
    <s v="A"/>
    <x v="0"/>
    <s v="IS-380"/>
    <x v="46"/>
  </r>
  <r>
    <d v="2011-08-05T00:00:00"/>
    <x v="3"/>
    <s v="Debit Order"/>
    <x v="3"/>
    <x v="3"/>
    <s v="A"/>
    <x v="0"/>
    <s v="IS-340"/>
    <x v="47"/>
  </r>
  <r>
    <d v="2011-08-09T00:00:00"/>
    <x v="6"/>
    <s v="Cash"/>
    <x v="6"/>
    <x v="34"/>
    <s v="A"/>
    <x v="2"/>
    <s v="IS-345"/>
    <x v="48"/>
  </r>
  <r>
    <d v="2011-08-13T00:00:00"/>
    <x v="19"/>
    <s v="Invoice 9987"/>
    <x v="22"/>
    <x v="35"/>
    <s v="A"/>
    <x v="0"/>
    <s v="IS-320"/>
    <x v="49"/>
  </r>
  <r>
    <d v="2011-08-15T00:00:00"/>
    <x v="4"/>
    <s v="Bank Statement"/>
    <x v="4"/>
    <x v="17"/>
    <s v="A"/>
    <x v="0"/>
    <s v="IS-315"/>
    <x v="50"/>
  </r>
  <r>
    <d v="2011-08-15T00:00:00"/>
    <x v="4"/>
    <s v="Bank Statement"/>
    <x v="4"/>
    <x v="5"/>
    <s v="A"/>
    <x v="1"/>
    <s v="IS-315"/>
    <x v="50"/>
  </r>
  <r>
    <d v="2011-08-15T00:00:00"/>
    <x v="5"/>
    <s v="Invoice"/>
    <x v="5"/>
    <x v="6"/>
    <s v="A"/>
    <x v="0"/>
    <s v="IS-305"/>
    <x v="51"/>
  </r>
  <r>
    <d v="2011-08-15T00:00:00"/>
    <x v="17"/>
    <s v="SA11988"/>
    <x v="20"/>
    <x v="36"/>
    <s v="A"/>
    <x v="0"/>
    <s v="IS-390"/>
    <x v="50"/>
  </r>
  <r>
    <d v="2011-08-20T00:00:00"/>
    <x v="8"/>
    <s v="Transfer"/>
    <x v="8"/>
    <x v="18"/>
    <s v="E"/>
    <x v="1"/>
    <s v="BS-399"/>
    <x v="52"/>
  </r>
  <r>
    <d v="2011-08-20T00:00:00"/>
    <x v="8"/>
    <s v="Transfer"/>
    <x v="8"/>
    <x v="19"/>
    <s v="E"/>
    <x v="0"/>
    <s v="BS-399"/>
    <x v="52"/>
  </r>
  <r>
    <d v="2011-08-21T00:00:00"/>
    <x v="20"/>
    <s v="Remittance"/>
    <x v="23"/>
    <x v="37"/>
    <s v="E"/>
    <x v="0"/>
    <s v="BS-200"/>
    <x v="53"/>
  </r>
  <r>
    <d v="2011-08-25T00:00:00"/>
    <x v="11"/>
    <s v="Return"/>
    <x v="14"/>
    <x v="38"/>
    <s v="E"/>
    <x v="0"/>
    <s v="BS-600"/>
    <x v="54"/>
  </r>
  <r>
    <d v="2011-08-26T00:00:00"/>
    <x v="8"/>
    <s v="Payroll"/>
    <x v="9"/>
    <x v="19"/>
    <s v="E"/>
    <x v="1"/>
    <s v="IS-365"/>
    <x v="55"/>
  </r>
  <r>
    <d v="2011-08-26T00:00:00"/>
    <x v="9"/>
    <s v="Debit Order"/>
    <x v="10"/>
    <x v="12"/>
    <s v="E"/>
    <x v="0"/>
    <s v="BS-700"/>
    <x v="55"/>
  </r>
  <r>
    <d v="2011-08-26T00:00:00"/>
    <x v="9"/>
    <s v="Debit Order"/>
    <x v="11"/>
    <x v="13"/>
    <s v="E"/>
    <x v="0"/>
    <s v="IS-500"/>
    <x v="55"/>
  </r>
  <r>
    <d v="2011-08-26T00:00:00"/>
    <x v="10"/>
    <s v="Debit Order"/>
    <x v="12"/>
    <x v="14"/>
    <s v="A"/>
    <x v="0"/>
    <s v="IS-350"/>
    <x v="55"/>
  </r>
  <r>
    <d v="2011-08-27T00:00:00"/>
    <x v="16"/>
    <s v="Invoice"/>
    <x v="19"/>
    <x v="39"/>
    <s v="A"/>
    <x v="0"/>
    <s v="IS-370"/>
    <x v="56"/>
  </r>
  <r>
    <d v="2011-08-31T00:00:00"/>
    <x v="8"/>
    <s v="Bank Statement"/>
    <x v="13"/>
    <x v="4"/>
    <s v="E"/>
    <x v="0"/>
    <s v="BS-399"/>
    <x v="46"/>
  </r>
  <r>
    <d v="2011-08-31T00:00:00"/>
    <x v="8"/>
    <s v="Bank Statement"/>
    <x v="13"/>
    <x v="33"/>
    <s v="E"/>
    <x v="2"/>
    <s v="BS-399"/>
    <x v="46"/>
  </r>
  <r>
    <d v="2011-08-31T00:00:00"/>
    <x v="11"/>
    <s v="Return"/>
    <x v="24"/>
    <x v="40"/>
    <s v="E"/>
    <x v="0"/>
    <s v="IS-600"/>
    <x v="46"/>
  </r>
  <r>
    <d v="2011-09-01T00:00:00"/>
    <x v="1"/>
    <s v="Invoice EXP28"/>
    <x v="1"/>
    <x v="1"/>
    <s v="A"/>
    <x v="0"/>
    <s v="IS-380"/>
    <x v="57"/>
  </r>
  <r>
    <d v="2011-09-05T00:00:00"/>
    <x v="3"/>
    <s v="Debit Order"/>
    <x v="3"/>
    <x v="3"/>
    <s v="A"/>
    <x v="0"/>
    <s v="IS-340"/>
    <x v="58"/>
  </r>
  <r>
    <d v="2011-09-13T00:00:00"/>
    <x v="14"/>
    <s v="Invoice"/>
    <x v="17"/>
    <x v="41"/>
    <s v="A"/>
    <x v="0"/>
    <s v="IS-385"/>
    <x v="59"/>
  </r>
  <r>
    <d v="2011-09-15T00:00:00"/>
    <x v="4"/>
    <s v="Bank Statement"/>
    <x v="4"/>
    <x v="17"/>
    <s v="A"/>
    <x v="0"/>
    <s v="IS-315"/>
    <x v="60"/>
  </r>
  <r>
    <d v="2011-09-15T00:00:00"/>
    <x v="4"/>
    <s v="Bank Statement"/>
    <x v="4"/>
    <x v="5"/>
    <s v="A"/>
    <x v="1"/>
    <s v="IS-315"/>
    <x v="60"/>
  </r>
  <r>
    <d v="2011-09-15T00:00:00"/>
    <x v="5"/>
    <s v="Invoice"/>
    <x v="5"/>
    <x v="6"/>
    <s v="A"/>
    <x v="0"/>
    <s v="IS-305"/>
    <x v="61"/>
  </r>
  <r>
    <d v="2011-09-18T00:00:00"/>
    <x v="21"/>
    <s v="Statement"/>
    <x v="25"/>
    <x v="42"/>
    <s v="A"/>
    <x v="0"/>
    <s v="IS-395"/>
    <x v="62"/>
  </r>
  <r>
    <d v="2011-09-18T00:00:00"/>
    <x v="22"/>
    <s v="Invoice"/>
    <x v="26"/>
    <x v="43"/>
    <s v="A"/>
    <x v="0"/>
    <s v="IS-360"/>
    <x v="62"/>
  </r>
  <r>
    <d v="2011-09-20T00:00:00"/>
    <x v="8"/>
    <s v="Transfer"/>
    <x v="8"/>
    <x v="18"/>
    <s v="E"/>
    <x v="1"/>
    <s v="BS-399"/>
    <x v="63"/>
  </r>
  <r>
    <d v="2011-09-20T00:00:00"/>
    <x v="8"/>
    <s v="Transfer"/>
    <x v="8"/>
    <x v="19"/>
    <s v="E"/>
    <x v="0"/>
    <s v="BS-399"/>
    <x v="63"/>
  </r>
  <r>
    <d v="2011-09-21T00:00:00"/>
    <x v="6"/>
    <s v="Cash"/>
    <x v="6"/>
    <x v="7"/>
    <s v="A"/>
    <x v="2"/>
    <s v="IS-345"/>
    <x v="64"/>
  </r>
  <r>
    <d v="2011-09-24T00:00:00"/>
    <x v="19"/>
    <s v="Invoice11203"/>
    <x v="22"/>
    <x v="44"/>
    <s v="A"/>
    <x v="0"/>
    <s v="IS-320"/>
    <x v="65"/>
  </r>
  <r>
    <d v="2011-09-26T00:00:00"/>
    <x v="8"/>
    <s v="Payroll"/>
    <x v="9"/>
    <x v="19"/>
    <s v="E"/>
    <x v="1"/>
    <s v="IS-365"/>
    <x v="56"/>
  </r>
  <r>
    <d v="2011-09-26T00:00:00"/>
    <x v="9"/>
    <s v="Debit Order"/>
    <x v="10"/>
    <x v="12"/>
    <s v="E"/>
    <x v="0"/>
    <s v="BS-700"/>
    <x v="56"/>
  </r>
  <r>
    <d v="2011-09-26T00:00:00"/>
    <x v="9"/>
    <s v="Debit Order"/>
    <x v="11"/>
    <x v="13"/>
    <s v="E"/>
    <x v="0"/>
    <s v="IS-500"/>
    <x v="56"/>
  </r>
  <r>
    <d v="2011-09-26T00:00:00"/>
    <x v="10"/>
    <s v="Debit Order"/>
    <x v="12"/>
    <x v="14"/>
    <s v="A"/>
    <x v="0"/>
    <s v="IS-350"/>
    <x v="56"/>
  </r>
  <r>
    <d v="2011-09-30T00:00:00"/>
    <x v="8"/>
    <s v="Bank Statement"/>
    <x v="13"/>
    <x v="13"/>
    <s v="E"/>
    <x v="0"/>
    <s v="BS-399"/>
    <x v="66"/>
  </r>
  <r>
    <d v="2011-09-30T00:00:00"/>
    <x v="8"/>
    <s v="Bank Statement"/>
    <x v="13"/>
    <x v="15"/>
    <s v="E"/>
    <x v="2"/>
    <s v="BS-399"/>
    <x v="66"/>
  </r>
  <r>
    <d v="2011-10-01T00:00:00"/>
    <x v="1"/>
    <s v="Invoice EXP29"/>
    <x v="1"/>
    <x v="1"/>
    <s v="A"/>
    <x v="0"/>
    <s v="IS-380"/>
    <x v="67"/>
  </r>
  <r>
    <d v="2011-10-04T00:00:00"/>
    <x v="13"/>
    <s v="IN1185"/>
    <x v="16"/>
    <x v="45"/>
    <s v="A"/>
    <x v="2"/>
    <s v="IS-325"/>
    <x v="68"/>
  </r>
  <r>
    <d v="2011-10-04T00:00:00"/>
    <x v="17"/>
    <s v="SA12741"/>
    <x v="20"/>
    <x v="46"/>
    <s v="A"/>
    <x v="0"/>
    <s v="IS-390"/>
    <x v="69"/>
  </r>
  <r>
    <d v="2011-10-05T00:00:00"/>
    <x v="3"/>
    <s v="Debit Order"/>
    <x v="3"/>
    <x v="3"/>
    <s v="A"/>
    <x v="0"/>
    <s v="IS-340"/>
    <x v="70"/>
  </r>
  <r>
    <d v="2011-10-15T00:00:00"/>
    <x v="4"/>
    <s v="Bank Statement"/>
    <x v="4"/>
    <x v="17"/>
    <s v="A"/>
    <x v="0"/>
    <s v="IS-315"/>
    <x v="71"/>
  </r>
  <r>
    <d v="2011-10-15T00:00:00"/>
    <x v="4"/>
    <s v="Bank Statement"/>
    <x v="4"/>
    <x v="5"/>
    <s v="A"/>
    <x v="1"/>
    <s v="IS-315"/>
    <x v="71"/>
  </r>
  <r>
    <d v="2011-10-15T00:00:00"/>
    <x v="5"/>
    <s v="Invoice"/>
    <x v="5"/>
    <x v="6"/>
    <s v="A"/>
    <x v="0"/>
    <s v="IS-305"/>
    <x v="72"/>
  </r>
  <r>
    <d v="2011-10-20T00:00:00"/>
    <x v="8"/>
    <s v="Transfer"/>
    <x v="8"/>
    <x v="18"/>
    <s v="E"/>
    <x v="1"/>
    <s v="BS-399"/>
    <x v="73"/>
  </r>
  <r>
    <d v="2011-10-20T00:00:00"/>
    <x v="8"/>
    <s v="Transfer"/>
    <x v="8"/>
    <x v="19"/>
    <s v="E"/>
    <x v="0"/>
    <s v="BS-399"/>
    <x v="73"/>
  </r>
  <r>
    <d v="2011-10-22T00:00:00"/>
    <x v="16"/>
    <s v="Invoice"/>
    <x v="19"/>
    <x v="47"/>
    <s v="A"/>
    <x v="0"/>
    <s v="IS-370"/>
    <x v="74"/>
  </r>
  <r>
    <d v="2011-10-25T00:00:00"/>
    <x v="11"/>
    <s v="Return"/>
    <x v="14"/>
    <x v="48"/>
    <s v="E"/>
    <x v="0"/>
    <s v="BS-600"/>
    <x v="75"/>
  </r>
  <r>
    <d v="2011-10-26T00:00:00"/>
    <x v="8"/>
    <s v="Payroll"/>
    <x v="9"/>
    <x v="19"/>
    <s v="E"/>
    <x v="1"/>
    <s v="IS-365"/>
    <x v="76"/>
  </r>
  <r>
    <d v="2011-10-26T00:00:00"/>
    <x v="9"/>
    <s v="Debit Order"/>
    <x v="10"/>
    <x v="12"/>
    <s v="E"/>
    <x v="0"/>
    <s v="BS-700"/>
    <x v="76"/>
  </r>
  <r>
    <d v="2011-10-26T00:00:00"/>
    <x v="9"/>
    <s v="Debit Order"/>
    <x v="11"/>
    <x v="13"/>
    <s v="E"/>
    <x v="0"/>
    <s v="IS-500"/>
    <x v="76"/>
  </r>
  <r>
    <d v="2011-10-26T00:00:00"/>
    <x v="10"/>
    <s v="Debit Order"/>
    <x v="12"/>
    <x v="14"/>
    <s v="A"/>
    <x v="0"/>
    <s v="IS-350"/>
    <x v="76"/>
  </r>
  <r>
    <d v="2011-10-28T00:00:00"/>
    <x v="6"/>
    <s v="Cash"/>
    <x v="6"/>
    <x v="49"/>
    <s v="A"/>
    <x v="2"/>
    <s v="IS-345"/>
    <x v="77"/>
  </r>
  <r>
    <d v="2011-10-31T00:00:00"/>
    <x v="8"/>
    <s v="Bank Statement"/>
    <x v="13"/>
    <x v="8"/>
    <s v="E"/>
    <x v="0"/>
    <s v="BS-399"/>
    <x v="67"/>
  </r>
  <r>
    <d v="2011-10-31T00:00:00"/>
    <x v="8"/>
    <s v="Bank Statement"/>
    <x v="13"/>
    <x v="50"/>
    <s v="E"/>
    <x v="2"/>
    <s v="BS-399"/>
    <x v="67"/>
  </r>
  <r>
    <d v="2011-11-01T00:00:00"/>
    <x v="1"/>
    <s v="Invoice EXP30"/>
    <x v="1"/>
    <x v="1"/>
    <s v="A"/>
    <x v="0"/>
    <s v="IS-380"/>
    <x v="78"/>
  </r>
  <r>
    <d v="2011-11-05T00:00:00"/>
    <x v="3"/>
    <s v="Debit Order"/>
    <x v="3"/>
    <x v="3"/>
    <s v="A"/>
    <x v="0"/>
    <s v="IS-340"/>
    <x v="79"/>
  </r>
  <r>
    <d v="2011-11-05T00:00:00"/>
    <x v="19"/>
    <s v="Invoice 12987"/>
    <x v="22"/>
    <x v="24"/>
    <s v="A"/>
    <x v="0"/>
    <s v="IS-320"/>
    <x v="80"/>
  </r>
  <r>
    <d v="2011-11-15T00:00:00"/>
    <x v="4"/>
    <s v="Bank Statement"/>
    <x v="4"/>
    <x v="17"/>
    <s v="A"/>
    <x v="0"/>
    <s v="IS-315"/>
    <x v="81"/>
  </r>
  <r>
    <d v="2011-11-15T00:00:00"/>
    <x v="4"/>
    <s v="Bank Statement"/>
    <x v="4"/>
    <x v="5"/>
    <s v="A"/>
    <x v="1"/>
    <s v="IS-315"/>
    <x v="81"/>
  </r>
  <r>
    <d v="2011-11-15T00:00:00"/>
    <x v="5"/>
    <s v="Invoice"/>
    <x v="5"/>
    <x v="6"/>
    <s v="A"/>
    <x v="0"/>
    <s v="IS-305"/>
    <x v="82"/>
  </r>
  <r>
    <d v="2011-11-19T00:00:00"/>
    <x v="6"/>
    <s v="Cash"/>
    <x v="6"/>
    <x v="51"/>
    <s v="A"/>
    <x v="2"/>
    <s v="IS-345"/>
    <x v="83"/>
  </r>
  <r>
    <d v="2011-11-20T00:00:00"/>
    <x v="8"/>
    <s v="Transfer"/>
    <x v="8"/>
    <x v="18"/>
    <s v="E"/>
    <x v="1"/>
    <s v="BS-399"/>
    <x v="84"/>
  </r>
  <r>
    <d v="2011-11-20T00:00:00"/>
    <x v="8"/>
    <s v="Transfer"/>
    <x v="8"/>
    <x v="19"/>
    <s v="E"/>
    <x v="0"/>
    <s v="BS-399"/>
    <x v="84"/>
  </r>
  <r>
    <d v="2011-11-26T00:00:00"/>
    <x v="8"/>
    <s v="Payroll"/>
    <x v="9"/>
    <x v="19"/>
    <s v="E"/>
    <x v="1"/>
    <s v="IS-365"/>
    <x v="85"/>
  </r>
  <r>
    <d v="2011-11-26T00:00:00"/>
    <x v="9"/>
    <s v="Debit Order"/>
    <x v="10"/>
    <x v="12"/>
    <s v="E"/>
    <x v="0"/>
    <s v="BS-700"/>
    <x v="85"/>
  </r>
  <r>
    <d v="2011-11-26T00:00:00"/>
    <x v="9"/>
    <s v="Debit Order"/>
    <x v="11"/>
    <x v="13"/>
    <s v="E"/>
    <x v="0"/>
    <s v="IS-500"/>
    <x v="85"/>
  </r>
  <r>
    <d v="2011-11-26T00:00:00"/>
    <x v="10"/>
    <s v="Debit Order"/>
    <x v="12"/>
    <x v="14"/>
    <s v="A"/>
    <x v="0"/>
    <s v="IS-350"/>
    <x v="85"/>
  </r>
  <r>
    <d v="2011-11-30T00:00:00"/>
    <x v="8"/>
    <s v="Bank Statement"/>
    <x v="13"/>
    <x v="52"/>
    <s v="E"/>
    <x v="0"/>
    <s v="BS-399"/>
    <x v="86"/>
  </r>
  <r>
    <d v="2011-11-30T00:00:00"/>
    <x v="8"/>
    <s v="Bank Statement"/>
    <x v="13"/>
    <x v="53"/>
    <s v="E"/>
    <x v="2"/>
    <s v="BS-399"/>
    <x v="86"/>
  </r>
  <r>
    <d v="2011-12-01T00:00:00"/>
    <x v="1"/>
    <s v="Invoice EXP31"/>
    <x v="1"/>
    <x v="1"/>
    <s v="A"/>
    <x v="0"/>
    <s v="IS-380"/>
    <x v="87"/>
  </r>
  <r>
    <d v="2011-12-05T00:00:00"/>
    <x v="3"/>
    <s v="Debit Order"/>
    <x v="3"/>
    <x v="3"/>
    <s v="A"/>
    <x v="0"/>
    <s v="IS-340"/>
    <x v="80"/>
  </r>
  <r>
    <d v="2011-12-06T00:00:00"/>
    <x v="6"/>
    <s v="Cash"/>
    <x v="6"/>
    <x v="54"/>
    <s v="A"/>
    <x v="2"/>
    <s v="IS-345"/>
    <x v="88"/>
  </r>
  <r>
    <d v="2011-12-15T00:00:00"/>
    <x v="4"/>
    <s v="Bank Statement"/>
    <x v="4"/>
    <x v="17"/>
    <s v="A"/>
    <x v="0"/>
    <s v="IS-315"/>
    <x v="89"/>
  </r>
  <r>
    <d v="2011-12-15T00:00:00"/>
    <x v="4"/>
    <s v="Bank Statement"/>
    <x v="4"/>
    <x v="5"/>
    <s v="A"/>
    <x v="1"/>
    <s v="IS-315"/>
    <x v="89"/>
  </r>
  <r>
    <d v="2011-12-15T00:00:00"/>
    <x v="5"/>
    <s v="Invoice"/>
    <x v="5"/>
    <x v="6"/>
    <s v="A"/>
    <x v="0"/>
    <s v="IS-305"/>
    <x v="90"/>
  </r>
  <r>
    <d v="2011-12-17T00:00:00"/>
    <x v="2"/>
    <s v="M00353051"/>
    <x v="2"/>
    <x v="55"/>
    <s v="A"/>
    <x v="0"/>
    <s v="IS-375"/>
    <x v="91"/>
  </r>
  <r>
    <d v="2011-12-17T00:00:00"/>
    <x v="16"/>
    <s v="Invoice"/>
    <x v="19"/>
    <x v="56"/>
    <s v="A"/>
    <x v="0"/>
    <s v="IS-370"/>
    <x v="91"/>
  </r>
  <r>
    <d v="2011-12-17T00:00:00"/>
    <x v="19"/>
    <s v="Invoice 13432"/>
    <x v="22"/>
    <x v="57"/>
    <s v="A"/>
    <x v="0"/>
    <s v="IS-320"/>
    <x v="91"/>
  </r>
  <r>
    <d v="2011-12-20T00:00:00"/>
    <x v="8"/>
    <s v="Transfer"/>
    <x v="8"/>
    <x v="18"/>
    <s v="E"/>
    <x v="1"/>
    <s v="BS-399"/>
    <x v="92"/>
  </r>
  <r>
    <d v="2011-12-20T00:00:00"/>
    <x v="8"/>
    <s v="Transfer"/>
    <x v="8"/>
    <x v="19"/>
    <s v="E"/>
    <x v="0"/>
    <s v="BS-399"/>
    <x v="92"/>
  </r>
  <r>
    <d v="2011-12-22T00:00:00"/>
    <x v="13"/>
    <s v="IN1192"/>
    <x v="16"/>
    <x v="58"/>
    <s v="A"/>
    <x v="2"/>
    <s v="IS-325"/>
    <x v="93"/>
  </r>
  <r>
    <d v="2011-12-25T00:00:00"/>
    <x v="11"/>
    <s v="Return"/>
    <x v="14"/>
    <x v="59"/>
    <s v="E"/>
    <x v="0"/>
    <s v="BS-600"/>
    <x v="94"/>
  </r>
  <r>
    <d v="2011-12-26T00:00:00"/>
    <x v="8"/>
    <s v="Payroll"/>
    <x v="9"/>
    <x v="19"/>
    <s v="E"/>
    <x v="1"/>
    <s v="IS-365"/>
    <x v="95"/>
  </r>
  <r>
    <d v="2011-12-26T00:00:00"/>
    <x v="9"/>
    <s v="Debit Order"/>
    <x v="10"/>
    <x v="12"/>
    <s v="E"/>
    <x v="0"/>
    <s v="BS-700"/>
    <x v="95"/>
  </r>
  <r>
    <d v="2011-12-26T00:00:00"/>
    <x v="9"/>
    <s v="Debit Order"/>
    <x v="11"/>
    <x v="13"/>
    <s v="E"/>
    <x v="0"/>
    <s v="IS-500"/>
    <x v="95"/>
  </r>
  <r>
    <d v="2011-12-26T00:00:00"/>
    <x v="10"/>
    <s v="Debit Order"/>
    <x v="12"/>
    <x v="14"/>
    <s v="A"/>
    <x v="0"/>
    <s v="IS-350"/>
    <x v="95"/>
  </r>
  <r>
    <d v="2011-12-31T00:00:00"/>
    <x v="8"/>
    <s v="Bank Statement"/>
    <x v="13"/>
    <x v="13"/>
    <s v="E"/>
    <x v="0"/>
    <s v="BS-399"/>
    <x v="87"/>
  </r>
  <r>
    <d v="2011-12-31T00:00:00"/>
    <x v="8"/>
    <s v="Bank Statement"/>
    <x v="13"/>
    <x v="15"/>
    <s v="E"/>
    <x v="2"/>
    <s v="BS-399"/>
    <x v="87"/>
  </r>
  <r>
    <d v="2012-01-01T00:00:00"/>
    <x v="1"/>
    <s v="Invoice EXP32"/>
    <x v="1"/>
    <x v="1"/>
    <s v="A"/>
    <x v="0"/>
    <s v="IS-380"/>
    <x v="96"/>
  </r>
  <r>
    <d v="2012-01-05T00:00:00"/>
    <x v="3"/>
    <s v="Debit Order"/>
    <x v="3"/>
    <x v="3"/>
    <s v="A"/>
    <x v="0"/>
    <s v="IS-340"/>
    <x v="97"/>
  </r>
  <r>
    <d v="2012-01-15T00:00:00"/>
    <x v="4"/>
    <s v="Bank Statement"/>
    <x v="4"/>
    <x v="17"/>
    <s v="A"/>
    <x v="0"/>
    <s v="IS-315"/>
    <x v="98"/>
  </r>
  <r>
    <d v="2012-01-15T00:00:00"/>
    <x v="4"/>
    <s v="Bank Statement"/>
    <x v="4"/>
    <x v="5"/>
    <s v="A"/>
    <x v="1"/>
    <s v="IS-315"/>
    <x v="98"/>
  </r>
  <r>
    <d v="2012-01-15T00:00:00"/>
    <x v="5"/>
    <s v="Invoice"/>
    <x v="5"/>
    <x v="6"/>
    <s v="A"/>
    <x v="0"/>
    <s v="IS-305"/>
    <x v="99"/>
  </r>
  <r>
    <d v="2012-01-16T00:00:00"/>
    <x v="6"/>
    <s v="Cash"/>
    <x v="6"/>
    <x v="60"/>
    <s v="A"/>
    <x v="2"/>
    <s v="IS-345"/>
    <x v="91"/>
  </r>
  <r>
    <d v="2012-01-20T00:00:00"/>
    <x v="8"/>
    <s v="Transfer"/>
    <x v="8"/>
    <x v="18"/>
    <s v="E"/>
    <x v="1"/>
    <s v="BS-399"/>
    <x v="100"/>
  </r>
  <r>
    <d v="2012-01-20T00:00:00"/>
    <x v="8"/>
    <s v="Transfer"/>
    <x v="8"/>
    <x v="19"/>
    <s v="E"/>
    <x v="0"/>
    <s v="BS-399"/>
    <x v="100"/>
  </r>
  <r>
    <d v="2012-01-26T00:00:00"/>
    <x v="8"/>
    <s v="Payroll"/>
    <x v="9"/>
    <x v="19"/>
    <s v="E"/>
    <x v="1"/>
    <s v="IS-365"/>
    <x v="101"/>
  </r>
  <r>
    <d v="2012-01-26T00:00:00"/>
    <x v="9"/>
    <s v="Debit Order"/>
    <x v="10"/>
    <x v="12"/>
    <s v="E"/>
    <x v="0"/>
    <s v="BS-700"/>
    <x v="101"/>
  </r>
  <r>
    <d v="2012-01-26T00:00:00"/>
    <x v="9"/>
    <s v="Debit Order"/>
    <x v="11"/>
    <x v="13"/>
    <s v="E"/>
    <x v="0"/>
    <s v="IS-500"/>
    <x v="101"/>
  </r>
  <r>
    <d v="2012-01-26T00:00:00"/>
    <x v="10"/>
    <s v="Debit Order"/>
    <x v="12"/>
    <x v="14"/>
    <s v="A"/>
    <x v="0"/>
    <s v="IS-350"/>
    <x v="101"/>
  </r>
  <r>
    <d v="2012-01-26T00:00:00"/>
    <x v="14"/>
    <s v="Invoice"/>
    <x v="27"/>
    <x v="61"/>
    <s v="A"/>
    <x v="0"/>
    <s v="IS-385"/>
    <x v="96"/>
  </r>
  <r>
    <d v="2012-01-28T00:00:00"/>
    <x v="19"/>
    <s v="Invoice 14278"/>
    <x v="22"/>
    <x v="62"/>
    <s v="A"/>
    <x v="0"/>
    <s v="IS-320"/>
    <x v="102"/>
  </r>
  <r>
    <d v="2012-01-31T00:00:00"/>
    <x v="8"/>
    <s v="Bank Statement"/>
    <x v="13"/>
    <x v="52"/>
    <s v="E"/>
    <x v="0"/>
    <s v="BS-399"/>
    <x v="96"/>
  </r>
  <r>
    <d v="2012-01-31T00:00:00"/>
    <x v="8"/>
    <s v="Bank Statement"/>
    <x v="13"/>
    <x v="53"/>
    <s v="E"/>
    <x v="2"/>
    <s v="BS-399"/>
    <x v="96"/>
  </r>
  <r>
    <d v="2012-02-01T00:00:00"/>
    <x v="1"/>
    <s v="Invoice EXP33"/>
    <x v="1"/>
    <x v="1"/>
    <s v="A"/>
    <x v="0"/>
    <s v="IS-380"/>
    <x v="103"/>
  </r>
  <r>
    <d v="2012-02-05T00:00:00"/>
    <x v="3"/>
    <s v="Debit Order"/>
    <x v="3"/>
    <x v="3"/>
    <s v="A"/>
    <x v="0"/>
    <s v="IS-340"/>
    <x v="104"/>
  </r>
  <r>
    <d v="2012-02-11T00:00:00"/>
    <x v="16"/>
    <s v="Invoice"/>
    <x v="19"/>
    <x v="47"/>
    <s v="A"/>
    <x v="0"/>
    <s v="IS-370"/>
    <x v="103"/>
  </r>
  <r>
    <d v="2012-02-15T00:00:00"/>
    <x v="4"/>
    <s v="Bank Statement"/>
    <x v="4"/>
    <x v="17"/>
    <s v="A"/>
    <x v="0"/>
    <s v="IS-315"/>
    <x v="105"/>
  </r>
  <r>
    <d v="2012-02-15T00:00:00"/>
    <x v="4"/>
    <s v="Bank Statement"/>
    <x v="4"/>
    <x v="5"/>
    <s v="A"/>
    <x v="1"/>
    <s v="IS-315"/>
    <x v="105"/>
  </r>
  <r>
    <d v="2012-02-15T00:00:00"/>
    <x v="5"/>
    <s v="Invoice"/>
    <x v="5"/>
    <x v="6"/>
    <s v="A"/>
    <x v="0"/>
    <s v="IS-305"/>
    <x v="103"/>
  </r>
  <r>
    <d v="2012-02-20T00:00:00"/>
    <x v="8"/>
    <s v="Transfer"/>
    <x v="8"/>
    <x v="18"/>
    <s v="E"/>
    <x v="1"/>
    <s v="BS-399"/>
    <x v="106"/>
  </r>
  <r>
    <d v="2012-02-20T00:00:00"/>
    <x v="8"/>
    <s v="Transfer"/>
    <x v="8"/>
    <x v="19"/>
    <s v="E"/>
    <x v="0"/>
    <s v="BS-399"/>
    <x v="106"/>
  </r>
  <r>
    <d v="2012-02-25T00:00:00"/>
    <x v="11"/>
    <s v="Return"/>
    <x v="14"/>
    <x v="63"/>
    <s v="E"/>
    <x v="0"/>
    <s v="BS-600"/>
    <x v="107"/>
  </r>
  <r>
    <d v="2012-02-25T00:00:00"/>
    <x v="6"/>
    <s v="Cash"/>
    <x v="6"/>
    <x v="64"/>
    <s v="A"/>
    <x v="2"/>
    <s v="IS-345"/>
    <x v="107"/>
  </r>
  <r>
    <d v="2012-02-26T00:00:00"/>
    <x v="23"/>
    <s v="Invoice"/>
    <x v="28"/>
    <x v="65"/>
    <s v="A"/>
    <x v="0"/>
    <s v="BS-100"/>
    <x v="103"/>
  </r>
  <r>
    <d v="2012-02-26T00:00:00"/>
    <x v="8"/>
    <s v="Payroll"/>
    <x v="9"/>
    <x v="19"/>
    <s v="E"/>
    <x v="1"/>
    <s v="IS-365"/>
    <x v="108"/>
  </r>
  <r>
    <d v="2012-02-26T00:00:00"/>
    <x v="9"/>
    <s v="Debit Order"/>
    <x v="10"/>
    <x v="12"/>
    <s v="E"/>
    <x v="0"/>
    <s v="BS-700"/>
    <x v="108"/>
  </r>
  <r>
    <d v="2012-02-26T00:00:00"/>
    <x v="9"/>
    <s v="Debit Order"/>
    <x v="11"/>
    <x v="13"/>
    <s v="E"/>
    <x v="0"/>
    <s v="IS-500"/>
    <x v="108"/>
  </r>
  <r>
    <d v="2012-02-26T00:00:00"/>
    <x v="10"/>
    <s v="Debit Order"/>
    <x v="12"/>
    <x v="14"/>
    <s v="A"/>
    <x v="0"/>
    <s v="IS-350"/>
    <x v="108"/>
  </r>
  <r>
    <d v="2012-02-29T00:00:00"/>
    <x v="8"/>
    <s v="Bank Statement"/>
    <x v="13"/>
    <x v="66"/>
    <s v="E"/>
    <x v="0"/>
    <s v="BS-399"/>
    <x v="109"/>
  </r>
  <r>
    <d v="2012-02-29T00:00:00"/>
    <x v="8"/>
    <s v="Bank Statement"/>
    <x v="13"/>
    <x v="67"/>
    <s v="E"/>
    <x v="2"/>
    <s v="BS-399"/>
    <x v="109"/>
  </r>
  <r>
    <d v="2012-02-29T00:00:00"/>
    <x v="11"/>
    <s v="Return"/>
    <x v="24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BC518-51EB-4B8E-8CDC-22C668FEA720}" name="PivotTable1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Sum of Tax Inclusive Amounts">
  <location ref="A3:C12" firstHeaderRow="1" firstDataRow="1" firstDataCol="2"/>
  <pivotFields count="11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Row" compact="0" subtotalTop="0" defaultSubtotal="0">
      <items count="3">
        <item x="0"/>
        <item x="1"/>
        <item x="2"/>
      </items>
    </pivotField>
    <pivotField showAll="0"/>
    <pivotField axis="axisRow" compact="0" showAll="0" sum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sum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2">
    <field x="8"/>
    <field x="6"/>
  </rowFields>
  <rowItems count="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ax Inclusive Amount" fld="4" baseField="6" baseItem="1" numFmtId="165"/>
  </dataFields>
  <formats count="11">
    <format dxfId="23">
      <pivotArea field="1" type="button" dataOnly="0" labelOnly="1" outline="0"/>
    </format>
    <format dxfId="22">
      <pivotArea field="1" type="button" dataOnly="0" labelOnly="1" outline="0"/>
    </format>
    <format dxfId="21">
      <pivotArea field="1" type="button" dataOnly="0" labelOnly="1" outline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axis="axisValues" fieldPosition="0"/>
    </format>
    <format dxfId="18">
      <pivotArea field="8" type="button" dataOnly="0" labelOnly="1" outline="0" axis="axisRow" fieldPosition="0"/>
    </format>
    <format dxfId="17">
      <pivotArea field="6" type="button" dataOnly="0" labelOnly="1" outline="0" axis="axisRow" fieldPosition="1"/>
    </format>
    <format dxfId="16">
      <pivotArea dataOnly="0" labelOnly="1" outline="0" axis="axisValues" fieldPosition="0"/>
    </format>
    <format dxfId="15">
      <pivotArea field="8" type="button" dataOnly="0" labelOnly="1" outline="0" axis="axisRow" fieldPosition="0"/>
    </format>
    <format dxfId="14">
      <pivotArea field="6" type="button" dataOnly="0" labelOnly="1" outline="0" axis="axisRow" fieldPosition="1"/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2B239-3748-4E69-A498-C42FD988A1A0}" name="Table1" displayName="Table1" ref="A2:I210" totalsRowShown="0" headerRowDxfId="12" dataDxfId="10" headerRowBorderDxfId="11" tableBorderDxfId="9">
  <autoFilter ref="A2:I210" xr:uid="{FD62B239-3748-4E69-A498-C42FD988A1A0}"/>
  <tableColumns count="9">
    <tableColumn id="1" xr3:uid="{1093E6B7-C5E7-4B39-AB24-5C3761DE7695}" name="Document Date" dataDxfId="8"/>
    <tableColumn id="2" xr3:uid="{8FA26166-6C1A-45FB-9F43-566D7DE3E1F4}" name="Supplier" dataDxfId="7"/>
    <tableColumn id="3" xr3:uid="{1F7B03F8-BDA0-4744-B299-95B97C9DC35B}" name="Reference" dataDxfId="6"/>
    <tableColumn id="4" xr3:uid="{263080EA-3519-4BE0-9178-613282505788}" name="Description" dataDxfId="5"/>
    <tableColumn id="5" xr3:uid="{D7B114AC-2CBB-4CDB-956D-AB4A5AE71876}" name="Tax Inclusive Amount" dataDxfId="4" dataCellStyle="Comma"/>
    <tableColumn id="6" xr3:uid="{DBB2782D-3266-45D6-B3C9-A9E7AB4BF778}" name="Tax Code" dataDxfId="3"/>
    <tableColumn id="7" xr3:uid="{BF0DA8E8-2BE0-429A-83C6-7ADF30394158}" name="Bank Code" dataDxfId="2"/>
    <tableColumn id="8" xr3:uid="{793D5300-E778-46F9-AF13-AA1AD2E2C5E1}" name="Account Code" dataDxfId="1"/>
    <tableColumn id="9" xr3:uid="{16F65DB2-DCCD-440C-97EC-D7DF5D1B7A16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4E76-0479-413A-9C14-41215A27E8CC}">
  <dimension ref="A1:E21"/>
  <sheetViews>
    <sheetView zoomScale="110" workbookViewId="0">
      <selection activeCell="B3" sqref="B3"/>
    </sheetView>
  </sheetViews>
  <sheetFormatPr defaultRowHeight="14.5" x14ac:dyDescent="0.35"/>
  <cols>
    <col min="1" max="1" width="7.90625" customWidth="1"/>
    <col min="2" max="2" width="19.453125" customWidth="1"/>
    <col min="3" max="3" width="4.36328125" bestFit="1" customWidth="1"/>
    <col min="4" max="4" width="6.08984375" bestFit="1" customWidth="1"/>
    <col min="5" max="5" width="13.6328125" bestFit="1" customWidth="1"/>
  </cols>
  <sheetData>
    <row r="1" spans="1:5" ht="24.5" customHeight="1" x14ac:dyDescent="0.35">
      <c r="A1" s="52" t="s">
        <v>145</v>
      </c>
      <c r="B1" s="52"/>
      <c r="C1" s="52"/>
      <c r="D1" s="52"/>
      <c r="E1" s="52"/>
    </row>
    <row r="2" spans="1:5" ht="4.5" customHeight="1" thickBot="1" x14ac:dyDescent="0.4"/>
    <row r="3" spans="1:5" ht="15" thickBot="1" x14ac:dyDescent="0.4">
      <c r="B3" s="14" t="s">
        <v>132</v>
      </c>
      <c r="C3" s="15" t="s">
        <v>129</v>
      </c>
      <c r="D3" s="15" t="s">
        <v>130</v>
      </c>
      <c r="E3" s="16" t="s">
        <v>131</v>
      </c>
    </row>
    <row r="4" spans="1:5" x14ac:dyDescent="0.35">
      <c r="B4" s="17" t="s">
        <v>133</v>
      </c>
      <c r="C4" s="18">
        <v>12</v>
      </c>
      <c r="D4" s="18">
        <v>85</v>
      </c>
      <c r="E4" s="19" t="s">
        <v>144</v>
      </c>
    </row>
    <row r="5" spans="1:5" x14ac:dyDescent="0.35">
      <c r="B5" s="20" t="s">
        <v>134</v>
      </c>
      <c r="C5" s="13">
        <v>11</v>
      </c>
      <c r="D5" s="13">
        <v>72</v>
      </c>
      <c r="E5" s="21" t="s">
        <v>144</v>
      </c>
    </row>
    <row r="6" spans="1:5" x14ac:dyDescent="0.35">
      <c r="B6" s="20" t="s">
        <v>135</v>
      </c>
      <c r="C6" s="13">
        <v>13</v>
      </c>
      <c r="D6" s="13">
        <v>60</v>
      </c>
      <c r="E6" s="21" t="s">
        <v>144</v>
      </c>
    </row>
    <row r="7" spans="1:5" x14ac:dyDescent="0.35">
      <c r="B7" s="20" t="s">
        <v>136</v>
      </c>
      <c r="C7" s="13">
        <v>12</v>
      </c>
      <c r="D7" s="13">
        <v>95</v>
      </c>
      <c r="E7" s="21" t="s">
        <v>144</v>
      </c>
    </row>
    <row r="8" spans="1:5" x14ac:dyDescent="0.35">
      <c r="B8" s="20" t="s">
        <v>137</v>
      </c>
      <c r="C8" s="13">
        <v>14</v>
      </c>
      <c r="D8" s="13">
        <v>88</v>
      </c>
      <c r="E8" s="21" t="s">
        <v>144</v>
      </c>
    </row>
    <row r="9" spans="1:5" x14ac:dyDescent="0.35">
      <c r="B9" s="20" t="s">
        <v>138</v>
      </c>
      <c r="C9" s="13">
        <v>12</v>
      </c>
      <c r="D9" s="13">
        <v>99</v>
      </c>
      <c r="E9" s="21" t="s">
        <v>144</v>
      </c>
    </row>
    <row r="10" spans="1:5" x14ac:dyDescent="0.35">
      <c r="B10" s="20" t="s">
        <v>139</v>
      </c>
      <c r="C10" s="13">
        <v>11</v>
      </c>
      <c r="D10" s="13">
        <v>75</v>
      </c>
      <c r="E10" s="21" t="s">
        <v>144</v>
      </c>
    </row>
    <row r="11" spans="1:5" x14ac:dyDescent="0.35">
      <c r="B11" s="20" t="s">
        <v>140</v>
      </c>
      <c r="C11" s="13">
        <v>13</v>
      </c>
      <c r="D11" s="13">
        <v>100</v>
      </c>
      <c r="E11" s="21" t="s">
        <v>144</v>
      </c>
    </row>
    <row r="12" spans="1:5" x14ac:dyDescent="0.35">
      <c r="B12" s="20" t="s">
        <v>141</v>
      </c>
      <c r="C12" s="13">
        <v>13</v>
      </c>
      <c r="D12" s="13">
        <v>75</v>
      </c>
      <c r="E12" s="21" t="s">
        <v>144</v>
      </c>
    </row>
    <row r="13" spans="1:5" x14ac:dyDescent="0.35">
      <c r="B13" s="20" t="s">
        <v>142</v>
      </c>
      <c r="C13" s="13">
        <v>15</v>
      </c>
      <c r="D13" s="13">
        <v>85</v>
      </c>
      <c r="E13" s="21" t="s">
        <v>144</v>
      </c>
    </row>
    <row r="14" spans="1:5" ht="15" thickBot="1" x14ac:dyDescent="0.4">
      <c r="B14" s="32" t="s">
        <v>143</v>
      </c>
      <c r="C14" s="22">
        <v>11</v>
      </c>
      <c r="D14" s="22">
        <v>85</v>
      </c>
      <c r="E14" s="23" t="s">
        <v>144</v>
      </c>
    </row>
    <row r="15" spans="1:5" ht="15" thickBot="1" x14ac:dyDescent="0.4"/>
    <row r="16" spans="1:5" x14ac:dyDescent="0.35">
      <c r="A16" s="24" t="s">
        <v>146</v>
      </c>
      <c r="B16" s="33"/>
      <c r="C16" s="27">
        <f>MIN(C4:C14)</f>
        <v>11</v>
      </c>
      <c r="D16" s="28">
        <f>MIN(D4:D14)</f>
        <v>60</v>
      </c>
    </row>
    <row r="17" spans="1:4" x14ac:dyDescent="0.35">
      <c r="A17" s="25" t="s">
        <v>147</v>
      </c>
      <c r="B17" s="33"/>
      <c r="C17" s="29">
        <f>MAX(C4:C14)</f>
        <v>15</v>
      </c>
      <c r="D17" s="30">
        <f>MAX(D4:D14)</f>
        <v>100</v>
      </c>
    </row>
    <row r="18" spans="1:4" x14ac:dyDescent="0.35">
      <c r="A18" s="25" t="s">
        <v>148</v>
      </c>
      <c r="B18" s="33"/>
      <c r="C18" s="34">
        <f>AVERAGE(C4:C14)</f>
        <v>12.454545454545455</v>
      </c>
      <c r="D18" s="31">
        <f>AVERAGE(D4:D14)</f>
        <v>83.545454545454547</v>
      </c>
    </row>
    <row r="19" spans="1:4" x14ac:dyDescent="0.35">
      <c r="A19" s="25" t="s">
        <v>149</v>
      </c>
      <c r="B19" s="33"/>
      <c r="C19" s="29">
        <f>_xlfn.MODE.SNGL(C4:C14)</f>
        <v>12</v>
      </c>
      <c r="D19" s="30">
        <f>_xlfn.MODE.SNGL(D4:D14)</f>
        <v>85</v>
      </c>
    </row>
    <row r="20" spans="1:4" ht="15" thickBot="1" x14ac:dyDescent="0.4">
      <c r="A20" s="25" t="s">
        <v>150</v>
      </c>
      <c r="B20" s="33"/>
      <c r="C20" s="29">
        <f>MEDIAN(C4:C14)</f>
        <v>12</v>
      </c>
      <c r="D20" s="30">
        <f>MEDIAN(D4:D14)</f>
        <v>85</v>
      </c>
    </row>
    <row r="21" spans="1:4" ht="15" thickBot="1" x14ac:dyDescent="0.4">
      <c r="A21" s="26" t="s">
        <v>151</v>
      </c>
      <c r="B21" s="35">
        <f>COUNTA(B4:B14)</f>
        <v>11</v>
      </c>
      <c r="C21" s="36"/>
      <c r="D21" s="37"/>
    </row>
  </sheetData>
  <dataConsolidate/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7A4E-EF76-4853-80F2-F44929813BDF}">
  <dimension ref="A1:G8"/>
  <sheetViews>
    <sheetView zoomScale="82" workbookViewId="0">
      <selection activeCell="F33" sqref="F33"/>
    </sheetView>
  </sheetViews>
  <sheetFormatPr defaultRowHeight="14.5" x14ac:dyDescent="0.35"/>
  <cols>
    <col min="1" max="1" width="11.7265625" bestFit="1" customWidth="1"/>
    <col min="2" max="2" width="10.453125" bestFit="1" customWidth="1"/>
    <col min="3" max="3" width="12.90625" bestFit="1" customWidth="1"/>
    <col min="4" max="4" width="7.90625" bestFit="1" customWidth="1"/>
    <col min="5" max="5" width="12.81640625" bestFit="1" customWidth="1"/>
    <col min="6" max="6" width="18.36328125" bestFit="1" customWidth="1"/>
    <col min="7" max="7" width="16.7265625" bestFit="1" customWidth="1"/>
  </cols>
  <sheetData>
    <row r="1" spans="1:7" ht="15.5" x14ac:dyDescent="0.35">
      <c r="A1" s="53" t="s">
        <v>152</v>
      </c>
      <c r="B1" s="53"/>
      <c r="C1" s="53"/>
      <c r="D1" s="53"/>
      <c r="E1" s="53"/>
      <c r="F1" s="53"/>
      <c r="G1" s="53"/>
    </row>
    <row r="2" spans="1:7" ht="4" customHeight="1" x14ac:dyDescent="0.35"/>
    <row r="3" spans="1:7" x14ac:dyDescent="0.35">
      <c r="A3" s="39" t="s">
        <v>159</v>
      </c>
      <c r="B3" s="39" t="s">
        <v>153</v>
      </c>
      <c r="C3" s="39" t="s">
        <v>154</v>
      </c>
      <c r="D3" s="39" t="s">
        <v>155</v>
      </c>
      <c r="E3" s="39" t="s">
        <v>156</v>
      </c>
      <c r="F3" s="39" t="s">
        <v>157</v>
      </c>
      <c r="G3" s="39" t="s">
        <v>158</v>
      </c>
    </row>
    <row r="4" spans="1:7" x14ac:dyDescent="0.35">
      <c r="A4" s="38" t="s">
        <v>160</v>
      </c>
      <c r="B4" s="40">
        <v>2000</v>
      </c>
      <c r="C4" s="41">
        <v>0.21</v>
      </c>
      <c r="D4" s="42">
        <v>3</v>
      </c>
      <c r="E4" s="40">
        <f>B4*C4</f>
        <v>420</v>
      </c>
      <c r="F4" s="40">
        <f>SUM(E4,B4)</f>
        <v>2420</v>
      </c>
      <c r="G4" s="40">
        <f>F4/D4</f>
        <v>806.66666666666663</v>
      </c>
    </row>
    <row r="5" spans="1:7" x14ac:dyDescent="0.35">
      <c r="A5" s="38" t="s">
        <v>161</v>
      </c>
      <c r="B5" s="40">
        <v>450</v>
      </c>
      <c r="C5" s="41">
        <v>0.25</v>
      </c>
      <c r="D5" s="42">
        <v>3</v>
      </c>
      <c r="E5" s="40">
        <f t="shared" ref="E5:E8" si="0">B5*C5</f>
        <v>112.5</v>
      </c>
      <c r="F5" s="40">
        <f t="shared" ref="F5:F8" si="1">SUM(E5,B5)</f>
        <v>562.5</v>
      </c>
      <c r="G5" s="40">
        <f t="shared" ref="G5:G8" si="2">F5/D5</f>
        <v>187.5</v>
      </c>
    </row>
    <row r="6" spans="1:7" x14ac:dyDescent="0.35">
      <c r="A6" s="38" t="s">
        <v>162</v>
      </c>
      <c r="B6" s="40">
        <v>975</v>
      </c>
      <c r="C6" s="41">
        <v>0.27</v>
      </c>
      <c r="D6" s="42">
        <v>3</v>
      </c>
      <c r="E6" s="40">
        <f t="shared" si="0"/>
        <v>263.25</v>
      </c>
      <c r="F6" s="40">
        <f t="shared" si="1"/>
        <v>1238.25</v>
      </c>
      <c r="G6" s="40">
        <f t="shared" si="2"/>
        <v>412.75</v>
      </c>
    </row>
    <row r="7" spans="1:7" x14ac:dyDescent="0.35">
      <c r="A7" s="38" t="s">
        <v>163</v>
      </c>
      <c r="B7" s="40">
        <v>1500</v>
      </c>
      <c r="C7" s="41">
        <v>0.15</v>
      </c>
      <c r="D7" s="42">
        <v>3</v>
      </c>
      <c r="E7" s="40">
        <f t="shared" si="0"/>
        <v>225</v>
      </c>
      <c r="F7" s="40">
        <f t="shared" si="1"/>
        <v>1725</v>
      </c>
      <c r="G7" s="40">
        <f t="shared" si="2"/>
        <v>575</v>
      </c>
    </row>
    <row r="8" spans="1:7" x14ac:dyDescent="0.35">
      <c r="A8" s="38" t="s">
        <v>164</v>
      </c>
      <c r="B8" s="40">
        <v>780</v>
      </c>
      <c r="C8" s="41">
        <v>0.25</v>
      </c>
      <c r="D8" s="42">
        <v>3</v>
      </c>
      <c r="E8" s="40">
        <f t="shared" si="0"/>
        <v>195</v>
      </c>
      <c r="F8" s="40">
        <f t="shared" si="1"/>
        <v>975</v>
      </c>
      <c r="G8" s="40">
        <f t="shared" si="2"/>
        <v>325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5EA6-BE5D-4A87-A971-59946E1A6558}">
  <dimension ref="A3:C12"/>
  <sheetViews>
    <sheetView tabSelected="1" zoomScaleNormal="100" workbookViewId="0">
      <selection activeCell="B1" sqref="B1:B1048576"/>
    </sheetView>
  </sheetViews>
  <sheetFormatPr defaultRowHeight="14.5" x14ac:dyDescent="0.35"/>
  <cols>
    <col min="1" max="3" width="16.6328125" customWidth="1"/>
    <col min="4" max="4" width="6.08984375" bestFit="1" customWidth="1"/>
    <col min="5" max="5" width="11.26953125" bestFit="1" customWidth="1"/>
    <col min="6" max="6" width="20.81640625" bestFit="1" customWidth="1"/>
    <col min="7" max="7" width="12" bestFit="1" customWidth="1"/>
    <col min="8" max="8" width="23.26953125" bestFit="1" customWidth="1"/>
    <col min="9" max="9" width="24.81640625" bestFit="1" customWidth="1"/>
    <col min="10" max="10" width="14.1796875" bestFit="1" customWidth="1"/>
    <col min="11" max="11" width="6" bestFit="1" customWidth="1"/>
    <col min="12" max="12" width="8.6328125" bestFit="1" customWidth="1"/>
    <col min="13" max="13" width="11.36328125" bestFit="1" customWidth="1"/>
    <col min="14" max="14" width="10.08984375" bestFit="1" customWidth="1"/>
    <col min="15" max="15" width="12.6328125" bestFit="1" customWidth="1"/>
    <col min="16" max="16" width="8" bestFit="1" customWidth="1"/>
    <col min="17" max="17" width="9.08984375" bestFit="1" customWidth="1"/>
    <col min="18" max="18" width="20.81640625" bestFit="1" customWidth="1"/>
    <col min="19" max="19" width="7.54296875" bestFit="1" customWidth="1"/>
    <col min="20" max="20" width="11.36328125" bestFit="1" customWidth="1"/>
    <col min="21" max="21" width="8" bestFit="1" customWidth="1"/>
    <col min="22" max="22" width="12.26953125" bestFit="1" customWidth="1"/>
    <col min="23" max="23" width="7.54296875" bestFit="1" customWidth="1"/>
    <col min="24" max="24" width="24.81640625" bestFit="1" customWidth="1"/>
    <col min="25" max="25" width="8" bestFit="1" customWidth="1"/>
    <col min="26" max="26" width="11.26953125" bestFit="1" customWidth="1"/>
    <col min="27" max="27" width="8.90625" bestFit="1" customWidth="1"/>
    <col min="28" max="29" width="8.453125" bestFit="1" customWidth="1"/>
    <col min="30" max="33" width="9.453125" bestFit="1" customWidth="1"/>
    <col min="34" max="34" width="9.90625" bestFit="1" customWidth="1"/>
    <col min="35" max="35" width="9.453125" bestFit="1" customWidth="1"/>
    <col min="36" max="36" width="8.453125" bestFit="1" customWidth="1"/>
    <col min="37" max="37" width="8.90625" bestFit="1" customWidth="1"/>
    <col min="38" max="38" width="8.453125" bestFit="1" customWidth="1"/>
    <col min="39" max="41" width="9.453125" bestFit="1" customWidth="1"/>
    <col min="42" max="42" width="9.90625" bestFit="1" customWidth="1"/>
    <col min="43" max="43" width="9.453125" bestFit="1" customWidth="1"/>
    <col min="44" max="44" width="8.453125" bestFit="1" customWidth="1"/>
    <col min="45" max="45" width="8.90625" bestFit="1" customWidth="1"/>
    <col min="46" max="47" width="8.453125" bestFit="1" customWidth="1"/>
    <col min="48" max="53" width="9.453125" bestFit="1" customWidth="1"/>
    <col min="54" max="54" width="9.90625" bestFit="1" customWidth="1"/>
    <col min="55" max="55" width="9.453125" bestFit="1" customWidth="1"/>
    <col min="56" max="56" width="8.90625" bestFit="1" customWidth="1"/>
    <col min="57" max="57" width="8.453125" bestFit="1" customWidth="1"/>
    <col min="58" max="59" width="9.453125" bestFit="1" customWidth="1"/>
    <col min="60" max="60" width="9.90625" bestFit="1" customWidth="1"/>
    <col min="61" max="62" width="9.453125" bestFit="1" customWidth="1"/>
    <col min="63" max="63" width="9.90625" bestFit="1" customWidth="1"/>
    <col min="64" max="68" width="9.453125" bestFit="1" customWidth="1"/>
    <col min="69" max="76" width="10.453125" bestFit="1" customWidth="1"/>
    <col min="77" max="79" width="9.453125" bestFit="1" customWidth="1"/>
    <col min="80" max="85" width="10.453125" bestFit="1" customWidth="1"/>
    <col min="86" max="89" width="9.453125" bestFit="1" customWidth="1"/>
    <col min="90" max="94" width="10.453125" bestFit="1" customWidth="1"/>
    <col min="95" max="95" width="8.90625" bestFit="1" customWidth="1"/>
    <col min="96" max="96" width="8.453125" bestFit="1" customWidth="1"/>
    <col min="97" max="100" width="9.453125" bestFit="1" customWidth="1"/>
    <col min="101" max="101" width="9.90625" bestFit="1" customWidth="1"/>
    <col min="102" max="102" width="9.453125" bestFit="1" customWidth="1"/>
    <col min="103" max="103" width="8.90625" bestFit="1" customWidth="1"/>
    <col min="104" max="104" width="8.453125" bestFit="1" customWidth="1"/>
    <col min="105" max="107" width="9.453125" bestFit="1" customWidth="1"/>
    <col min="108" max="108" width="9.90625" bestFit="1" customWidth="1"/>
    <col min="109" max="110" width="9.453125" bestFit="1" customWidth="1"/>
    <col min="111" max="111" width="9.90625" bestFit="1" customWidth="1"/>
    <col min="112" max="112" width="10.90625" bestFit="1" customWidth="1"/>
  </cols>
  <sheetData>
    <row r="3" spans="1:3" ht="43.5" x14ac:dyDescent="0.35">
      <c r="A3" s="51" t="s">
        <v>166</v>
      </c>
      <c r="B3" s="51" t="s">
        <v>6</v>
      </c>
      <c r="C3" s="50" t="s">
        <v>167</v>
      </c>
    </row>
    <row r="4" spans="1:3" x14ac:dyDescent="0.35">
      <c r="A4" s="48" t="s">
        <v>169</v>
      </c>
      <c r="C4" s="49">
        <v>30301.25</v>
      </c>
    </row>
    <row r="5" spans="1:3" x14ac:dyDescent="0.35">
      <c r="B5" s="48" t="s">
        <v>13</v>
      </c>
      <c r="C5" s="49">
        <v>30270.25</v>
      </c>
    </row>
    <row r="6" spans="1:3" x14ac:dyDescent="0.35">
      <c r="B6" s="48" t="s">
        <v>31</v>
      </c>
      <c r="C6" s="49">
        <v>35</v>
      </c>
    </row>
    <row r="7" spans="1:3" x14ac:dyDescent="0.35">
      <c r="B7" s="48" t="s">
        <v>39</v>
      </c>
      <c r="C7" s="49">
        <v>-4</v>
      </c>
    </row>
    <row r="8" spans="1:3" x14ac:dyDescent="0.35">
      <c r="A8" s="48" t="s">
        <v>170</v>
      </c>
      <c r="C8" s="49">
        <v>34664</v>
      </c>
    </row>
    <row r="9" spans="1:3" x14ac:dyDescent="0.35">
      <c r="B9" s="48" t="s">
        <v>13</v>
      </c>
      <c r="C9" s="49">
        <v>34624</v>
      </c>
    </row>
    <row r="10" spans="1:3" x14ac:dyDescent="0.35">
      <c r="B10" s="48" t="s">
        <v>31</v>
      </c>
      <c r="C10" s="49">
        <v>35</v>
      </c>
    </row>
    <row r="11" spans="1:3" x14ac:dyDescent="0.35">
      <c r="B11" s="48" t="s">
        <v>39</v>
      </c>
      <c r="C11" s="49">
        <v>5</v>
      </c>
    </row>
    <row r="12" spans="1:3" x14ac:dyDescent="0.35">
      <c r="A12" s="48" t="s">
        <v>168</v>
      </c>
      <c r="C12" s="49">
        <v>64965.25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B1" workbookViewId="0">
      <selection activeCell="G178" sqref="G178"/>
    </sheetView>
  </sheetViews>
  <sheetFormatPr defaultColWidth="9.1796875" defaultRowHeight="15.5" x14ac:dyDescent="0.35"/>
  <cols>
    <col min="1" max="1" width="19.26953125" style="10" bestFit="1" customWidth="1"/>
    <col min="2" max="2" width="20.08984375" style="2" bestFit="1" customWidth="1"/>
    <col min="3" max="3" width="16.7265625" style="2" bestFit="1" customWidth="1"/>
    <col min="4" max="4" width="28.1796875" style="2" bestFit="1" customWidth="1"/>
    <col min="5" max="5" width="19.1796875" style="11" customWidth="1"/>
    <col min="6" max="6" width="14.90625" style="4" bestFit="1" customWidth="1"/>
    <col min="7" max="7" width="16.90625" style="4" bestFit="1" customWidth="1"/>
    <col min="8" max="8" width="20.453125" style="4" bestFit="1" customWidth="1"/>
    <col min="9" max="9" width="19.90625" style="12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47" customFormat="1" ht="31" x14ac:dyDescent="0.35">
      <c r="A2" s="43" t="s">
        <v>1</v>
      </c>
      <c r="B2" s="44" t="s">
        <v>2</v>
      </c>
      <c r="C2" s="44" t="s">
        <v>3</v>
      </c>
      <c r="D2" s="44" t="s">
        <v>4</v>
      </c>
      <c r="E2" s="45" t="s">
        <v>5</v>
      </c>
      <c r="F2" s="46" t="s">
        <v>165</v>
      </c>
      <c r="G2" s="46" t="s">
        <v>6</v>
      </c>
      <c r="H2" s="46" t="s">
        <v>7</v>
      </c>
      <c r="I2" s="46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Payments</vt:lpstr>
      <vt:lpstr>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C</dc:creator>
  <cp:keywords/>
  <dc:description/>
  <cp:lastModifiedBy>Carlos C</cp:lastModifiedBy>
  <cp:revision/>
  <dcterms:created xsi:type="dcterms:W3CDTF">2023-04-22T13:58:31Z</dcterms:created>
  <dcterms:modified xsi:type="dcterms:W3CDTF">2023-05-03T23:02:54Z</dcterms:modified>
  <cp:category/>
  <cp:contentStatus/>
</cp:coreProperties>
</file>