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OneDrive\Desktop\"/>
    </mc:Choice>
  </mc:AlternateContent>
  <xr:revisionPtr revIDLastSave="0" documentId="13_ncr:1_{D14EC446-1EAB-4F29-B335-54596A8E4B8E}" xr6:coauthVersionLast="47" xr6:coauthVersionMax="47" xr10:uidLastSave="{00000000-0000-0000-0000-000000000000}"/>
  <bookViews>
    <workbookView xWindow="-108" yWindow="-108" windowWidth="23256" windowHeight="13176" xr2:uid="{00000000-000D-0000-FFFF-FFFF00000000}"/>
  </bookViews>
  <sheets>
    <sheet name="TotalSales"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3" i="17"/>
  <c r="M3" i="17"/>
  <c r="M11" i="17"/>
  <c r="M19" i="17"/>
  <c r="M27" i="17"/>
  <c r="M35" i="17"/>
  <c r="M43" i="17"/>
  <c r="M51" i="17"/>
  <c r="M59" i="17"/>
  <c r="M67" i="17"/>
  <c r="M75" i="17"/>
  <c r="M83" i="17"/>
  <c r="J3" i="17"/>
  <c r="O3" i="17" s="1"/>
  <c r="K3" i="17"/>
  <c r="L3" i="17"/>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<sst xmlns="http://schemas.openxmlformats.org/spreadsheetml/2006/main" count="11116" uniqueCount="6220">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</sst>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8" formatCode="0.0\ &quot;Kg&quot;"/>
    <numFmt numFmtId="169" formatCode="_([$$-409]* #,##0.00_);_([$$-409]* \(#,##0.00\);_([$$-409]* &quot;-&quot;??_);_(@_)"/>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165" fontId="0" fillId="0" borderId="0" xfId="0" applyNumberFormat="1"/>
    <xf numFmtId="0" fontId="0" fillId="0" borderId="0" xfId="0" applyNumberFormat="1"/>
    <xf numFmtId="3" fontId="0" fillId="0" borderId="0" xfId="0" pivotButton="1" applyNumberFormat="1"/>
    <xf numFmtId="3" fontId="0" fillId="0" borderId="0" xfId="0" applyNumberFormat="1"/>
    <xf numFmtId="0" fontId="2" fillId="0" borderId="0" xfId="0" applyFont="1"/>
  </cellXfs>
  <cellStyles count="1">
    <cellStyle name="Normal" xfId="0" builtinId="0"/>
  </cellStyles>
  <dxfs count="124">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z val="11"/>
        <color rgb="FFD7D9D7"/>
        <name val="Calibri"/>
        <family val="2"/>
        <scheme val="minor"/>
      </font>
      <border>
        <left style="thin">
          <color theme="0"/>
        </left>
        <right style="thin">
          <color theme="0"/>
        </right>
        <top style="thin">
          <color theme="0"/>
        </top>
        <bottom style="thin">
          <color theme="0"/>
        </bottom>
      </border>
    </dxf>
    <dxf>
      <font>
        <b val="0"/>
        <i val="0"/>
        <sz val="11"/>
        <color rgb="FFD7D9D7"/>
        <name val="Calibri"/>
        <family val="2"/>
        <scheme val="minor"/>
      </font>
      <fill>
        <patternFill patternType="solid">
          <fgColor theme="0"/>
          <bgColor rgb="FF3C1464"/>
        </patternFill>
      </fill>
      <border>
        <left style="thin">
          <color rgb="FFD7D9D7"/>
        </left>
        <right style="thin">
          <color rgb="FFD7D9D7"/>
        </right>
        <top style="thin">
          <color rgb="FFD7D9D7"/>
        </top>
        <bottom style="thin">
          <color rgb="FFD7D9D7"/>
        </bottom>
      </border>
    </dxf>
    <dxf>
      <numFmt numFmtId="3" formatCode="#,##0"/>
    </dxf>
    <dxf>
      <numFmt numFmtId="3" formatCode="#,##0"/>
    </dxf>
    <dxf>
      <numFmt numFmtId="3" formatCode="#,##0"/>
    </dxf>
    <dxf>
      <font>
        <b/>
        <i val="0"/>
        <color theme="0"/>
        <name val="Calibri"/>
        <family val="2"/>
        <scheme val="minor"/>
      </font>
    </dxf>
    <dxf>
      <font>
        <b val="0"/>
        <i val="0"/>
        <color theme="0"/>
        <name val="Calibri"/>
        <family val="2"/>
        <scheme val="minor"/>
      </font>
      <fill>
        <patternFill>
          <bgColor rgb="FF3C1464"/>
        </patternFill>
      </fill>
    </dxf>
    <dxf>
      <numFmt numFmtId="3" formatCode="#,##0"/>
    </dxf>
    <dxf>
      <numFmt numFmtId="3" formatCode="#,##0"/>
    </dxf>
    <dxf>
      <numFmt numFmtId="3" formatCode="#,##0"/>
    </dxf>
    <dxf>
      <numFmt numFmtId="3" formatCode="#,##0"/>
    </dxf>
    <dxf>
      <numFmt numFmtId="3" formatCode="#,##0"/>
    </dxf>
    <dxf>
      <numFmt numFmtId="3" formatCode="#,##0"/>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sz val="11"/>
        <color theme="1"/>
      </font>
    </dxf>
    <dxf>
      <fill>
        <patternFill patternType="solid">
          <fgColor theme="0"/>
          <bgColor rgb="FFB48EAE"/>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 formatCode="#,##0"/>
    </dxf>
    <dxf>
      <numFmt numFmtId="3" formatCode="#,##0"/>
    </dxf>
    <dxf>
      <numFmt numFmtId="3" formatCode="#,##0"/>
    </dxf>
    <dxf>
      <numFmt numFmtId="3" formatCode="#,##0"/>
    </dxf>
    <dxf>
      <numFmt numFmtId="3" formatCode="#,##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Slicer" pivot="0" table="0" count="6" xr9:uid="{6AFE49C2-679D-4CB3-856C-D5C71F3476AB}">
      <tableStyleElement type="wholeTable" dxfId="48"/>
      <tableStyleElement type="headerRow" dxfId="47"/>
    </tableStyle>
    <tableStyle name="Purple Timeline Style" pivot="0" table="0" count="8" xr9:uid="{8A55C589-C63A-46D9-9A1D-282CF15D2EF7}">
      <tableStyleElement type="wholeTable" dxfId="43"/>
      <tableStyleElement type="headerRow" dxfId="42"/>
    </tableStyle>
    <tableStyle name="Timeline Style 1" pivot="0" table="0" count="8" xr9:uid="{1615DB5C-238C-4141-8C75-60D2B3A3E419}">
      <tableStyleElement type="wholeTable" dxfId="107"/>
      <tableStyleElement type="headerRow" dxfId="106"/>
    </tableStyle>
    <tableStyle name="Timeline Style 2" pivot="0" table="0" count="8" xr9:uid="{B11911B6-6DDF-4258-A576-BE853565A644}">
      <tableStyleElement type="wholeTable" dxfId="105"/>
      <tableStyleElement type="headerRow" dxfId="104"/>
    </tableStyle>
  </tableStyles>
  <colors>
    <mruColors>
      <color rgb="FF3C1464"/>
      <color rgb="FF143C64"/>
      <color rgb="FFFCFF4B"/>
      <color rgb="FF006D77"/>
      <color rgb="FFEA2B1F"/>
      <color rgb="FFF49097"/>
      <color rgb="FFA6979C"/>
      <color rgb="FF5B507A"/>
      <color rgb="FF440381"/>
      <color rgb="FFD3B6F0"/>
    </mruColors>
  </colors>
  <extLst>
    <ext xmlns:x14="http://schemas.microsoft.com/office/spreadsheetml/2009/9/main" uri="{46F421CA-312F-682f-3DD2-61675219B42D}">
      <x14:dxfs count="16">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2">
        <dxf>
          <fill>
            <patternFill patternType="solid">
              <fgColor theme="0" tint="-0.14996795556505021"/>
              <bgColor theme="0" tint="-4.9989318521683403E-2"/>
            </patternFill>
          </fill>
          <border>
            <left style="thin">
              <color theme="0"/>
            </left>
            <right style="thin">
              <color theme="0"/>
            </right>
            <top style="thin">
              <color theme="0"/>
            </top>
            <bottom style="thin">
              <color theme="0"/>
            </bottom>
          </border>
        </dxf>
        <dxf>
          <fill>
            <patternFill patternType="solid">
              <fgColor theme="0"/>
              <bgColor rgb="FFB07BE5"/>
            </patternFill>
          </fill>
          <border>
            <left style="thin">
              <color theme="0"/>
            </left>
            <right style="thin">
              <color theme="0"/>
            </right>
            <top style="thin">
              <color theme="0"/>
            </top>
            <bottom style="thin">
              <color theme="0"/>
            </bottom>
          </border>
        </dxf>
        <dxf>
          <font>
            <b/>
            <i val="0"/>
            <sz val="9"/>
            <color rgb="FFD7D9D7"/>
            <name val="Calibri"/>
            <family val="2"/>
            <scheme val="minor"/>
          </font>
        </dxf>
        <dxf>
          <font>
            <b/>
            <i val="0"/>
            <sz val="9"/>
            <color rgb="FFD7D9D7"/>
            <name val="Calibri"/>
            <family val="2"/>
            <scheme val="minor"/>
          </font>
        </dxf>
        <dxf>
          <font>
            <b/>
            <i val="0"/>
            <sz val="9"/>
            <color rgb="FFD7D9D7"/>
            <name val="Calibri"/>
            <family val="2"/>
            <scheme val="minor"/>
          </font>
        </dxf>
        <dxf>
          <font>
            <b/>
            <i val="0"/>
            <sz val="10"/>
            <color rgb="FFD7D9D7"/>
            <name val="Calibri"/>
            <family val="2"/>
            <scheme val="minor"/>
          </font>
        </dxf>
        <dxf>
          <fill>
            <patternFill patternType="solid">
              <fgColor theme="0" tint="-0.14996795556505021"/>
              <bgColor theme="0" tint="-4.9989318521683403E-2"/>
            </patternFill>
          </fill>
          <border>
            <left style="thin">
              <color auto="1"/>
            </left>
            <right style="thin">
              <color auto="1"/>
            </right>
            <top style="thin">
              <color auto="1"/>
            </top>
            <bottom style="thin">
              <color auto="1"/>
            </bottom>
          </border>
        </dxf>
        <dxf>
          <fill>
            <patternFill patternType="solid">
              <fgColor theme="0"/>
              <bgColor rgb="FFB07BE5"/>
            </patternFill>
          </fill>
          <border>
            <left style="thin">
              <color auto="1"/>
            </left>
            <right style="thin">
              <color auto="1"/>
            </right>
            <top style="thin">
              <color auto="1"/>
            </top>
            <bottom style="thin">
              <color auto="1"/>
            </bottom>
          </border>
        </dxf>
        <dxf>
          <font>
            <b/>
            <i val="0"/>
            <sz val="9"/>
            <color rgb="FFD7D9D7"/>
            <name val="Calibri"/>
            <family val="2"/>
            <scheme val="minor"/>
          </font>
        </dxf>
        <dxf>
          <font>
            <b/>
            <i val="0"/>
            <sz val="9"/>
            <color rgb="FFD7D9D7"/>
            <name val="Calibri"/>
            <family val="2"/>
            <scheme val="minor"/>
          </font>
        </dxf>
        <dxf>
          <font>
            <b/>
            <i val="0"/>
            <sz val="9"/>
            <color rgb="FFD7D9D7"/>
            <name val="Calibri"/>
            <family val="2"/>
            <scheme val="minor"/>
          </font>
        </dxf>
        <dxf>
          <font>
            <b/>
            <i val="0"/>
            <sz val="10"/>
            <color rgb="FFD7D9D7"/>
            <name val="Calibri"/>
            <family val="2"/>
            <scheme val="minor"/>
          </font>
        </dxf>
        <dxf>
          <fill>
            <patternFill patternType="solid">
              <fgColor theme="0" tint="-0.14999847407452621"/>
              <bgColor theme="0" tint="-0.14999847407452621"/>
            </patternFill>
          </fill>
        </dxf>
        <dxf>
          <fill>
            <patternFill patternType="solid">
              <fgColor theme="0"/>
              <bgColor rgb="FFB07BE5"/>
            </patternFill>
          </fill>
          <border>
            <left style="thin">
              <color auto="1"/>
            </left>
            <right style="thin">
              <color auto="1"/>
            </right>
            <top style="thin">
              <color auto="1"/>
            </top>
            <bottom style="thin">
              <color auto="1"/>
            </bottom>
          </border>
        </dxf>
        <dxf>
          <font>
            <b/>
            <i val="0"/>
            <sz val="9"/>
            <color rgb="FFD7D9D7"/>
            <name val="Calibri"/>
            <family val="2"/>
            <scheme val="minor"/>
          </font>
        </dxf>
        <dxf>
          <font>
            <b/>
            <i val="0"/>
            <sz val="9"/>
            <color rgb="FFD7D9D7"/>
            <name val="Calibri"/>
            <family val="2"/>
            <scheme val="minor"/>
          </font>
        </dxf>
        <dxf>
          <font>
            <b/>
            <i val="0"/>
            <sz val="9"/>
            <color rgb="FFD7D9D7"/>
            <name val="Calibri"/>
            <family val="2"/>
            <scheme val="minor"/>
          </font>
        </dxf>
        <dxf>
          <font>
            <b/>
            <i val="0"/>
            <sz val="10"/>
            <color rgb="FFD7D9D7"/>
            <name val="Calibri"/>
            <family val="2"/>
            <scheme val="minor"/>
          </font>
        </dxf>
        <dxf>
          <fill>
            <patternFill patternType="solid">
              <fgColor theme="0" tint="-0.14999847407452621"/>
              <bgColor theme="0" tint="-0.14999847407452621"/>
            </patternFill>
          </fill>
        </dxf>
        <dxf>
          <fill>
            <patternFill patternType="solid">
              <fgColor theme="0"/>
              <bgColor rgb="FFB07BE5"/>
            </patternFill>
          </fill>
          <border>
            <left style="thin">
              <color auto="1"/>
            </left>
            <right style="thin">
              <color auto="1"/>
            </right>
            <top style="thin">
              <color auto="1"/>
            </top>
            <bottom style="thin">
              <color auto="1"/>
            </bottom>
          </border>
        </dxf>
        <dxf>
          <font>
            <b/>
            <i val="0"/>
            <sz val="9"/>
            <color rgb="FFD7D9D7"/>
            <name val="Calibri"/>
            <family val="2"/>
            <scheme val="minor"/>
          </font>
        </dxf>
        <dxf>
          <font>
            <b/>
            <i val="0"/>
            <sz val="9"/>
            <color rgb="FFD7D9D7"/>
            <name val="Calibri"/>
            <family val="2"/>
            <scheme val="minor"/>
          </font>
        </dxf>
        <dxf>
          <font>
            <b/>
            <i val="0"/>
            <sz val="9"/>
            <color rgb="FFD7D9D7"/>
            <name val="Calibri"/>
            <family val="2"/>
            <scheme val="minor"/>
          </font>
        </dxf>
        <dxf>
          <font>
            <b/>
            <i val="0"/>
            <sz val="10"/>
            <color rgb="FFD7D9D7"/>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rgb="FFD7D9D7"/>
            <name val="Calibri"/>
            <family val="2"/>
            <scheme val="minor"/>
          </font>
        </dxf>
        <dxf>
          <font>
            <b/>
            <i val="0"/>
            <sz val="9"/>
            <color rgb="FFD7D9D7"/>
            <name val="Calibri"/>
            <family val="2"/>
            <scheme val="minor"/>
          </font>
        </dxf>
        <dxf>
          <font>
            <b/>
            <i val="0"/>
            <sz val="9"/>
            <color rgb="FFD7D9D7"/>
            <name val="Calibri"/>
            <family val="2"/>
            <scheme val="minor"/>
          </font>
        </dxf>
        <dxf>
          <font>
            <b/>
            <i val="0"/>
            <sz val="10"/>
            <color rgb="FFD7D9D7"/>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63"/>
            <x15:timelineStyleElement type="timeLevel" dxfId="62"/>
            <x15:timelineStyleElement type="periodLabel1" dxfId="61"/>
            <x15:timelineStyleElement type="periodLabel2" dxfId="60"/>
            <x15:timelineStyleElement type="selectedTimeBlock" dxfId="65"/>
            <x15:timelineStyleElement type="unselectedTimeBlock" dxfId="64"/>
          </x15:timelineStyleElements>
        </x15:timelineStyle>
        <x15:timelineStyle name="Timeline Style 2">
          <x15:timelineStyleElements>
            <x15:timelineStyleElement type="selectionLabel" dxfId="57"/>
            <x15:timelineStyleElement type="timeLevel" dxfId="56"/>
            <x15:timelineStyleElement type="periodLabel1" dxfId="55"/>
            <x15:timelineStyleElement type="periodLabel2" dxfId="54"/>
            <x15:timelineStyleElement type="selectedTimeBlock" dxfId="59"/>
            <x15:timelineStyleElement type="unselectedTimeBlock" dxfId="58"/>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44038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CFF4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EA2B1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6D7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44038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86E-4C3E-A802-6EA1F3E7C145}"/>
            </c:ext>
          </c:extLst>
        </c:ser>
        <c:ser>
          <c:idx val="1"/>
          <c:order val="1"/>
          <c:tx>
            <c:strRef>
              <c:f>TotalSales!$D$3:$D$4</c:f>
              <c:strCache>
                <c:ptCount val="1"/>
                <c:pt idx="0">
                  <c:v>Excelsa</c:v>
                </c:pt>
              </c:strCache>
            </c:strRef>
          </c:tx>
          <c:spPr>
            <a:ln w="28575" cap="rnd">
              <a:solidFill>
                <a:srgbClr val="FCFF4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6E-4C3E-A802-6EA1F3E7C145}"/>
            </c:ext>
          </c:extLst>
        </c:ser>
        <c:ser>
          <c:idx val="2"/>
          <c:order val="2"/>
          <c:tx>
            <c:strRef>
              <c:f>TotalSales!$E$3:$E$4</c:f>
              <c:strCache>
                <c:ptCount val="1"/>
                <c:pt idx="0">
                  <c:v>Liberica</c:v>
                </c:pt>
              </c:strCache>
            </c:strRef>
          </c:tx>
          <c:spPr>
            <a:ln w="28575" cap="rnd">
              <a:solidFill>
                <a:srgbClr val="EA2B1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86E-4C3E-A802-6EA1F3E7C145}"/>
            </c:ext>
          </c:extLst>
        </c:ser>
        <c:ser>
          <c:idx val="3"/>
          <c:order val="3"/>
          <c:tx>
            <c:strRef>
              <c:f>TotalSales!$F$3:$F$4</c:f>
              <c:strCache>
                <c:ptCount val="1"/>
                <c:pt idx="0">
                  <c:v>Robusta</c:v>
                </c:pt>
              </c:strCache>
            </c:strRef>
          </c:tx>
          <c:spPr>
            <a:ln w="28575" cap="rnd">
              <a:solidFill>
                <a:srgbClr val="006D7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86E-4C3E-A802-6EA1F3E7C145}"/>
            </c:ext>
          </c:extLst>
        </c:ser>
        <c:dLbls>
          <c:showLegendKey val="0"/>
          <c:showVal val="0"/>
          <c:showCatName val="0"/>
          <c:showSerName val="0"/>
          <c:showPercent val="0"/>
          <c:showBubbleSize val="0"/>
        </c:dLbls>
        <c:smooth val="0"/>
        <c:axId val="1815001535"/>
        <c:axId val="1799835103"/>
      </c:lineChart>
      <c:catAx>
        <c:axId val="181500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99835103"/>
        <c:crosses val="autoZero"/>
        <c:auto val="1"/>
        <c:lblAlgn val="ctr"/>
        <c:lblOffset val="100"/>
        <c:noMultiLvlLbl val="0"/>
      </c:catAx>
      <c:valAx>
        <c:axId val="17998351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1500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alpha val="94902"/>
      </a:srgbClr>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9</xdr:row>
      <xdr:rowOff>76200</xdr:rowOff>
    </xdr:from>
    <xdr:to>
      <xdr:col>20</xdr:col>
      <xdr:colOff>0</xdr:colOff>
      <xdr:row>30</xdr:row>
      <xdr:rowOff>38100</xdr:rowOff>
    </xdr:to>
    <xdr:graphicFrame macro="">
      <xdr:nvGraphicFramePr>
        <xdr:cNvPr id="2" name="Chart 1">
          <a:extLst>
            <a:ext uri="{FF2B5EF4-FFF2-40B4-BE49-F238E27FC236}">
              <a16:creationId xmlns:a16="http://schemas.microsoft.com/office/drawing/2014/main" id="{AEE582F7-7734-48A5-9EF2-0006E6672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1</xdr:row>
      <xdr:rowOff>99060</xdr:rowOff>
    </xdr:from>
    <xdr:to>
      <xdr:col>20</xdr:col>
      <xdr:colOff>0</xdr:colOff>
      <xdr:row>9</xdr:row>
      <xdr:rowOff>7620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12569DA-97E7-4CA8-80FB-FE6063D99CF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89220" y="281940"/>
              <a:ext cx="79248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259080</xdr:colOff>
      <xdr:row>11</xdr:row>
      <xdr:rowOff>83820</xdr:rowOff>
    </xdr:from>
    <xdr:to>
      <xdr:col>11</xdr:col>
      <xdr:colOff>259080</xdr:colOff>
      <xdr:row>24</xdr:row>
      <xdr:rowOff>173355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953DEFA-3F73-4064-9895-075CD91B67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057900" y="2095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144780</xdr:colOff>
      <xdr:row>10</xdr:row>
      <xdr:rowOff>121920</xdr:rowOff>
    </xdr:from>
    <xdr:to>
      <xdr:col>19</xdr:col>
      <xdr:colOff>144780</xdr:colOff>
      <xdr:row>24</xdr:row>
      <xdr:rowOff>28575</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712D7E0-87A2-454F-B2FC-CF982A3B534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20400" y="1950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480060</xdr:colOff>
      <xdr:row>13</xdr:row>
      <xdr:rowOff>160020</xdr:rowOff>
    </xdr:from>
    <xdr:to>
      <xdr:col>15</xdr:col>
      <xdr:colOff>480060</xdr:colOff>
      <xdr:row>27</xdr:row>
      <xdr:rowOff>66675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F0B4D49-7520-40BE-89B6-0F453E309FA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717280" y="2537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escu Cosmin" refreshedDate="45200.790361805557" createdVersion="7" refreshedVersion="7" minRefreshableVersion="3" recordCount="1000" xr:uid="{E9C8DBFF-92D9-4A98-8152-2AF29F63EC8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Quarters" numFmtId="0" databaseField="0">
      <fieldGroup base="1">
        <rangePr groupBy="quarters" startDate="2019-01-02T00:00:00" endDate="2022-08-20T00:00:00"/>
        <groupItems count="6">
          <s v="&lt;1/2/2019"/>
          <s v="Qtr1"/>
          <s v="Qtr2"/>
          <s v="Qtr3"/>
          <s v="Qtr4"/>
          <s v="&gt;8/20/2022"/>
        </groupItems>
      </fieldGroup>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7316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s v="United States"/>
    <s v="Rob"/>
    <s v="M"/>
    <x v="0"/>
    <n v="9.9499999999999993"/>
    <n v="19.899999999999999"/>
    <x v="0"/>
    <x v="0"/>
    <x v="0"/>
  </r>
  <r>
    <s v="QEV-37451-860"/>
    <x v="0"/>
    <s v="17670-51384-MA"/>
    <s v="E-M-0.5"/>
    <n v="5"/>
    <s v="Aloisia Allner"/>
    <s v="aallner0@lulu.com"/>
    <s v="United States"/>
    <s v="Exc"/>
    <s v="M"/>
    <x v="1"/>
    <n v="8.25"/>
    <n v="41.25"/>
    <x v="1"/>
    <x v="0"/>
    <x v="0"/>
  </r>
  <r>
    <s v="FAA-43335-268"/>
    <x v="1"/>
    <s v="21125-22134-PX"/>
    <s v="A-L-1"/>
    <n v="1"/>
    <s v="Jami Redholes"/>
    <s v="jredholes2@tmall.com"/>
    <s v="United States"/>
    <s v="Ara"/>
    <s v="L"/>
    <x v="0"/>
    <n v="12.95"/>
    <n v="12.95"/>
    <x v="2"/>
    <x v="1"/>
    <x v="0"/>
  </r>
  <r>
    <s v="KAC-83089-793"/>
    <x v="2"/>
    <s v="23806-46781-OU"/>
    <s v="E-M-1"/>
    <n v="2"/>
    <s v="Christoffer O' Shea"/>
    <s v=""/>
    <s v="Ireland"/>
    <s v="Exc"/>
    <s v="M"/>
    <x v="0"/>
    <n v="13.75"/>
    <n v="27.5"/>
    <x v="1"/>
    <x v="0"/>
    <x v="1"/>
  </r>
  <r>
    <s v="KAC-83089-793"/>
    <x v="2"/>
    <s v="23806-46781-OU"/>
    <s v="R-L-2.5"/>
    <n v="2"/>
    <s v="Christoffer O' Shea"/>
    <s v=""/>
    <s v="Ireland"/>
    <s v="Rob"/>
    <s v="L"/>
    <x v="2"/>
    <n v="27.484999999999996"/>
    <n v="54.969999999999992"/>
    <x v="0"/>
    <x v="1"/>
    <x v="1"/>
  </r>
  <r>
    <s v="CVP-18956-553"/>
    <x v="3"/>
    <s v="86561-91660-RB"/>
    <s v="L-D-1"/>
    <n v="3"/>
    <s v="Beryle Cottier"/>
    <s v=""/>
    <s v="United States"/>
    <s v="Lib"/>
    <s v="D"/>
    <x v="0"/>
    <n v="12.95"/>
    <n v="38.849999999999994"/>
    <x v="3"/>
    <x v="2"/>
    <x v="1"/>
  </r>
  <r>
    <s v="IPP-31994-879"/>
    <x v="4"/>
    <s v="65223-29612-CB"/>
    <s v="E-D-0.5"/>
    <n v="3"/>
    <s v="Shaylynn Lobe"/>
    <s v="slobe6@nifty.com"/>
    <s v="United States"/>
    <s v="Exc"/>
    <s v="D"/>
    <x v="1"/>
    <n v="7.29"/>
    <n v="21.87"/>
    <x v="1"/>
    <x v="2"/>
    <x v="0"/>
  </r>
  <r>
    <s v="SNZ-65340-705"/>
    <x v="5"/>
    <s v="21134-81676-FR"/>
    <s v="L-L-0.2"/>
    <n v="1"/>
    <s v="Melvin Wharfe"/>
    <s v=""/>
    <s v="Ireland"/>
    <s v="Lib"/>
    <s v="L"/>
    <x v="3"/>
    <n v="4.7549999999999999"/>
    <n v="4.7549999999999999"/>
    <x v="3"/>
    <x v="1"/>
    <x v="0"/>
  </r>
  <r>
    <s v="EZT-46571-659"/>
    <x v="6"/>
    <s v="03396-68805-ZC"/>
    <s v="R-M-0.5"/>
    <n v="3"/>
    <s v="Guthrey Petracci"/>
    <s v="gpetracci8@livejournal.com"/>
    <s v="United States"/>
    <s v="Rob"/>
    <s v="M"/>
    <x v="1"/>
    <n v="5.97"/>
    <n v="17.91"/>
    <x v="0"/>
    <x v="0"/>
    <x v="1"/>
  </r>
  <r>
    <s v="NWQ-70061-912"/>
    <x v="0"/>
    <s v="61021-27840-ZN"/>
    <s v="R-M-0.5"/>
    <n v="1"/>
    <s v="Rodger Raven"/>
    <s v="rraven9@ed.gov"/>
    <s v="United States"/>
    <s v="Rob"/>
    <s v="M"/>
    <x v="1"/>
    <n v="5.97"/>
    <n v="5.97"/>
    <x v="0"/>
    <x v="0"/>
    <x v="1"/>
  </r>
  <r>
    <s v="BKK-47233-845"/>
    <x v="7"/>
    <s v="76239-90137-UQ"/>
    <s v="A-D-1"/>
    <n v="4"/>
    <s v="Ferrell Ferber"/>
    <s v="fferbera@businesswire.com"/>
    <s v="United States"/>
    <s v="Ara"/>
    <s v="D"/>
    <x v="0"/>
    <n v="9.9499999999999993"/>
    <n v="39.799999999999997"/>
    <x v="2"/>
    <x v="2"/>
    <x v="1"/>
  </r>
  <r>
    <s v="VQR-01002-970"/>
    <x v="8"/>
    <s v="49315-21985-BB"/>
    <s v="E-L-2.5"/>
    <n v="5"/>
    <s v="Duky Phizackerly"/>
    <s v="dphizackerlyb@utexas.edu"/>
    <s v="United States"/>
    <s v="Exc"/>
    <s v="L"/>
    <x v="2"/>
    <n v="34.154999999999994"/>
    <n v="170.77499999999998"/>
    <x v="1"/>
    <x v="1"/>
    <x v="0"/>
  </r>
  <r>
    <s v="SZW-48378-399"/>
    <x v="9"/>
    <s v="34136-36674-OM"/>
    <s v="R-M-1"/>
    <n v="5"/>
    <s v="Rosaleen Scholar"/>
    <s v="rscholarc@nyu.edu"/>
    <s v="United States"/>
    <s v="Rob"/>
    <s v="M"/>
    <x v="0"/>
    <n v="9.9499999999999993"/>
    <n v="49.75"/>
    <x v="0"/>
    <x v="0"/>
    <x v="1"/>
  </r>
  <r>
    <s v="ITA-87418-783"/>
    <x v="10"/>
    <s v="39396-12890-PE"/>
    <s v="R-D-2.5"/>
    <n v="2"/>
    <s v="Terence Vanyutin"/>
    <s v="tvanyutind@wix.com"/>
    <s v="United States"/>
    <s v="Rob"/>
    <s v="D"/>
    <x v="2"/>
    <n v="20.584999999999997"/>
    <n v="41.169999999999995"/>
    <x v="0"/>
    <x v="2"/>
    <x v="1"/>
  </r>
  <r>
    <s v="GNZ-46006-527"/>
    <x v="11"/>
    <s v="95875-73336-RG"/>
    <s v="L-D-0.2"/>
    <n v="3"/>
    <s v="Patrice Trobe"/>
    <s v="ptrobee@wunderground.com"/>
    <s v="United States"/>
    <s v="Lib"/>
    <s v="D"/>
    <x v="3"/>
    <n v="3.8849999999999998"/>
    <n v="11.654999999999999"/>
    <x v="3"/>
    <x v="2"/>
    <x v="0"/>
  </r>
  <r>
    <s v="FYQ-78248-319"/>
    <x v="12"/>
    <s v="25473-43727-BY"/>
    <s v="R-M-2.5"/>
    <n v="5"/>
    <s v="Llywellyn Oscroft"/>
    <s v="loscroftf@ebay.co.uk"/>
    <s v="United States"/>
    <s v="Rob"/>
    <s v="M"/>
    <x v="2"/>
    <n v="22.884999999999998"/>
    <n v="114.42499999999998"/>
    <x v="0"/>
    <x v="0"/>
    <x v="1"/>
  </r>
  <r>
    <s v="VAU-44387-624"/>
    <x v="13"/>
    <s v="99643-51048-IQ"/>
    <s v="A-M-0.2"/>
    <n v="6"/>
    <s v="Minni Alabaster"/>
    <s v="malabasterg@hexun.com"/>
    <s v="United States"/>
    <s v="Ara"/>
    <s v="M"/>
    <x v="3"/>
    <n v="3.375"/>
    <n v="20.25"/>
    <x v="2"/>
    <x v="0"/>
    <x v="1"/>
  </r>
  <r>
    <s v="RDW-33155-159"/>
    <x v="14"/>
    <s v="62173-15287-CU"/>
    <s v="A-L-1"/>
    <n v="6"/>
    <s v="Rhianon Broxup"/>
    <s v="rbroxuph@jimdo.com"/>
    <s v="United States"/>
    <s v="Ara"/>
    <s v="L"/>
    <x v="0"/>
    <n v="12.95"/>
    <n v="77.699999999999989"/>
    <x v="2"/>
    <x v="1"/>
    <x v="1"/>
  </r>
  <r>
    <s v="TDZ-59011-211"/>
    <x v="15"/>
    <s v="57611-05522-ST"/>
    <s v="R-D-2.5"/>
    <n v="4"/>
    <s v="Pall Redford"/>
    <s v="predfordi@ow.ly"/>
    <s v="Ireland"/>
    <s v="Rob"/>
    <s v="D"/>
    <x v="2"/>
    <n v="20.584999999999997"/>
    <n v="82.339999999999989"/>
    <x v="0"/>
    <x v="2"/>
    <x v="0"/>
  </r>
  <r>
    <s v="IDU-25793-399"/>
    <x v="16"/>
    <s v="76664-37050-DT"/>
    <s v="A-M-0.2"/>
    <n v="5"/>
    <s v="Aurea Corradino"/>
    <s v="acorradinoj@harvard.edu"/>
    <s v="United States"/>
    <s v="Ara"/>
    <s v="M"/>
    <x v="3"/>
    <n v="3.375"/>
    <n v="16.875"/>
    <x v="2"/>
    <x v="0"/>
    <x v="0"/>
  </r>
  <r>
    <s v="IDU-25793-399"/>
    <x v="16"/>
    <s v="76664-37050-DT"/>
    <s v="E-D-0.2"/>
    <n v="4"/>
    <s v="Aurea Corradino"/>
    <s v="acorradinoj@harvard.edu"/>
    <s v="United States"/>
    <s v="Exc"/>
    <s v="D"/>
    <x v="3"/>
    <n v="3.645"/>
    <n v="14.58"/>
    <x v="1"/>
    <x v="2"/>
    <x v="0"/>
  </r>
  <r>
    <s v="NUO-20013-488"/>
    <x v="16"/>
    <s v="03090-88267-BQ"/>
    <s v="A-D-0.2"/>
    <n v="6"/>
    <s v="Avrit Davidowsky"/>
    <s v="adavidowskyl@netvibes.com"/>
    <s v="United States"/>
    <s v="Ara"/>
    <s v="D"/>
    <x v="3"/>
    <n v="2.9849999999999999"/>
    <n v="17.91"/>
    <x v="2"/>
    <x v="2"/>
    <x v="1"/>
  </r>
  <r>
    <s v="UQU-65630-479"/>
    <x v="17"/>
    <s v="37651-47492-NC"/>
    <s v="R-M-2.5"/>
    <n v="4"/>
    <s v="Annabel Antuk"/>
    <s v="aantukm@kickstarter.com"/>
    <s v="United States"/>
    <s v="Rob"/>
    <s v="M"/>
    <x v="2"/>
    <n v="22.884999999999998"/>
    <n v="91.539999999999992"/>
    <x v="0"/>
    <x v="0"/>
    <x v="0"/>
  </r>
  <r>
    <s v="FEO-11834-332"/>
    <x v="18"/>
    <s v="95399-57205-HI"/>
    <s v="A-D-0.2"/>
    <n v="4"/>
    <s v="Iorgo Kleinert"/>
    <s v="ikleinertn@timesonline.co.uk"/>
    <s v="United States"/>
    <s v="Ara"/>
    <s v="D"/>
    <x v="3"/>
    <n v="2.9849999999999999"/>
    <n v="11.94"/>
    <x v="2"/>
    <x v="2"/>
    <x v="0"/>
  </r>
  <r>
    <s v="TKY-71558-096"/>
    <x v="19"/>
    <s v="24010-66714-HW"/>
    <s v="A-M-1"/>
    <n v="1"/>
    <s v="Chrisy Blofeld"/>
    <s v="cblofeldo@amazon.co.uk"/>
    <s v="United States"/>
    <s v="Ara"/>
    <s v="M"/>
    <x v="0"/>
    <n v="11.25"/>
    <n v="11.25"/>
    <x v="2"/>
    <x v="0"/>
    <x v="1"/>
  </r>
  <r>
    <s v="OXY-65322-253"/>
    <x v="20"/>
    <s v="07591-92789-UA"/>
    <s v="E-M-0.2"/>
    <n v="3"/>
    <s v="Culley Farris"/>
    <s v=""/>
    <s v="United States"/>
    <s v="Exc"/>
    <s v="M"/>
    <x v="3"/>
    <n v="4.125"/>
    <n v="12.375"/>
    <x v="1"/>
    <x v="0"/>
    <x v="0"/>
  </r>
  <r>
    <s v="EVP-43500-491"/>
    <x v="21"/>
    <s v="49231-44455-IC"/>
    <s v="A-M-0.5"/>
    <n v="4"/>
    <s v="Selene Shales"/>
    <s v="sshalesq@umich.edu"/>
    <s v="United States"/>
    <s v="Ara"/>
    <s v="M"/>
    <x v="1"/>
    <n v="6.75"/>
    <n v="27"/>
    <x v="2"/>
    <x v="0"/>
    <x v="0"/>
  </r>
  <r>
    <s v="WAG-26945-689"/>
    <x v="22"/>
    <s v="50124-88608-EO"/>
    <s v="A-M-0.2"/>
    <n v="5"/>
    <s v="Vivie Danneil"/>
    <s v="vdanneilr@mtv.com"/>
    <s v="Ireland"/>
    <s v="Ara"/>
    <s v="M"/>
    <x v="3"/>
    <n v="3.375"/>
    <n v="16.875"/>
    <x v="2"/>
    <x v="0"/>
    <x v="1"/>
  </r>
  <r>
    <s v="CHE-78995-767"/>
    <x v="23"/>
    <s v="00888-74814-UZ"/>
    <s v="A-D-0.5"/>
    <n v="3"/>
    <s v="Theresita Newbury"/>
    <s v="tnewburys@usda.gov"/>
    <s v="Ireland"/>
    <s v="Ara"/>
    <s v="D"/>
    <x v="1"/>
    <n v="5.97"/>
    <n v="17.91"/>
    <x v="2"/>
    <x v="2"/>
    <x v="1"/>
  </r>
  <r>
    <s v="RYZ-14633-602"/>
    <x v="21"/>
    <s v="14158-30713-OB"/>
    <s v="A-D-1"/>
    <n v="4"/>
    <s v="Mozelle Calcutt"/>
    <s v="mcalcuttt@baidu.com"/>
    <s v="Ireland"/>
    <s v="Ara"/>
    <s v="D"/>
    <x v="0"/>
    <n v="9.9499999999999993"/>
    <n v="39.799999999999997"/>
    <x v="2"/>
    <x v="2"/>
    <x v="0"/>
  </r>
  <r>
    <s v="WOQ-36015-429"/>
    <x v="24"/>
    <s v="51427-89175-QJ"/>
    <s v="L-M-0.2"/>
    <n v="5"/>
    <s v="Adrian Swaine"/>
    <s v=""/>
    <s v="United States"/>
    <s v="Lib"/>
    <s v="M"/>
    <x v="3"/>
    <n v="4.3650000000000002"/>
    <n v="21.825000000000003"/>
    <x v="3"/>
    <x v="0"/>
    <x v="1"/>
  </r>
  <r>
    <s v="WOQ-36015-429"/>
    <x v="24"/>
    <s v="51427-89175-QJ"/>
    <s v="A-D-0.5"/>
    <n v="6"/>
    <s v="Adrian Swaine"/>
    <s v=""/>
    <s v="United States"/>
    <s v="Ara"/>
    <s v="D"/>
    <x v="1"/>
    <n v="5.97"/>
    <n v="35.82"/>
    <x v="2"/>
    <x v="2"/>
    <x v="1"/>
  </r>
  <r>
    <s v="WOQ-36015-429"/>
    <x v="24"/>
    <s v="51427-89175-QJ"/>
    <s v="L-M-0.5"/>
    <n v="6"/>
    <e v="#N/A"/>
    <e v="#N/A"/>
    <e v="#N/A"/>
    <s v="Lib"/>
    <s v="M"/>
    <x v="1"/>
    <n v="8.73"/>
    <n v="52.38"/>
    <x v="3"/>
    <x v="0"/>
    <x v="1"/>
  </r>
  <r>
    <s v="SCT-60553-454"/>
    <x v="25"/>
    <s v="39123-12846-YJ"/>
    <s v="L-L-0.2"/>
    <n v="5"/>
    <s v="Gallard Gatheral"/>
    <s v="ggatheralx@123-reg.co.uk"/>
    <s v="United States"/>
    <s v="Lib"/>
    <s v="L"/>
    <x v="3"/>
    <n v="4.7549999999999999"/>
    <n v="23.774999999999999"/>
    <x v="3"/>
    <x v="1"/>
    <x v="1"/>
  </r>
  <r>
    <s v="GFK-52063-244"/>
    <x v="26"/>
    <s v="44981-99666-XB"/>
    <s v="L-L-0.5"/>
    <n v="6"/>
    <s v="Una Welberry"/>
    <s v="uwelberryy@ebay.co.uk"/>
    <s v="United Kingdom"/>
    <s v="Lib"/>
    <s v="L"/>
    <x v="1"/>
    <n v="9.51"/>
    <n v="57.06"/>
    <x v="3"/>
    <x v="1"/>
    <x v="0"/>
  </r>
  <r>
    <s v="AMM-79521-378"/>
    <x v="27"/>
    <s v="24825-51803-CQ"/>
    <s v="A-D-0.5"/>
    <n v="6"/>
    <s v="Faber Eilhart"/>
    <s v="feilhartz@who.int"/>
    <s v="United States"/>
    <s v="Ara"/>
    <s v="D"/>
    <x v="1"/>
    <n v="5.97"/>
    <n v="35.82"/>
    <x v="2"/>
    <x v="2"/>
    <x v="1"/>
  </r>
  <r>
    <s v="QUQ-90580-772"/>
    <x v="28"/>
    <s v="77634-13918-GJ"/>
    <s v="L-M-0.2"/>
    <n v="2"/>
    <s v="Zorina Ponting"/>
    <s v="zponting10@altervista.org"/>
    <s v="United States"/>
    <s v="Lib"/>
    <s v="M"/>
    <x v="3"/>
    <n v="4.3650000000000002"/>
    <n v="8.73"/>
    <x v="3"/>
    <x v="0"/>
    <x v="1"/>
  </r>
  <r>
    <s v="LGD-24408-274"/>
    <x v="29"/>
    <s v="13694-25001-LX"/>
    <s v="L-L-0.5"/>
    <n v="3"/>
    <s v="Silvio Strase"/>
    <s v="sstrase11@booking.com"/>
    <s v="United States"/>
    <s v="Lib"/>
    <s v="L"/>
    <x v="1"/>
    <n v="9.51"/>
    <n v="28.53"/>
    <x v="3"/>
    <x v="1"/>
    <x v="1"/>
  </r>
  <r>
    <s v="HCT-95608-959"/>
    <x v="30"/>
    <s v="08523-01791-TI"/>
    <s v="R-M-2.5"/>
    <n v="5"/>
    <s v="Dorie de la Tremoille"/>
    <s v="dde12@unesco.org"/>
    <s v="United States"/>
    <s v="Rob"/>
    <s v="M"/>
    <x v="2"/>
    <n v="22.884999999999998"/>
    <n v="114.42499999999998"/>
    <x v="0"/>
    <x v="0"/>
    <x v="1"/>
  </r>
  <r>
    <s v="OFX-99147-470"/>
    <x v="31"/>
    <s v="49860-68865-AB"/>
    <s v="R-M-1"/>
    <n v="6"/>
    <s v="Hy Zanetto"/>
    <s v=""/>
    <s v="United States"/>
    <s v="Rob"/>
    <s v="M"/>
    <x v="0"/>
    <n v="9.9499999999999993"/>
    <n v="59.699999999999996"/>
    <x v="0"/>
    <x v="0"/>
    <x v="0"/>
  </r>
  <r>
    <s v="LUO-37559-016"/>
    <x v="32"/>
    <s v="21240-83132-SP"/>
    <s v="L-M-1"/>
    <n v="3"/>
    <s v="Jessica McNess"/>
    <s v=""/>
    <s v="United States"/>
    <s v="Lib"/>
    <s v="M"/>
    <x v="0"/>
    <n v="14.55"/>
    <n v="43.650000000000006"/>
    <x v="3"/>
    <x v="0"/>
    <x v="1"/>
  </r>
  <r>
    <s v="XWC-20610-167"/>
    <x v="33"/>
    <s v="08350-81623-TF"/>
    <s v="E-D-0.2"/>
    <n v="2"/>
    <s v="Lorenzo Yeoland"/>
    <s v="lyeoland15@pbs.org"/>
    <s v="United States"/>
    <s v="Exc"/>
    <s v="D"/>
    <x v="3"/>
    <n v="3.645"/>
    <n v="7.29"/>
    <x v="1"/>
    <x v="2"/>
    <x v="0"/>
  </r>
  <r>
    <s v="GPU-79113-136"/>
    <x v="34"/>
    <s v="73284-01385-SJ"/>
    <s v="R-D-0.2"/>
    <n v="3"/>
    <s v="Abigail Tolworthy"/>
    <s v="atolworthy16@toplist.cz"/>
    <s v="United States"/>
    <s v="Rob"/>
    <s v="D"/>
    <x v="3"/>
    <n v="2.6849999999999996"/>
    <n v="8.0549999999999997"/>
    <x v="0"/>
    <x v="2"/>
    <x v="0"/>
  </r>
  <r>
    <s v="ULR-52653-960"/>
    <x v="35"/>
    <s v="04152-34436-IE"/>
    <s v="L-L-2.5"/>
    <n v="2"/>
    <s v="Maurie Bartol"/>
    <s v=""/>
    <s v="United States"/>
    <s v="Lib"/>
    <s v="L"/>
    <x v="2"/>
    <n v="36.454999999999998"/>
    <n v="72.91"/>
    <x v="3"/>
    <x v="1"/>
    <x v="1"/>
  </r>
  <r>
    <s v="HPI-42308-142"/>
    <x v="36"/>
    <s v="06631-86965-XP"/>
    <s v="E-M-0.5"/>
    <n v="2"/>
    <s v="Olag Baudassi"/>
    <s v="obaudassi18@seesaa.net"/>
    <s v="United States"/>
    <s v="Exc"/>
    <s v="M"/>
    <x v="1"/>
    <n v="8.25"/>
    <n v="16.5"/>
    <x v="1"/>
    <x v="0"/>
    <x v="0"/>
  </r>
  <r>
    <s v="XHI-30227-581"/>
    <x v="37"/>
    <s v="54619-08558-ZU"/>
    <s v="L-D-2.5"/>
    <n v="6"/>
    <s v="Petey Kingsbury"/>
    <s v="pkingsbury19@comcast.net"/>
    <s v="United States"/>
    <s v="Lib"/>
    <s v="D"/>
    <x v="2"/>
    <n v="29.784999999999997"/>
    <n v="178.70999999999998"/>
    <x v="3"/>
    <x v="2"/>
    <x v="1"/>
  </r>
  <r>
    <s v="DJH-05202-380"/>
    <x v="38"/>
    <s v="85589-17020-CX"/>
    <s v="E-M-2.5"/>
    <n v="2"/>
    <s v="Donna Baskeyfied"/>
    <s v=""/>
    <s v="United States"/>
    <s v="Exc"/>
    <s v="M"/>
    <x v="2"/>
    <n v="31.624999999999996"/>
    <n v="63.249999999999993"/>
    <x v="1"/>
    <x v="0"/>
    <x v="0"/>
  </r>
  <r>
    <s v="VMW-26889-781"/>
    <x v="39"/>
    <s v="36078-91009-WU"/>
    <s v="A-L-0.2"/>
    <n v="2"/>
    <s v="Arda Curley"/>
    <s v="acurley1b@hao123.com"/>
    <s v="United States"/>
    <s v="Ara"/>
    <s v="L"/>
    <x v="3"/>
    <n v="3.8849999999999998"/>
    <n v="7.77"/>
    <x v="2"/>
    <x v="1"/>
    <x v="0"/>
  </r>
  <r>
    <s v="DBU-81099-586"/>
    <x v="40"/>
    <s v="15770-27099-GX"/>
    <s v="A-D-2.5"/>
    <n v="4"/>
    <s v="Raynor McGilvary"/>
    <s v="rmcgilvary1c@tamu.edu"/>
    <s v="United States"/>
    <s v="Ara"/>
    <s v="D"/>
    <x v="2"/>
    <n v="22.884999999999998"/>
    <n v="91.539999999999992"/>
    <x v="2"/>
    <x v="2"/>
    <x v="1"/>
  </r>
  <r>
    <s v="PQA-54820-810"/>
    <x v="41"/>
    <s v="91460-04823-BX"/>
    <s v="A-L-1"/>
    <n v="3"/>
    <s v="Isis Pikett"/>
    <s v="ipikett1d@xinhuanet.com"/>
    <s v="United States"/>
    <s v="Ara"/>
    <s v="L"/>
    <x v="0"/>
    <n v="12.95"/>
    <n v="38.849999999999994"/>
    <x v="2"/>
    <x v="1"/>
    <x v="1"/>
  </r>
  <r>
    <s v="XKB-41924-202"/>
    <x v="42"/>
    <s v="45089-52817-WN"/>
    <s v="L-D-0.5"/>
    <n v="2"/>
    <s v="Inger Bouldon"/>
    <s v="ibouldon1e@gizmodo.com"/>
    <s v="United States"/>
    <s v="Lib"/>
    <s v="D"/>
    <x v="1"/>
    <n v="7.77"/>
    <n v="15.54"/>
    <x v="3"/>
    <x v="2"/>
    <x v="1"/>
  </r>
  <r>
    <s v="DWZ-69106-473"/>
    <x v="43"/>
    <s v="76447-50326-IC"/>
    <s v="L-L-2.5"/>
    <n v="4"/>
    <s v="Karry Flanders"/>
    <s v="kflanders1f@over-blog.com"/>
    <s v="Ireland"/>
    <s v="Lib"/>
    <s v="L"/>
    <x v="2"/>
    <n v="36.454999999999998"/>
    <n v="145.82"/>
    <x v="3"/>
    <x v="1"/>
    <x v="0"/>
  </r>
  <r>
    <s v="YHV-68700-050"/>
    <x v="44"/>
    <s v="26333-67911-OL"/>
    <s v="R-M-0.5"/>
    <n v="5"/>
    <s v="Hartley Mattioli"/>
    <s v="hmattioli1g@webmd.com"/>
    <s v="United Kingdom"/>
    <s v="Rob"/>
    <s v="M"/>
    <x v="1"/>
    <n v="5.97"/>
    <n v="29.849999999999998"/>
    <x v="0"/>
    <x v="0"/>
    <x v="1"/>
  </r>
  <r>
    <s v="YHV-68700-050"/>
    <x v="44"/>
    <s v="26333-67911-OL"/>
    <s v="L-L-2.5"/>
    <n v="2"/>
    <s v="Hartley Mattioli"/>
    <s v="hmattioli1g@webmd.com"/>
    <s v="United Kingdom"/>
    <s v="Lib"/>
    <s v="L"/>
    <x v="2"/>
    <n v="36.454999999999998"/>
    <n v="72.91"/>
    <x v="3"/>
    <x v="1"/>
    <x v="1"/>
  </r>
  <r>
    <s v="KRB-88066-642"/>
    <x v="45"/>
    <s v="22107-86640-SB"/>
    <s v="L-M-1"/>
    <n v="5"/>
    <s v="Archambault Gillard"/>
    <s v="agillard1i@issuu.com"/>
    <s v="United States"/>
    <s v="Lib"/>
    <s v="M"/>
    <x v="0"/>
    <n v="14.55"/>
    <n v="72.75"/>
    <x v="3"/>
    <x v="0"/>
    <x v="1"/>
  </r>
  <r>
    <s v="LQU-08404-173"/>
    <x v="46"/>
    <s v="09960-34242-LZ"/>
    <s v="L-L-1"/>
    <n v="3"/>
    <s v="Salomo Cushworth"/>
    <s v=""/>
    <s v="United States"/>
    <s v="Lib"/>
    <s v="L"/>
    <x v="0"/>
    <n v="15.85"/>
    <n v="47.55"/>
    <x v="3"/>
    <x v="1"/>
    <x v="1"/>
  </r>
  <r>
    <s v="CWK-60159-881"/>
    <x v="47"/>
    <s v="04671-85591-RT"/>
    <s v="E-D-0.2"/>
    <n v="3"/>
    <s v="Theda Grizard"/>
    <s v="tgrizard1k@odnoklassniki.ru"/>
    <s v="United States"/>
    <s v="Exc"/>
    <s v="D"/>
    <x v="3"/>
    <n v="3.645"/>
    <n v="10.935"/>
    <x v="1"/>
    <x v="2"/>
    <x v="0"/>
  </r>
  <r>
    <s v="EEG-74197-843"/>
    <x v="48"/>
    <s v="25729-68859-UA"/>
    <s v="E-L-1"/>
    <n v="4"/>
    <s v="Rozele Relton"/>
    <s v="rrelton1l@stanford.edu"/>
    <s v="United States"/>
    <s v="Exc"/>
    <s v="L"/>
    <x v="0"/>
    <n v="14.85"/>
    <n v="59.4"/>
    <x v="1"/>
    <x v="1"/>
    <x v="1"/>
  </r>
  <r>
    <s v="UCZ-59708-525"/>
    <x v="49"/>
    <s v="05501-86351-NX"/>
    <s v="L-D-2.5"/>
    <n v="3"/>
    <s v="Willa Rolling"/>
    <s v=""/>
    <s v="United States"/>
    <s v="Lib"/>
    <s v="D"/>
    <x v="2"/>
    <n v="29.784999999999997"/>
    <n v="89.35499999999999"/>
    <x v="3"/>
    <x v="2"/>
    <x v="0"/>
  </r>
  <r>
    <s v="HUB-47311-849"/>
    <x v="50"/>
    <s v="04521-04300-OK"/>
    <s v="L-M-0.5"/>
    <n v="3"/>
    <s v="Stanislaus Gilroy"/>
    <s v="sgilroy1n@eepurl.com"/>
    <s v="United States"/>
    <s v="Lib"/>
    <s v="M"/>
    <x v="1"/>
    <n v="8.73"/>
    <n v="26.19"/>
    <x v="3"/>
    <x v="0"/>
    <x v="0"/>
  </r>
  <r>
    <s v="WYM-17686-694"/>
    <x v="51"/>
    <s v="58689-55264-VK"/>
    <s v="A-D-2.5"/>
    <n v="5"/>
    <s v="Correy Cottingham"/>
    <s v="ccottingham1o@wikipedia.org"/>
    <s v="United States"/>
    <s v="Ara"/>
    <s v="D"/>
    <x v="2"/>
    <n v="22.884999999999998"/>
    <n v="114.42499999999998"/>
    <x v="2"/>
    <x v="2"/>
    <x v="1"/>
  </r>
  <r>
    <s v="ZYQ-15797-695"/>
    <x v="52"/>
    <s v="79436-73011-MM"/>
    <s v="R-D-0.5"/>
    <n v="5"/>
    <s v="Pammi Endacott"/>
    <s v=""/>
    <s v="United Kingdom"/>
    <s v="Rob"/>
    <s v="D"/>
    <x v="1"/>
    <n v="5.3699999999999992"/>
    <n v="26.849999999999994"/>
    <x v="0"/>
    <x v="2"/>
    <x v="0"/>
  </r>
  <r>
    <s v="EEJ-16185-108"/>
    <x v="53"/>
    <s v="65552-60476-KY"/>
    <s v="L-L-0.2"/>
    <n v="5"/>
    <s v="Nona Linklater"/>
    <s v=""/>
    <s v="United States"/>
    <s v="Lib"/>
    <s v="L"/>
    <x v="3"/>
    <n v="4.7549999999999999"/>
    <n v="23.774999999999999"/>
    <x v="3"/>
    <x v="1"/>
    <x v="0"/>
  </r>
  <r>
    <s v="RWR-77888-800"/>
    <x v="54"/>
    <s v="69904-02729-YS"/>
    <s v="A-M-0.5"/>
    <n v="1"/>
    <s v="Annadiane Dykes"/>
    <s v="adykes1r@eventbrite.com"/>
    <s v="United States"/>
    <s v="Ara"/>
    <s v="M"/>
    <x v="1"/>
    <n v="6.75"/>
    <n v="6.75"/>
    <x v="2"/>
    <x v="0"/>
    <x v="1"/>
  </r>
  <r>
    <s v="LHN-75209-742"/>
    <x v="55"/>
    <s v="01433-04270-AX"/>
    <s v="R-M-0.5"/>
    <n v="6"/>
    <s v="Felecia Dodgson"/>
    <s v=""/>
    <s v="United States"/>
    <s v="Rob"/>
    <s v="M"/>
    <x v="1"/>
    <n v="5.97"/>
    <n v="35.82"/>
    <x v="0"/>
    <x v="0"/>
    <x v="0"/>
  </r>
  <r>
    <s v="TIR-71396-998"/>
    <x v="56"/>
    <s v="14204-14186-LA"/>
    <s v="R-D-2.5"/>
    <n v="4"/>
    <s v="Angelia Cockrem"/>
    <s v="acockrem1t@engadget.com"/>
    <s v="United States"/>
    <s v="Rob"/>
    <s v="D"/>
    <x v="2"/>
    <n v="20.584999999999997"/>
    <n v="82.339999999999989"/>
    <x v="0"/>
    <x v="2"/>
    <x v="0"/>
  </r>
  <r>
    <s v="RXF-37618-213"/>
    <x v="57"/>
    <s v="32948-34398-HC"/>
    <s v="R-L-0.5"/>
    <n v="1"/>
    <s v="Belvia Umpleby"/>
    <s v="bumpleby1u@soundcloud.com"/>
    <s v="United States"/>
    <s v="Rob"/>
    <s v="L"/>
    <x v="1"/>
    <n v="7.169999999999999"/>
    <n v="7.169999999999999"/>
    <x v="0"/>
    <x v="1"/>
    <x v="0"/>
  </r>
  <r>
    <s v="ANM-16388-634"/>
    <x v="58"/>
    <s v="77343-52608-FF"/>
    <s v="L-L-0.2"/>
    <n v="2"/>
    <s v="Nat Saleway"/>
    <s v="nsaleway1v@dedecms.com"/>
    <s v="United States"/>
    <s v="Lib"/>
    <s v="L"/>
    <x v="3"/>
    <n v="4.7549999999999999"/>
    <n v="9.51"/>
    <x v="3"/>
    <x v="1"/>
    <x v="1"/>
  </r>
  <r>
    <s v="WYL-29300-070"/>
    <x v="59"/>
    <s v="42770-36274-QA"/>
    <s v="R-M-0.2"/>
    <n v="1"/>
    <s v="Hayward Goulter"/>
    <s v="hgoulter1w@abc.net.au"/>
    <s v="United States"/>
    <s v="Rob"/>
    <s v="M"/>
    <x v="3"/>
    <n v="2.9849999999999999"/>
    <n v="2.9849999999999999"/>
    <x v="0"/>
    <x v="0"/>
    <x v="1"/>
  </r>
  <r>
    <s v="JHW-74554-805"/>
    <x v="60"/>
    <s v="14103-58987-ZU"/>
    <s v="R-M-1"/>
    <n v="6"/>
    <s v="Gay Rizzello"/>
    <s v="grizzello1x@symantec.com"/>
    <s v="United Kingdom"/>
    <s v="Rob"/>
    <s v="M"/>
    <x v="0"/>
    <n v="9.9499999999999993"/>
    <n v="59.699999999999996"/>
    <x v="0"/>
    <x v="0"/>
    <x v="0"/>
  </r>
  <r>
    <s v="KYS-27063-603"/>
    <x v="61"/>
    <s v="69958-32065-SW"/>
    <s v="E-L-2.5"/>
    <n v="4"/>
    <s v="Shannon List"/>
    <s v="slist1y@mapquest.com"/>
    <s v="United States"/>
    <s v="Exc"/>
    <s v="L"/>
    <x v="2"/>
    <n v="34.154999999999994"/>
    <n v="136.61999999999998"/>
    <x v="1"/>
    <x v="1"/>
    <x v="1"/>
  </r>
  <r>
    <s v="GAZ-58626-277"/>
    <x v="62"/>
    <s v="69533-84907-FA"/>
    <s v="L-L-0.2"/>
    <n v="2"/>
    <s v="Shirlene Edmondson"/>
    <s v="sedmondson1z@theguardian.com"/>
    <s v="Ireland"/>
    <s v="Lib"/>
    <s v="L"/>
    <x v="3"/>
    <n v="4.7549999999999999"/>
    <n v="9.51"/>
    <x v="3"/>
    <x v="1"/>
    <x v="1"/>
  </r>
  <r>
    <s v="RPJ-37787-335"/>
    <x v="63"/>
    <s v="76005-95461-CI"/>
    <s v="A-M-2.5"/>
    <n v="3"/>
    <s v="Aurlie McCarl"/>
    <s v=""/>
    <s v="United States"/>
    <s v="Ara"/>
    <s v="M"/>
    <x v="2"/>
    <n v="25.874999999999996"/>
    <n v="77.624999999999986"/>
    <x v="2"/>
    <x v="0"/>
    <x v="1"/>
  </r>
  <r>
    <s v="LEF-83057-763"/>
    <x v="64"/>
    <s v="15395-90855-VB"/>
    <s v="L-M-0.2"/>
    <n v="5"/>
    <s v="Alikee Carryer"/>
    <s v=""/>
    <s v="United States"/>
    <s v="Lib"/>
    <s v="M"/>
    <x v="3"/>
    <n v="4.3650000000000002"/>
    <n v="21.825000000000003"/>
    <x v="3"/>
    <x v="0"/>
    <x v="0"/>
  </r>
  <r>
    <s v="RPW-36123-215"/>
    <x v="65"/>
    <s v="80640-45811-LB"/>
    <s v="E-L-0.5"/>
    <n v="2"/>
    <s v="Jennifer Rangall"/>
    <s v="jrangall22@newsvine.com"/>
    <s v="United States"/>
    <s v="Exc"/>
    <s v="L"/>
    <x v="1"/>
    <n v="8.91"/>
    <n v="17.82"/>
    <x v="1"/>
    <x v="1"/>
    <x v="0"/>
  </r>
  <r>
    <s v="WLL-59044-117"/>
    <x v="66"/>
    <s v="28476-04082-GR"/>
    <s v="R-D-1"/>
    <n v="6"/>
    <s v="Kipper Boorn"/>
    <s v="kboorn23@ezinearticles.com"/>
    <s v="Ireland"/>
    <s v="Rob"/>
    <s v="D"/>
    <x v="0"/>
    <n v="8.9499999999999993"/>
    <n v="53.699999999999996"/>
    <x v="0"/>
    <x v="2"/>
    <x v="0"/>
  </r>
  <r>
    <s v="AWT-22827-563"/>
    <x v="67"/>
    <s v="12018-75670-EU"/>
    <s v="R-L-0.2"/>
    <n v="1"/>
    <s v="Melania Beadle"/>
    <s v=""/>
    <s v="Ireland"/>
    <s v="Rob"/>
    <s v="L"/>
    <x v="3"/>
    <n v="3.5849999999999995"/>
    <n v="3.5849999999999995"/>
    <x v="0"/>
    <x v="1"/>
    <x v="0"/>
  </r>
  <r>
    <s v="QLM-07145-668"/>
    <x v="68"/>
    <s v="86437-17399-FK"/>
    <s v="E-D-0.2"/>
    <n v="2"/>
    <s v="Colene Elgey"/>
    <s v="celgey25@webs.com"/>
    <s v="United States"/>
    <s v="Exc"/>
    <s v="D"/>
    <x v="3"/>
    <n v="3.645"/>
    <n v="7.29"/>
    <x v="1"/>
    <x v="2"/>
    <x v="1"/>
  </r>
  <r>
    <s v="HVQ-64398-930"/>
    <x v="69"/>
    <s v="62979-53167-ML"/>
    <s v="A-M-0.5"/>
    <n v="6"/>
    <s v="Lothaire Mizzi"/>
    <s v="lmizzi26@rakuten.co.jp"/>
    <s v="United States"/>
    <s v="Ara"/>
    <s v="M"/>
    <x v="1"/>
    <n v="6.75"/>
    <n v="40.5"/>
    <x v="2"/>
    <x v="0"/>
    <x v="0"/>
  </r>
  <r>
    <s v="WRT-40778-247"/>
    <x v="70"/>
    <s v="54810-81899-HL"/>
    <s v="R-L-1"/>
    <n v="4"/>
    <s v="Cletis Giacomazzo"/>
    <s v="cgiacomazzo27@jigsy.com"/>
    <s v="United States"/>
    <s v="Rob"/>
    <s v="L"/>
    <x v="0"/>
    <n v="11.95"/>
    <n v="47.8"/>
    <x v="0"/>
    <x v="1"/>
    <x v="1"/>
  </r>
  <r>
    <s v="SUB-13006-125"/>
    <x v="71"/>
    <s v="26103-41504-IB"/>
    <s v="A-L-0.5"/>
    <n v="5"/>
    <s v="Ami Arnow"/>
    <s v="aarnow28@arizona.edu"/>
    <s v="United States"/>
    <s v="Ara"/>
    <s v="L"/>
    <x v="1"/>
    <n v="7.77"/>
    <n v="38.849999999999994"/>
    <x v="2"/>
    <x v="1"/>
    <x v="0"/>
  </r>
  <r>
    <s v="CQM-49696-263"/>
    <x v="72"/>
    <s v="76534-45229-SG"/>
    <s v="L-L-2.5"/>
    <n v="3"/>
    <s v="Sheppard Yann"/>
    <s v="syann29@senate.gov"/>
    <s v="United States"/>
    <s v="Lib"/>
    <s v="L"/>
    <x v="2"/>
    <n v="36.454999999999998"/>
    <n v="109.36499999999999"/>
    <x v="3"/>
    <x v="1"/>
    <x v="0"/>
  </r>
  <r>
    <s v="KXN-85094-246"/>
    <x v="73"/>
    <s v="81744-27332-RR"/>
    <s v="L-M-2.5"/>
    <n v="3"/>
    <s v="Bunny Naulls"/>
    <s v="bnaulls2a@tiny.cc"/>
    <s v="Ireland"/>
    <s v="Lib"/>
    <s v="M"/>
    <x v="2"/>
    <n v="33.464999999999996"/>
    <n v="100.39499999999998"/>
    <x v="3"/>
    <x v="0"/>
    <x v="0"/>
  </r>
  <r>
    <s v="XOQ-12405-419"/>
    <x v="74"/>
    <s v="91513-75657-PH"/>
    <s v="R-D-2.5"/>
    <n v="4"/>
    <s v="Hally Lorait"/>
    <s v=""/>
    <s v="United States"/>
    <s v="Rob"/>
    <s v="D"/>
    <x v="2"/>
    <n v="20.584999999999997"/>
    <n v="82.339999999999989"/>
    <x v="0"/>
    <x v="2"/>
    <x v="0"/>
  </r>
  <r>
    <s v="HYF-10254-369"/>
    <x v="75"/>
    <s v="30373-66619-CB"/>
    <s v="L-L-0.5"/>
    <n v="1"/>
    <s v="Zaccaria Sherewood"/>
    <s v="zsherewood2c@apache.org"/>
    <s v="United States"/>
    <s v="Lib"/>
    <s v="L"/>
    <x v="1"/>
    <n v="9.51"/>
    <n v="9.51"/>
    <x v="3"/>
    <x v="1"/>
    <x v="1"/>
  </r>
  <r>
    <s v="XXJ-47000-307"/>
    <x v="76"/>
    <s v="31582-23562-FM"/>
    <s v="A-L-2.5"/>
    <n v="3"/>
    <s v="Jeffrey Dufaire"/>
    <s v="jdufaire2d@fc2.com"/>
    <s v="United States"/>
    <s v="Ara"/>
    <s v="L"/>
    <x v="2"/>
    <n v="29.784999999999997"/>
    <n v="89.35499999999999"/>
    <x v="2"/>
    <x v="1"/>
    <x v="1"/>
  </r>
  <r>
    <s v="XXJ-47000-307"/>
    <x v="76"/>
    <s v="31582-23562-FM"/>
    <s v="A-D-0.2"/>
    <n v="4"/>
    <s v="Jeffrey Dufaire"/>
    <s v="jdufaire2d@fc2.com"/>
    <s v="United States"/>
    <s v="Ara"/>
    <s v="D"/>
    <x v="3"/>
    <n v="2.9849999999999999"/>
    <n v="11.94"/>
    <x v="2"/>
    <x v="2"/>
    <x v="1"/>
  </r>
  <r>
    <s v="ZDK-82166-357"/>
    <x v="77"/>
    <s v="81431-12577-VD"/>
    <s v="A-M-1"/>
    <n v="3"/>
    <s v="Beitris Keaveney"/>
    <s v="bkeaveney2f@netlog.com"/>
    <s v="United States"/>
    <s v="Ara"/>
    <s v="M"/>
    <x v="0"/>
    <n v="11.25"/>
    <n v="33.75"/>
    <x v="2"/>
    <x v="0"/>
    <x v="1"/>
  </r>
  <r>
    <s v="IHN-19982-362"/>
    <x v="78"/>
    <s v="68894-91205-MP"/>
    <s v="R-L-1"/>
    <n v="3"/>
    <s v="Elna Grise"/>
    <s v="egrise2g@cargocollective.com"/>
    <s v="United States"/>
    <s v="Rob"/>
    <s v="L"/>
    <x v="0"/>
    <n v="11.95"/>
    <n v="35.849999999999994"/>
    <x v="0"/>
    <x v="1"/>
    <x v="1"/>
  </r>
  <r>
    <s v="VMT-10030-889"/>
    <x v="79"/>
    <s v="87602-55754-VN"/>
    <s v="A-L-1"/>
    <n v="6"/>
    <s v="Torie Gottelier"/>
    <s v="tgottelier2h@vistaprint.com"/>
    <s v="United States"/>
    <s v="Ara"/>
    <s v="L"/>
    <x v="0"/>
    <n v="12.95"/>
    <n v="77.699999999999989"/>
    <x v="2"/>
    <x v="1"/>
    <x v="1"/>
  </r>
  <r>
    <s v="NHL-11063-100"/>
    <x v="80"/>
    <s v="39181-35745-WH"/>
    <s v="A-L-1"/>
    <n v="4"/>
    <s v="Loydie Langlais"/>
    <s v=""/>
    <s v="Ireland"/>
    <s v="Ara"/>
    <s v="L"/>
    <x v="0"/>
    <n v="12.95"/>
    <n v="51.8"/>
    <x v="2"/>
    <x v="1"/>
    <x v="0"/>
  </r>
  <r>
    <s v="ROV-87448-086"/>
    <x v="81"/>
    <s v="30381-64762-NG"/>
    <s v="A-M-2.5"/>
    <n v="4"/>
    <s v="Adham Greenhead"/>
    <s v="agreenhead2j@dailymail.co.uk"/>
    <s v="United States"/>
    <s v="Ara"/>
    <s v="M"/>
    <x v="2"/>
    <n v="25.874999999999996"/>
    <n v="103.49999999999999"/>
    <x v="2"/>
    <x v="0"/>
    <x v="1"/>
  </r>
  <r>
    <s v="DGY-35773-612"/>
    <x v="82"/>
    <s v="17503-27693-ZH"/>
    <s v="E-L-1"/>
    <n v="3"/>
    <s v="Hamish MacSherry"/>
    <s v=""/>
    <s v="United States"/>
    <s v="Exc"/>
    <s v="L"/>
    <x v="0"/>
    <n v="14.85"/>
    <n v="44.55"/>
    <x v="1"/>
    <x v="1"/>
    <x v="0"/>
  </r>
  <r>
    <s v="YWH-50638-556"/>
    <x v="83"/>
    <s v="89442-35633-HJ"/>
    <s v="E-L-0.5"/>
    <n v="4"/>
    <s v="Else Langcaster"/>
    <s v="elangcaster2l@spotify.com"/>
    <s v="United Kingdom"/>
    <s v="Exc"/>
    <s v="L"/>
    <x v="1"/>
    <n v="8.91"/>
    <n v="35.64"/>
    <x v="1"/>
    <x v="1"/>
    <x v="0"/>
  </r>
  <r>
    <s v="ISL-11200-600"/>
    <x v="84"/>
    <s v="13654-85265-IL"/>
    <s v="A-D-0.2"/>
    <n v="6"/>
    <s v="Rudy Farquharson"/>
    <s v=""/>
    <s v="Ireland"/>
    <s v="Ara"/>
    <s v="D"/>
    <x v="3"/>
    <n v="2.9849999999999999"/>
    <n v="17.91"/>
    <x v="2"/>
    <x v="2"/>
    <x v="0"/>
  </r>
  <r>
    <s v="LBZ-75997-047"/>
    <x v="85"/>
    <s v="40946-22090-FP"/>
    <s v="A-M-2.5"/>
    <n v="6"/>
    <s v="Norene Magauran"/>
    <s v="nmagauran2n@51.la"/>
    <s v="United States"/>
    <s v="Ara"/>
    <s v="M"/>
    <x v="2"/>
    <n v="25.874999999999996"/>
    <n v="155.24999999999997"/>
    <x v="2"/>
    <x v="0"/>
    <x v="1"/>
  </r>
  <r>
    <s v="EUH-08089-954"/>
    <x v="86"/>
    <s v="29050-93691-TS"/>
    <s v="A-D-0.2"/>
    <n v="2"/>
    <s v="Vicki Kirdsch"/>
    <s v="vkirdsch2o@google.fr"/>
    <s v="United States"/>
    <s v="Ara"/>
    <s v="D"/>
    <x v="3"/>
    <n v="2.9849999999999999"/>
    <n v="5.97"/>
    <x v="2"/>
    <x v="2"/>
    <x v="1"/>
  </r>
  <r>
    <s v="BLD-12227-251"/>
    <x v="87"/>
    <s v="64395-74865-WF"/>
    <s v="A-M-0.5"/>
    <n v="2"/>
    <s v="Ilysa Whapple"/>
    <s v="iwhapple2p@com.com"/>
    <s v="United States"/>
    <s v="Ara"/>
    <s v="M"/>
    <x v="1"/>
    <n v="6.75"/>
    <n v="13.5"/>
    <x v="2"/>
    <x v="0"/>
    <x v="1"/>
  </r>
  <r>
    <s v="OPY-30711-853"/>
    <x v="25"/>
    <s v="81861-66046-SU"/>
    <s v="A-D-0.2"/>
    <n v="1"/>
    <s v="Ruy Cancellieri"/>
    <s v=""/>
    <s v="Ireland"/>
    <s v="Ara"/>
    <s v="D"/>
    <x v="3"/>
    <n v="2.9849999999999999"/>
    <n v="2.9849999999999999"/>
    <x v="2"/>
    <x v="2"/>
    <x v="1"/>
  </r>
  <r>
    <s v="DBC-44122-300"/>
    <x v="88"/>
    <s v="13366-78506-KP"/>
    <s v="L-M-0.2"/>
    <n v="3"/>
    <s v="Aube Follett"/>
    <s v=""/>
    <s v="United States"/>
    <s v="Lib"/>
    <s v="M"/>
    <x v="3"/>
    <n v="4.3650000000000002"/>
    <n v="13.095000000000001"/>
    <x v="3"/>
    <x v="0"/>
    <x v="0"/>
  </r>
  <r>
    <s v="FJQ-60035-234"/>
    <x v="89"/>
    <s v="08847-29858-HN"/>
    <s v="A-L-0.2"/>
    <n v="2"/>
    <s v="Rudiger Di Bartolomeo"/>
    <s v=""/>
    <s v="United States"/>
    <s v="Ara"/>
    <s v="L"/>
    <x v="3"/>
    <n v="3.8849999999999998"/>
    <n v="7.77"/>
    <x v="2"/>
    <x v="1"/>
    <x v="0"/>
  </r>
  <r>
    <s v="HSF-66926-425"/>
    <x v="90"/>
    <s v="00539-42510-RY"/>
    <s v="L-D-2.5"/>
    <n v="5"/>
    <s v="Nickey Youles"/>
    <s v="nyoules2t@reference.com"/>
    <s v="Ireland"/>
    <s v="Lib"/>
    <s v="D"/>
    <x v="2"/>
    <n v="29.784999999999997"/>
    <n v="148.92499999999998"/>
    <x v="3"/>
    <x v="2"/>
    <x v="0"/>
  </r>
  <r>
    <s v="LQG-41416-375"/>
    <x v="91"/>
    <s v="45190-08727-NV"/>
    <s v="L-D-1"/>
    <n v="3"/>
    <s v="Dyanna Aizikovitz"/>
    <s v="daizikovitz2u@answers.com"/>
    <s v="Ireland"/>
    <s v="Lib"/>
    <s v="D"/>
    <x v="0"/>
    <n v="12.95"/>
    <n v="38.849999999999994"/>
    <x v="3"/>
    <x v="2"/>
    <x v="0"/>
  </r>
  <r>
    <s v="VZO-97265-841"/>
    <x v="92"/>
    <s v="87049-37901-FU"/>
    <s v="R-M-0.2"/>
    <n v="4"/>
    <s v="Bram Revel"/>
    <s v="brevel2v@fastcompany.com"/>
    <s v="United States"/>
    <s v="Rob"/>
    <s v="M"/>
    <x v="3"/>
    <n v="2.9849999999999999"/>
    <n v="11.94"/>
    <x v="0"/>
    <x v="0"/>
    <x v="1"/>
  </r>
  <r>
    <s v="MOR-12987-399"/>
    <x v="93"/>
    <s v="34015-31593-JC"/>
    <s v="L-M-1"/>
    <n v="6"/>
    <s v="Emiline Priddis"/>
    <s v="epriddis2w@nationalgeographic.com"/>
    <s v="United States"/>
    <s v="Lib"/>
    <s v="M"/>
    <x v="0"/>
    <n v="14.55"/>
    <n v="87.300000000000011"/>
    <x v="3"/>
    <x v="0"/>
    <x v="1"/>
  </r>
  <r>
    <s v="UOA-23786-489"/>
    <x v="94"/>
    <s v="90305-50099-SV"/>
    <s v="A-M-0.5"/>
    <n v="6"/>
    <s v="Queenie Veel"/>
    <s v="qveel2x@jugem.jp"/>
    <s v="United States"/>
    <s v="Ara"/>
    <s v="M"/>
    <x v="1"/>
    <n v="6.75"/>
    <n v="40.5"/>
    <x v="2"/>
    <x v="0"/>
    <x v="0"/>
  </r>
  <r>
    <s v="AJL-52941-018"/>
    <x v="95"/>
    <s v="55871-61935-MF"/>
    <s v="E-D-1"/>
    <n v="2"/>
    <s v="Lind Conyers"/>
    <s v="lconyers2y@twitter.com"/>
    <s v="United States"/>
    <s v="Exc"/>
    <s v="D"/>
    <x v="0"/>
    <n v="12.15"/>
    <n v="24.3"/>
    <x v="1"/>
    <x v="2"/>
    <x v="1"/>
  </r>
  <r>
    <s v="XSZ-84273-421"/>
    <x v="96"/>
    <s v="15405-60469-TM"/>
    <s v="R-M-0.5"/>
    <n v="3"/>
    <s v="Pen Wye"/>
    <s v="pwye2z@dagondesign.com"/>
    <s v="United States"/>
    <s v="Rob"/>
    <s v="M"/>
    <x v="1"/>
    <n v="5.97"/>
    <n v="17.91"/>
    <x v="0"/>
    <x v="0"/>
    <x v="0"/>
  </r>
  <r>
    <s v="NUN-48214-216"/>
    <x v="97"/>
    <s v="06953-94794-FB"/>
    <s v="A-M-0.5"/>
    <n v="4"/>
    <s v="Isahella Hagland"/>
    <s v=""/>
    <s v="United States"/>
    <s v="Ara"/>
    <s v="M"/>
    <x v="1"/>
    <n v="6.75"/>
    <n v="27"/>
    <x v="2"/>
    <x v="0"/>
    <x v="1"/>
  </r>
  <r>
    <s v="AKV-93064-769"/>
    <x v="98"/>
    <s v="22305-40299-CY"/>
    <s v="L-D-0.5"/>
    <n v="1"/>
    <s v="Terry Sheryn"/>
    <s v="tsheryn31@mtv.com"/>
    <s v="United States"/>
    <s v="Lib"/>
    <s v="D"/>
    <x v="1"/>
    <n v="7.77"/>
    <n v="7.77"/>
    <x v="3"/>
    <x v="2"/>
    <x v="0"/>
  </r>
  <r>
    <s v="BRB-40903-533"/>
    <x v="99"/>
    <s v="09020-56774-GU"/>
    <s v="E-L-0.2"/>
    <n v="3"/>
    <s v="Marie-jeanne Redgrave"/>
    <s v="mredgrave32@cargocollective.com"/>
    <s v="United States"/>
    <s v="Exc"/>
    <s v="L"/>
    <x v="3"/>
    <n v="4.4550000000000001"/>
    <n v="13.365"/>
    <x v="1"/>
    <x v="1"/>
    <x v="0"/>
  </r>
  <r>
    <s v="GPR-19973-483"/>
    <x v="100"/>
    <s v="92926-08470-YS"/>
    <s v="R-D-0.5"/>
    <n v="5"/>
    <s v="Betty Fominov"/>
    <s v="bfominov33@yale.edu"/>
    <s v="United States"/>
    <s v="Rob"/>
    <s v="D"/>
    <x v="1"/>
    <n v="5.3699999999999992"/>
    <n v="26.849999999999994"/>
    <x v="0"/>
    <x v="2"/>
    <x v="1"/>
  </r>
  <r>
    <s v="XIY-43041-882"/>
    <x v="101"/>
    <s v="07250-63194-JO"/>
    <s v="A-M-1"/>
    <n v="1"/>
    <s v="Shawnee Critchlow"/>
    <s v="scritchlow34@un.org"/>
    <s v="United States"/>
    <s v="Ara"/>
    <s v="M"/>
    <x v="0"/>
    <n v="11.25"/>
    <n v="11.25"/>
    <x v="2"/>
    <x v="0"/>
    <x v="1"/>
  </r>
  <r>
    <s v="YGY-98425-969"/>
    <x v="102"/>
    <s v="63787-96257-TQ"/>
    <s v="L-M-1"/>
    <n v="1"/>
    <s v="Merrel Steptow"/>
    <s v="msteptow35@earthlink.net"/>
    <s v="Ireland"/>
    <s v="Lib"/>
    <s v="M"/>
    <x v="0"/>
    <n v="14.55"/>
    <n v="14.55"/>
    <x v="3"/>
    <x v="0"/>
    <x v="1"/>
  </r>
  <r>
    <s v="MSB-08397-648"/>
    <x v="103"/>
    <s v="49530-25460-RW"/>
    <s v="R-L-0.2"/>
    <n v="4"/>
    <s v="Carmina Hubbuck"/>
    <s v=""/>
    <s v="United States"/>
    <s v="Rob"/>
    <s v="L"/>
    <x v="3"/>
    <n v="3.5849999999999995"/>
    <n v="14.339999999999998"/>
    <x v="0"/>
    <x v="1"/>
    <x v="1"/>
  </r>
  <r>
    <s v="WDR-06028-345"/>
    <x v="104"/>
    <s v="66508-21373-OQ"/>
    <s v="L-L-1"/>
    <n v="1"/>
    <s v="Ingeberg Mulliner"/>
    <s v="imulliner37@pinterest.com"/>
    <s v="United Kingdom"/>
    <s v="Lib"/>
    <s v="L"/>
    <x v="0"/>
    <n v="15.85"/>
    <n v="15.85"/>
    <x v="3"/>
    <x v="1"/>
    <x v="1"/>
  </r>
  <r>
    <s v="MXM-42948-061"/>
    <x v="105"/>
    <s v="20203-03950-FY"/>
    <s v="L-L-0.2"/>
    <n v="4"/>
    <s v="Geneva Standley"/>
    <s v="gstandley38@dion.ne.jp"/>
    <s v="Ireland"/>
    <s v="Lib"/>
    <s v="L"/>
    <x v="3"/>
    <n v="4.7549999999999999"/>
    <n v="19.02"/>
    <x v="3"/>
    <x v="1"/>
    <x v="0"/>
  </r>
  <r>
    <s v="MGQ-98961-173"/>
    <x v="11"/>
    <s v="83895-90735-XH"/>
    <s v="L-L-0.5"/>
    <n v="4"/>
    <s v="Brook Drage"/>
    <s v="bdrage39@youku.com"/>
    <s v="United States"/>
    <s v="Lib"/>
    <s v="L"/>
    <x v="1"/>
    <n v="9.51"/>
    <n v="38.04"/>
    <x v="3"/>
    <x v="1"/>
    <x v="1"/>
  </r>
  <r>
    <s v="RFH-64349-897"/>
    <x v="106"/>
    <s v="61954-61462-RJ"/>
    <s v="E-D-0.5"/>
    <n v="3"/>
    <s v="Muffin Yallop"/>
    <s v="myallop3a@fema.gov"/>
    <s v="United States"/>
    <s v="Exc"/>
    <s v="D"/>
    <x v="1"/>
    <n v="7.29"/>
    <n v="21.87"/>
    <x v="1"/>
    <x v="2"/>
    <x v="0"/>
  </r>
  <r>
    <s v="TKL-20738-660"/>
    <x v="107"/>
    <s v="47939-53158-LS"/>
    <s v="E-M-0.2"/>
    <n v="1"/>
    <s v="Cordi Switsur"/>
    <s v="cswitsur3b@chronoengine.com"/>
    <s v="United States"/>
    <s v="Exc"/>
    <s v="M"/>
    <x v="3"/>
    <n v="4.125"/>
    <n v="4.125"/>
    <x v="1"/>
    <x v="0"/>
    <x v="1"/>
  </r>
  <r>
    <s v="TKL-20738-660"/>
    <x v="107"/>
    <s v="47939-53158-LS"/>
    <s v="A-L-0.2"/>
    <n v="1"/>
    <s v="Cordi Switsur"/>
    <s v="cswitsur3b@chronoengine.com"/>
    <s v="United States"/>
    <s v="Ara"/>
    <s v="L"/>
    <x v="3"/>
    <n v="3.8849999999999998"/>
    <n v="3.8849999999999998"/>
    <x v="2"/>
    <x v="1"/>
    <x v="1"/>
  </r>
  <r>
    <s v="TKL-20738-660"/>
    <x v="107"/>
    <s v="47939-53158-LS"/>
    <s v="E-M-1"/>
    <n v="5"/>
    <e v="#N/A"/>
    <e v="#N/A"/>
    <e v="#N/A"/>
    <s v="Exc"/>
    <s v="M"/>
    <x v="0"/>
    <n v="13.75"/>
    <n v="68.75"/>
    <x v="1"/>
    <x v="0"/>
    <x v="1"/>
  </r>
  <r>
    <s v="GOW-03198-575"/>
    <x v="108"/>
    <s v="61513-27752-FA"/>
    <s v="A-D-0.5"/>
    <n v="4"/>
    <s v="Mahala Ludwell"/>
    <s v="mludwell3e@blogger.com"/>
    <s v="United States"/>
    <s v="Ara"/>
    <s v="D"/>
    <x v="1"/>
    <n v="5.97"/>
    <n v="23.88"/>
    <x v="2"/>
    <x v="2"/>
    <x v="0"/>
  </r>
  <r>
    <s v="QJB-90477-635"/>
    <x v="109"/>
    <s v="89714-19856-WX"/>
    <s v="L-L-2.5"/>
    <n v="4"/>
    <s v="Doll Beauchamp"/>
    <s v="dbeauchamp3f@usda.gov"/>
    <s v="United States"/>
    <s v="Lib"/>
    <s v="L"/>
    <x v="2"/>
    <n v="36.454999999999998"/>
    <n v="145.82"/>
    <x v="3"/>
    <x v="1"/>
    <x v="1"/>
  </r>
  <r>
    <s v="MWP-46239-785"/>
    <x v="110"/>
    <s v="87979-56781-YV"/>
    <s v="L-M-0.2"/>
    <n v="5"/>
    <s v="Stanford Rodliff"/>
    <s v="srodliff3g@ted.com"/>
    <s v="United States"/>
    <s v="Lib"/>
    <s v="M"/>
    <x v="3"/>
    <n v="4.3650000000000002"/>
    <n v="21.825000000000003"/>
    <x v="3"/>
    <x v="0"/>
    <x v="0"/>
  </r>
  <r>
    <s v="QDV-03406-248"/>
    <x v="111"/>
    <s v="74126-88836-KA"/>
    <s v="L-M-0.5"/>
    <n v="3"/>
    <s v="Stevana Woodham"/>
    <s v="swoodham3h@businesswire.com"/>
    <s v="Ireland"/>
    <s v="Lib"/>
    <s v="M"/>
    <x v="1"/>
    <n v="8.73"/>
    <n v="26.19"/>
    <x v="3"/>
    <x v="0"/>
    <x v="0"/>
  </r>
  <r>
    <s v="GPH-40635-105"/>
    <x v="112"/>
    <s v="37397-05992-VO"/>
    <s v="A-M-1"/>
    <n v="1"/>
    <s v="Hewet Synnot"/>
    <s v="hsynnot3i@about.com"/>
    <s v="United States"/>
    <s v="Ara"/>
    <s v="M"/>
    <x v="0"/>
    <n v="11.25"/>
    <n v="11.25"/>
    <x v="2"/>
    <x v="0"/>
    <x v="1"/>
  </r>
  <r>
    <s v="JOM-80930-071"/>
    <x v="113"/>
    <s v="54904-18397-UD"/>
    <s v="L-D-1"/>
    <n v="6"/>
    <s v="Raleigh Lepere"/>
    <s v="rlepere3j@shop-pro.jp"/>
    <s v="Ireland"/>
    <s v="Lib"/>
    <s v="D"/>
    <x v="0"/>
    <n v="12.95"/>
    <n v="77.699999999999989"/>
    <x v="3"/>
    <x v="2"/>
    <x v="1"/>
  </r>
  <r>
    <s v="OIL-26493-755"/>
    <x v="114"/>
    <s v="19017-95853-EK"/>
    <s v="A-M-0.5"/>
    <n v="1"/>
    <s v="Timofei Woofinden"/>
    <s v="twoofinden3k@businesswire.com"/>
    <s v="United States"/>
    <s v="Ara"/>
    <s v="M"/>
    <x v="1"/>
    <n v="6.75"/>
    <n v="6.75"/>
    <x v="2"/>
    <x v="0"/>
    <x v="1"/>
  </r>
  <r>
    <s v="CYV-13426-645"/>
    <x v="115"/>
    <s v="88593-59934-VU"/>
    <s v="E-D-1"/>
    <n v="1"/>
    <s v="Evelina Dacca"/>
    <s v="edacca3l@google.pl"/>
    <s v="United States"/>
    <s v="Exc"/>
    <s v="D"/>
    <x v="0"/>
    <n v="12.15"/>
    <n v="12.15"/>
    <x v="1"/>
    <x v="2"/>
    <x v="0"/>
  </r>
  <r>
    <s v="WRP-39846-614"/>
    <x v="49"/>
    <s v="47493-68564-YM"/>
    <s v="A-L-2.5"/>
    <n v="5"/>
    <s v="Bidget Tremellier"/>
    <s v=""/>
    <s v="Ireland"/>
    <s v="Ara"/>
    <s v="L"/>
    <x v="2"/>
    <n v="29.784999999999997"/>
    <n v="148.92499999999998"/>
    <x v="2"/>
    <x v="1"/>
    <x v="0"/>
  </r>
  <r>
    <s v="VDZ-76673-968"/>
    <x v="116"/>
    <s v="82246-82543-DW"/>
    <s v="E-D-0.5"/>
    <n v="2"/>
    <s v="Bobinette Hindsberg"/>
    <s v="bhindsberg3n@blogs.com"/>
    <s v="United States"/>
    <s v="Exc"/>
    <s v="D"/>
    <x v="1"/>
    <n v="7.29"/>
    <n v="14.58"/>
    <x v="1"/>
    <x v="2"/>
    <x v="0"/>
  </r>
  <r>
    <s v="VTV-03546-175"/>
    <x v="117"/>
    <s v="03384-62101-IY"/>
    <s v="A-L-2.5"/>
    <n v="5"/>
    <s v="Osbert Robins"/>
    <s v="orobins3o@salon.com"/>
    <s v="United States"/>
    <s v="Ara"/>
    <s v="L"/>
    <x v="2"/>
    <n v="29.784999999999997"/>
    <n v="148.92499999999998"/>
    <x v="2"/>
    <x v="1"/>
    <x v="0"/>
  </r>
  <r>
    <s v="GHR-72274-715"/>
    <x v="118"/>
    <s v="86881-41559-OR"/>
    <s v="L-D-1"/>
    <n v="1"/>
    <s v="Othello Syseland"/>
    <s v="osyseland3p@independent.co.uk"/>
    <s v="United States"/>
    <s v="Lib"/>
    <s v="D"/>
    <x v="0"/>
    <n v="12.95"/>
    <n v="12.95"/>
    <x v="3"/>
    <x v="2"/>
    <x v="1"/>
  </r>
  <r>
    <s v="ZGK-97262-313"/>
    <x v="119"/>
    <s v="02536-18494-AQ"/>
    <s v="E-M-2.5"/>
    <n v="3"/>
    <s v="Ewell Hanby"/>
    <s v=""/>
    <s v="United States"/>
    <s v="Exc"/>
    <s v="M"/>
    <x v="2"/>
    <n v="31.624999999999996"/>
    <n v="94.874999999999986"/>
    <x v="1"/>
    <x v="0"/>
    <x v="0"/>
  </r>
  <r>
    <s v="ZFS-30776-804"/>
    <x v="120"/>
    <s v="58638-01029-CB"/>
    <s v="A-L-0.5"/>
    <n v="5"/>
    <e v="#N/A"/>
    <e v="#N/A"/>
    <e v="#N/A"/>
    <s v="Ara"/>
    <s v="L"/>
    <x v="1"/>
    <n v="7.77"/>
    <n v="38.849999999999994"/>
    <x v="2"/>
    <x v="1"/>
    <x v="0"/>
  </r>
  <r>
    <s v="QUU-91729-492"/>
    <x v="121"/>
    <s v="90312-11148-LA"/>
    <s v="A-D-0.2"/>
    <n v="4"/>
    <s v="Lowell Keenleyside"/>
    <s v="lkeenleyside3s@topsy.com"/>
    <s v="United States"/>
    <s v="Ara"/>
    <s v="D"/>
    <x v="3"/>
    <n v="2.9849999999999999"/>
    <n v="11.94"/>
    <x v="2"/>
    <x v="2"/>
    <x v="1"/>
  </r>
  <r>
    <s v="PVI-72795-960"/>
    <x v="122"/>
    <s v="68239-74809-TF"/>
    <s v="E-L-2.5"/>
    <n v="3"/>
    <s v="Elonore Joliffe"/>
    <s v=""/>
    <s v="Ireland"/>
    <s v="Exc"/>
    <s v="L"/>
    <x v="2"/>
    <n v="34.154999999999994"/>
    <n v="102.46499999999997"/>
    <x v="1"/>
    <x v="1"/>
    <x v="1"/>
  </r>
  <r>
    <s v="PPP-78935-365"/>
    <x v="123"/>
    <s v="91074-60023-IP"/>
    <s v="E-D-1"/>
    <n v="4"/>
    <s v="Abraham Coleman"/>
    <s v=""/>
    <s v="United States"/>
    <s v="Exc"/>
    <s v="D"/>
    <x v="0"/>
    <n v="12.15"/>
    <n v="48.6"/>
    <x v="1"/>
    <x v="2"/>
    <x v="1"/>
  </r>
  <r>
    <s v="JUO-34131-517"/>
    <x v="124"/>
    <s v="07972-83748-JI"/>
    <s v="L-D-1"/>
    <n v="6"/>
    <s v="Rivy Farington"/>
    <s v=""/>
    <s v="United States"/>
    <s v="Lib"/>
    <s v="D"/>
    <x v="0"/>
    <n v="12.95"/>
    <n v="77.699999999999989"/>
    <x v="3"/>
    <x v="2"/>
    <x v="0"/>
  </r>
  <r>
    <s v="ZJE-89333-489"/>
    <x v="125"/>
    <s v="08694-57330-XR"/>
    <s v="L-D-2.5"/>
    <n v="1"/>
    <s v="Vallie Kundt"/>
    <s v="vkundt3w@bigcartel.com"/>
    <s v="Ireland"/>
    <s v="Lib"/>
    <s v="D"/>
    <x v="2"/>
    <n v="29.784999999999997"/>
    <n v="29.784999999999997"/>
    <x v="3"/>
    <x v="2"/>
    <x v="0"/>
  </r>
  <r>
    <s v="LOO-35324-159"/>
    <x v="126"/>
    <s v="68412-11126-YJ"/>
    <s v="A-L-0.2"/>
    <n v="4"/>
    <s v="Boyd Bett"/>
    <s v="bbett3x@google.de"/>
    <s v="United States"/>
    <s v="Ara"/>
    <s v="L"/>
    <x v="3"/>
    <n v="3.8849999999999998"/>
    <n v="15.54"/>
    <x v="2"/>
    <x v="1"/>
    <x v="0"/>
  </r>
  <r>
    <s v="JBQ-93412-846"/>
    <x v="127"/>
    <s v="69037-66822-DW"/>
    <s v="E-L-2.5"/>
    <n v="4"/>
    <s v="Julio Armytage"/>
    <s v=""/>
    <s v="Ireland"/>
    <s v="Exc"/>
    <s v="L"/>
    <x v="2"/>
    <n v="34.154999999999994"/>
    <n v="136.61999999999998"/>
    <x v="1"/>
    <x v="1"/>
    <x v="0"/>
  </r>
  <r>
    <s v="EHX-66333-637"/>
    <x v="128"/>
    <s v="01297-94364-XH"/>
    <s v="L-M-0.5"/>
    <n v="2"/>
    <s v="Deana Staite"/>
    <s v="dstaite3z@scientificamerican.com"/>
    <s v="United States"/>
    <s v="Lib"/>
    <s v="M"/>
    <x v="1"/>
    <n v="8.73"/>
    <n v="17.46"/>
    <x v="3"/>
    <x v="0"/>
    <x v="1"/>
  </r>
  <r>
    <s v="WXG-25759-236"/>
    <x v="103"/>
    <s v="39919-06540-ZI"/>
    <s v="E-L-2.5"/>
    <n v="2"/>
    <s v="Winn Keyse"/>
    <s v="wkeyse40@apple.com"/>
    <s v="United States"/>
    <s v="Exc"/>
    <s v="L"/>
    <x v="2"/>
    <n v="34.154999999999994"/>
    <n v="68.309999999999988"/>
    <x v="1"/>
    <x v="1"/>
    <x v="0"/>
  </r>
  <r>
    <s v="QNA-31113-984"/>
    <x v="129"/>
    <s v="60512-78550-WS"/>
    <s v="L-M-0.2"/>
    <n v="4"/>
    <s v="Osmund Clausen-Thue"/>
    <s v="oclausenthue41@marriott.com"/>
    <s v="United States"/>
    <s v="Lib"/>
    <s v="M"/>
    <x v="3"/>
    <n v="4.3650000000000002"/>
    <n v="17.46"/>
    <x v="3"/>
    <x v="0"/>
    <x v="1"/>
  </r>
  <r>
    <s v="ZWI-52029-159"/>
    <x v="130"/>
    <s v="40172-12000-AU"/>
    <s v="L-M-1"/>
    <n v="3"/>
    <s v="Leonore Francisco"/>
    <s v="lfrancisco42@fema.gov"/>
    <s v="United States"/>
    <s v="Lib"/>
    <s v="M"/>
    <x v="0"/>
    <n v="14.55"/>
    <n v="43.650000000000006"/>
    <x v="3"/>
    <x v="0"/>
    <x v="1"/>
  </r>
  <r>
    <s v="ZWI-52029-159"/>
    <x v="130"/>
    <s v="40172-12000-AU"/>
    <s v="E-M-1"/>
    <n v="2"/>
    <s v="Leonore Francisco"/>
    <s v="lfrancisco42@fema.gov"/>
    <s v="United States"/>
    <s v="Exc"/>
    <s v="M"/>
    <x v="0"/>
    <n v="13.75"/>
    <n v="27.5"/>
    <x v="1"/>
    <x v="0"/>
    <x v="1"/>
  </r>
  <r>
    <s v="DFS-49954-707"/>
    <x v="131"/>
    <s v="39019-13649-CL"/>
    <s v="E-D-0.2"/>
    <n v="5"/>
    <s v="Giacobo Skingle"/>
    <s v="gskingle44@clickbank.net"/>
    <s v="United States"/>
    <s v="Exc"/>
    <s v="D"/>
    <x v="3"/>
    <n v="3.645"/>
    <n v="18.225000000000001"/>
    <x v="1"/>
    <x v="2"/>
    <x v="0"/>
  </r>
  <r>
    <s v="VYP-89830-878"/>
    <x v="132"/>
    <s v="12715-05198-QU"/>
    <s v="A-M-2.5"/>
    <n v="2"/>
    <s v="Gerard Pirdy"/>
    <s v=""/>
    <s v="United States"/>
    <s v="Ara"/>
    <s v="M"/>
    <x v="2"/>
    <n v="25.874999999999996"/>
    <n v="51.749999999999993"/>
    <x v="2"/>
    <x v="0"/>
    <x v="0"/>
  </r>
  <r>
    <s v="AMT-40418-362"/>
    <x v="133"/>
    <s v="04513-76520-QO"/>
    <s v="L-D-1"/>
    <n v="1"/>
    <s v="Jacinthe Balsillie"/>
    <s v="jbalsillie46@princeton.edu"/>
    <s v="United States"/>
    <s v="Lib"/>
    <s v="D"/>
    <x v="0"/>
    <n v="12.95"/>
    <n v="12.95"/>
    <x v="3"/>
    <x v="2"/>
    <x v="0"/>
  </r>
  <r>
    <s v="NFQ-23241-793"/>
    <x v="134"/>
    <s v="88446-59251-SQ"/>
    <s v="A-M-1"/>
    <n v="3"/>
    <s v="Quinton Fouracres"/>
    <s v=""/>
    <s v="United States"/>
    <s v="Ara"/>
    <s v="M"/>
    <x v="0"/>
    <n v="11.25"/>
    <n v="33.75"/>
    <x v="2"/>
    <x v="0"/>
    <x v="0"/>
  </r>
  <r>
    <s v="JQK-64922-985"/>
    <x v="113"/>
    <s v="23779-10274-KN"/>
    <s v="R-M-2.5"/>
    <n v="3"/>
    <s v="Bettina Leffek"/>
    <s v="bleffek48@ning.com"/>
    <s v="United States"/>
    <s v="Rob"/>
    <s v="M"/>
    <x v="2"/>
    <n v="22.884999999999998"/>
    <n v="68.655000000000001"/>
    <x v="0"/>
    <x v="0"/>
    <x v="0"/>
  </r>
  <r>
    <s v="YET-17732-678"/>
    <x v="135"/>
    <s v="57235-92842-DK"/>
    <s v="R-D-0.2"/>
    <n v="1"/>
    <s v="Hetti Penson"/>
    <s v=""/>
    <s v="United States"/>
    <s v="Rob"/>
    <s v="D"/>
    <x v="3"/>
    <n v="2.6849999999999996"/>
    <n v="2.6849999999999996"/>
    <x v="0"/>
    <x v="2"/>
    <x v="1"/>
  </r>
  <r>
    <s v="NKW-24945-846"/>
    <x v="35"/>
    <s v="75977-30364-AY"/>
    <s v="A-D-2.5"/>
    <n v="5"/>
    <s v="Jocko Pray"/>
    <s v="jpray4a@youtube.com"/>
    <s v="United States"/>
    <s v="Ara"/>
    <s v="D"/>
    <x v="2"/>
    <n v="22.884999999999998"/>
    <n v="114.42499999999998"/>
    <x v="2"/>
    <x v="2"/>
    <x v="1"/>
  </r>
  <r>
    <s v="VKA-82720-513"/>
    <x v="136"/>
    <s v="12299-30914-NG"/>
    <s v="A-M-2.5"/>
    <n v="6"/>
    <s v="Grete Holborn"/>
    <s v="gholborn4b@ow.ly"/>
    <s v="United States"/>
    <s v="Ara"/>
    <s v="M"/>
    <x v="2"/>
    <n v="25.874999999999996"/>
    <n v="155.24999999999997"/>
    <x v="2"/>
    <x v="0"/>
    <x v="0"/>
  </r>
  <r>
    <s v="THA-60599-417"/>
    <x v="137"/>
    <s v="59971-35626-YJ"/>
    <s v="A-M-2.5"/>
    <n v="3"/>
    <s v="Fielding Keinrat"/>
    <s v="fkeinrat4c@dailymail.co.uk"/>
    <s v="United States"/>
    <s v="Ara"/>
    <s v="M"/>
    <x v="2"/>
    <n v="25.874999999999996"/>
    <n v="77.624999999999986"/>
    <x v="2"/>
    <x v="0"/>
    <x v="0"/>
  </r>
  <r>
    <s v="MEK-39769-035"/>
    <x v="138"/>
    <s v="15380-76513-PS"/>
    <s v="R-D-2.5"/>
    <n v="3"/>
    <s v="Paulo Yea"/>
    <s v="pyea4d@aol.com"/>
    <s v="Ireland"/>
    <s v="Rob"/>
    <s v="D"/>
    <x v="2"/>
    <n v="20.584999999999997"/>
    <n v="61.754999999999995"/>
    <x v="0"/>
    <x v="2"/>
    <x v="1"/>
  </r>
  <r>
    <s v="JAF-18294-750"/>
    <x v="139"/>
    <s v="73564-98204-EY"/>
    <s v="R-D-2.5"/>
    <n v="6"/>
    <s v="Say Risborough"/>
    <s v=""/>
    <s v="United States"/>
    <s v="Rob"/>
    <s v="D"/>
    <x v="2"/>
    <n v="20.584999999999997"/>
    <n v="123.50999999999999"/>
    <x v="0"/>
    <x v="2"/>
    <x v="0"/>
  </r>
  <r>
    <s v="TME-59627-221"/>
    <x v="140"/>
    <s v="72282-40594-RX"/>
    <s v="L-L-2.5"/>
    <n v="6"/>
    <s v="Alexa Sizey"/>
    <s v=""/>
    <s v="United States"/>
    <s v="Lib"/>
    <s v="L"/>
    <x v="2"/>
    <n v="36.454999999999998"/>
    <n v="218.73"/>
    <x v="3"/>
    <x v="1"/>
    <x v="1"/>
  </r>
  <r>
    <s v="UDG-65353-824"/>
    <x v="141"/>
    <s v="17514-94165-RJ"/>
    <s v="E-M-0.5"/>
    <n v="4"/>
    <s v="Kari Swede"/>
    <s v="kswede4g@addthis.com"/>
    <s v="United States"/>
    <s v="Exc"/>
    <s v="M"/>
    <x v="1"/>
    <n v="8.25"/>
    <n v="33"/>
    <x v="1"/>
    <x v="0"/>
    <x v="1"/>
  </r>
  <r>
    <s v="ENQ-42923-176"/>
    <x v="142"/>
    <s v="56248-75861-JX"/>
    <s v="A-L-0.5"/>
    <n v="3"/>
    <s v="Leontine Rubrow"/>
    <s v="lrubrow4h@microsoft.com"/>
    <s v="United States"/>
    <s v="Ara"/>
    <s v="L"/>
    <x v="1"/>
    <n v="7.77"/>
    <n v="23.31"/>
    <x v="2"/>
    <x v="1"/>
    <x v="1"/>
  </r>
  <r>
    <s v="CBT-55781-720"/>
    <x v="143"/>
    <s v="97855-54761-IS"/>
    <s v="E-D-0.5"/>
    <n v="3"/>
    <s v="Dottie Tift"/>
    <s v="dtift4i@netvibes.com"/>
    <s v="United States"/>
    <s v="Exc"/>
    <s v="D"/>
    <x v="1"/>
    <n v="7.29"/>
    <n v="21.87"/>
    <x v="1"/>
    <x v="2"/>
    <x v="0"/>
  </r>
  <r>
    <s v="NEU-86533-016"/>
    <x v="144"/>
    <s v="96544-91644-IT"/>
    <s v="R-D-0.2"/>
    <n v="6"/>
    <s v="Gerardo Schonfeld"/>
    <s v="gschonfeld4j@oracle.com"/>
    <s v="United States"/>
    <s v="Rob"/>
    <s v="D"/>
    <x v="3"/>
    <n v="2.6849999999999996"/>
    <n v="16.11"/>
    <x v="0"/>
    <x v="2"/>
    <x v="1"/>
  </r>
  <r>
    <s v="BYU-58154-603"/>
    <x v="145"/>
    <s v="51971-70393-QM"/>
    <s v="E-D-0.5"/>
    <n v="4"/>
    <s v="Claiborne Feye"/>
    <s v="cfeye4k@google.co.jp"/>
    <s v="Ireland"/>
    <s v="Exc"/>
    <s v="D"/>
    <x v="1"/>
    <n v="7.29"/>
    <n v="29.16"/>
    <x v="1"/>
    <x v="2"/>
    <x v="1"/>
  </r>
  <r>
    <s v="EHJ-05910-257"/>
    <x v="146"/>
    <s v="06812-11924-IK"/>
    <s v="R-D-1"/>
    <n v="6"/>
    <s v="Mina Elstone"/>
    <s v=""/>
    <s v="United States"/>
    <s v="Rob"/>
    <s v="D"/>
    <x v="0"/>
    <n v="8.9499999999999993"/>
    <n v="53.699999999999996"/>
    <x v="0"/>
    <x v="2"/>
    <x v="0"/>
  </r>
  <r>
    <s v="EIL-44855-309"/>
    <x v="147"/>
    <s v="59741-90220-OW"/>
    <s v="R-D-0.5"/>
    <n v="5"/>
    <s v="Sherman Mewrcik"/>
    <s v=""/>
    <s v="United States"/>
    <s v="Rob"/>
    <s v="D"/>
    <x v="1"/>
    <n v="5.3699999999999992"/>
    <n v="26.849999999999994"/>
    <x v="0"/>
    <x v="2"/>
    <x v="0"/>
  </r>
  <r>
    <s v="HCA-87224-420"/>
    <x v="148"/>
    <s v="62682-27930-PD"/>
    <s v="E-M-0.5"/>
    <n v="5"/>
    <s v="Tamarah Fero"/>
    <s v="tfero4n@comsenz.com"/>
    <s v="United States"/>
    <s v="Exc"/>
    <s v="M"/>
    <x v="1"/>
    <n v="8.25"/>
    <n v="41.25"/>
    <x v="1"/>
    <x v="0"/>
    <x v="0"/>
  </r>
  <r>
    <s v="ABO-29054-365"/>
    <x v="149"/>
    <s v="00256-19905-YG"/>
    <s v="A-M-0.5"/>
    <n v="6"/>
    <s v="Stanislaus Valsler"/>
    <s v=""/>
    <s v="Ireland"/>
    <s v="Ara"/>
    <s v="M"/>
    <x v="1"/>
    <n v="6.75"/>
    <n v="40.5"/>
    <x v="2"/>
    <x v="0"/>
    <x v="1"/>
  </r>
  <r>
    <s v="TKN-58485-031"/>
    <x v="150"/>
    <s v="38890-22576-UI"/>
    <s v="R-D-1"/>
    <n v="2"/>
    <s v="Felita Dauney"/>
    <s v="fdauney4p@sphinn.com"/>
    <s v="Ireland"/>
    <s v="Rob"/>
    <s v="D"/>
    <x v="0"/>
    <n v="8.9499999999999993"/>
    <n v="17.899999999999999"/>
    <x v="0"/>
    <x v="2"/>
    <x v="1"/>
  </r>
  <r>
    <s v="RCK-04069-371"/>
    <x v="151"/>
    <s v="94573-61802-PH"/>
    <s v="E-L-2.5"/>
    <n v="2"/>
    <s v="Serena Earley"/>
    <s v="searley4q@youku.com"/>
    <s v="United Kingdom"/>
    <s v="Exc"/>
    <s v="L"/>
    <x v="2"/>
    <n v="34.154999999999994"/>
    <n v="68.309999999999988"/>
    <x v="1"/>
    <x v="1"/>
    <x v="1"/>
  </r>
  <r>
    <s v="IRJ-67095-738"/>
    <x v="13"/>
    <s v="86447-02699-UT"/>
    <s v="E-M-2.5"/>
    <n v="2"/>
    <s v="Minny Chamberlayne"/>
    <s v="mchamberlayne4r@bigcartel.com"/>
    <s v="United States"/>
    <s v="Exc"/>
    <s v="M"/>
    <x v="2"/>
    <n v="31.624999999999996"/>
    <n v="63.249999999999993"/>
    <x v="1"/>
    <x v="0"/>
    <x v="0"/>
  </r>
  <r>
    <s v="VEA-31961-977"/>
    <x v="79"/>
    <s v="51432-27169-KN"/>
    <s v="E-D-0.5"/>
    <n v="3"/>
    <s v="Bartholemy Flaherty"/>
    <s v="bflaherty4s@moonfruit.com"/>
    <s v="Ireland"/>
    <s v="Exc"/>
    <s v="D"/>
    <x v="1"/>
    <n v="7.29"/>
    <n v="21.87"/>
    <x v="1"/>
    <x v="2"/>
    <x v="1"/>
  </r>
  <r>
    <s v="BAF-42286-205"/>
    <x v="152"/>
    <s v="43074-00987-PB"/>
    <s v="R-M-2.5"/>
    <n v="4"/>
    <s v="Oran Colbeck"/>
    <s v="ocolbeck4t@sina.com.cn"/>
    <s v="United States"/>
    <s v="Rob"/>
    <s v="M"/>
    <x v="2"/>
    <n v="22.884999999999998"/>
    <n v="91.539999999999992"/>
    <x v="0"/>
    <x v="0"/>
    <x v="1"/>
  </r>
  <r>
    <s v="WOR-52762-511"/>
    <x v="153"/>
    <s v="04739-85772-QT"/>
    <s v="E-L-2.5"/>
    <n v="6"/>
    <s v="Elysee Sketch"/>
    <s v=""/>
    <s v="United States"/>
    <s v="Exc"/>
    <s v="L"/>
    <x v="2"/>
    <n v="34.154999999999994"/>
    <n v="204.92999999999995"/>
    <x v="1"/>
    <x v="1"/>
    <x v="0"/>
  </r>
  <r>
    <s v="ZWK-03995-815"/>
    <x v="154"/>
    <s v="28279-78469-YW"/>
    <s v="E-M-2.5"/>
    <n v="2"/>
    <s v="Ethelda Hobbing"/>
    <s v="ehobbing4v@nsw.gov.au"/>
    <s v="United States"/>
    <s v="Exc"/>
    <s v="M"/>
    <x v="2"/>
    <n v="31.624999999999996"/>
    <n v="63.249999999999993"/>
    <x v="1"/>
    <x v="0"/>
    <x v="0"/>
  </r>
  <r>
    <s v="CKF-43291-846"/>
    <x v="155"/>
    <s v="91829-99544-DS"/>
    <s v="E-L-2.5"/>
    <n v="1"/>
    <s v="Odille Thynne"/>
    <s v="othynne4w@auda.org.au"/>
    <s v="United States"/>
    <s v="Exc"/>
    <s v="L"/>
    <x v="2"/>
    <n v="34.154999999999994"/>
    <n v="34.154999999999994"/>
    <x v="1"/>
    <x v="1"/>
    <x v="0"/>
  </r>
  <r>
    <s v="RMW-74160-339"/>
    <x v="156"/>
    <s v="38978-59582-JP"/>
    <s v="R-L-2.5"/>
    <n v="4"/>
    <s v="Emlynne Heining"/>
    <s v="eheining4x@flickr.com"/>
    <s v="United States"/>
    <s v="Rob"/>
    <s v="L"/>
    <x v="2"/>
    <n v="27.484999999999996"/>
    <n v="109.93999999999998"/>
    <x v="0"/>
    <x v="1"/>
    <x v="0"/>
  </r>
  <r>
    <s v="FMT-94584-786"/>
    <x v="22"/>
    <s v="86504-96610-BH"/>
    <s v="A-L-1"/>
    <n v="2"/>
    <s v="Katerina Melloi"/>
    <s v="kmelloi4y@imdb.com"/>
    <s v="United States"/>
    <s v="Ara"/>
    <s v="L"/>
    <x v="0"/>
    <n v="12.95"/>
    <n v="25.9"/>
    <x v="2"/>
    <x v="1"/>
    <x v="1"/>
  </r>
  <r>
    <s v="NWT-78222-575"/>
    <x v="157"/>
    <s v="75986-98864-EZ"/>
    <s v="A-D-0.2"/>
    <n v="1"/>
    <s v="Tiffany Scardafield"/>
    <s v=""/>
    <s v="Ireland"/>
    <s v="Ara"/>
    <s v="D"/>
    <x v="3"/>
    <n v="2.9849999999999999"/>
    <n v="2.9849999999999999"/>
    <x v="2"/>
    <x v="2"/>
    <x v="1"/>
  </r>
  <r>
    <s v="EOI-02511-919"/>
    <x v="158"/>
    <s v="66776-88682-RG"/>
    <s v="E-L-0.2"/>
    <n v="5"/>
    <s v="Abrahan Mussen"/>
    <s v="amussen50@51.la"/>
    <s v="United States"/>
    <s v="Exc"/>
    <s v="L"/>
    <x v="3"/>
    <n v="4.4550000000000001"/>
    <n v="22.274999999999999"/>
    <x v="1"/>
    <x v="1"/>
    <x v="1"/>
  </r>
  <r>
    <s v="EOI-02511-919"/>
    <x v="158"/>
    <s v="66776-88682-RG"/>
    <s v="A-D-0.5"/>
    <n v="5"/>
    <s v="Abrahan Mussen"/>
    <s v="amussen50@51.la"/>
    <s v="United States"/>
    <s v="Ara"/>
    <s v="D"/>
    <x v="1"/>
    <n v="5.97"/>
    <n v="29.849999999999998"/>
    <x v="2"/>
    <x v="2"/>
    <x v="1"/>
  </r>
  <r>
    <s v="UCT-03935-589"/>
    <x v="78"/>
    <s v="85851-78384-DM"/>
    <s v="R-D-0.5"/>
    <n v="6"/>
    <s v="Anny Mundford"/>
    <s v="amundford52@nbcnews.com"/>
    <s v="United States"/>
    <s v="Rob"/>
    <s v="D"/>
    <x v="1"/>
    <n v="5.3699999999999992"/>
    <n v="32.22"/>
    <x v="0"/>
    <x v="2"/>
    <x v="1"/>
  </r>
  <r>
    <s v="SBI-60013-494"/>
    <x v="159"/>
    <s v="55232-81621-BX"/>
    <s v="E-M-0.2"/>
    <n v="2"/>
    <s v="Tory Walas"/>
    <s v="twalas53@google.ca"/>
    <s v="United States"/>
    <s v="Exc"/>
    <s v="M"/>
    <x v="3"/>
    <n v="4.125"/>
    <n v="8.25"/>
    <x v="1"/>
    <x v="0"/>
    <x v="1"/>
  </r>
  <r>
    <s v="QRA-73277-814"/>
    <x v="160"/>
    <s v="80310-92912-JA"/>
    <s v="A-L-0.5"/>
    <n v="4"/>
    <s v="Isa Blazewicz"/>
    <s v="iblazewicz54@thetimes.co.uk"/>
    <s v="United States"/>
    <s v="Ara"/>
    <s v="L"/>
    <x v="1"/>
    <n v="7.77"/>
    <n v="31.08"/>
    <x v="2"/>
    <x v="1"/>
    <x v="1"/>
  </r>
  <r>
    <s v="EQE-31648-909"/>
    <x v="161"/>
    <s v="19821-05175-WZ"/>
    <s v="E-D-0.5"/>
    <n v="5"/>
    <s v="Angie Rizzetti"/>
    <s v="arizzetti55@naver.com"/>
    <s v="United States"/>
    <s v="Exc"/>
    <s v="D"/>
    <x v="1"/>
    <n v="7.29"/>
    <n v="36.450000000000003"/>
    <x v="1"/>
    <x v="2"/>
    <x v="0"/>
  </r>
  <r>
    <s v="QOO-24615-950"/>
    <x v="162"/>
    <s v="01338-83217-GV"/>
    <s v="R-M-2.5"/>
    <n v="3"/>
    <s v="Mord Meriet"/>
    <s v="mmeriet56@noaa.gov"/>
    <s v="United States"/>
    <s v="Rob"/>
    <s v="M"/>
    <x v="2"/>
    <n v="22.884999999999998"/>
    <n v="68.655000000000001"/>
    <x v="0"/>
    <x v="0"/>
    <x v="1"/>
  </r>
  <r>
    <s v="WDV-73864-037"/>
    <x v="70"/>
    <s v="66044-25298-TA"/>
    <s v="L-M-0.5"/>
    <n v="5"/>
    <s v="Lawrence Pratt"/>
    <s v="lpratt57@netvibes.com"/>
    <s v="United States"/>
    <s v="Lib"/>
    <s v="M"/>
    <x v="1"/>
    <n v="8.73"/>
    <n v="43.650000000000006"/>
    <x v="3"/>
    <x v="0"/>
    <x v="0"/>
  </r>
  <r>
    <s v="PKR-88575-066"/>
    <x v="163"/>
    <s v="28728-47861-TZ"/>
    <s v="E-L-0.2"/>
    <n v="1"/>
    <s v="Astrix Kitchingham"/>
    <s v="akitchingham58@com.com"/>
    <s v="United States"/>
    <s v="Exc"/>
    <s v="L"/>
    <x v="3"/>
    <n v="4.4550000000000001"/>
    <n v="4.4550000000000001"/>
    <x v="1"/>
    <x v="1"/>
    <x v="0"/>
  </r>
  <r>
    <s v="BWR-85735-955"/>
    <x v="153"/>
    <s v="32638-38620-AX"/>
    <s v="L-M-1"/>
    <n v="3"/>
    <s v="Burnard Bartholin"/>
    <s v="bbartholin59@xinhuanet.com"/>
    <s v="United States"/>
    <s v="Lib"/>
    <s v="M"/>
    <x v="0"/>
    <n v="14.55"/>
    <n v="43.650000000000006"/>
    <x v="3"/>
    <x v="0"/>
    <x v="0"/>
  </r>
  <r>
    <s v="YFX-64795-136"/>
    <x v="164"/>
    <s v="83163-65741-IH"/>
    <s v="L-M-2.5"/>
    <n v="1"/>
    <s v="Madelene Prinn"/>
    <s v="mprinn5a@usa.gov"/>
    <s v="United States"/>
    <s v="Lib"/>
    <s v="M"/>
    <x v="2"/>
    <n v="33.464999999999996"/>
    <n v="33.464999999999996"/>
    <x v="3"/>
    <x v="0"/>
    <x v="0"/>
  </r>
  <r>
    <s v="DDO-71442-967"/>
    <x v="165"/>
    <s v="89422-58281-FD"/>
    <s v="L-D-0.2"/>
    <n v="5"/>
    <s v="Alisun Baudino"/>
    <s v="abaudino5b@netvibes.com"/>
    <s v="United States"/>
    <s v="Lib"/>
    <s v="D"/>
    <x v="3"/>
    <n v="3.8849999999999998"/>
    <n v="19.424999999999997"/>
    <x v="3"/>
    <x v="2"/>
    <x v="0"/>
  </r>
  <r>
    <s v="ILQ-11027-588"/>
    <x v="166"/>
    <s v="76293-30918-DQ"/>
    <s v="E-D-1"/>
    <n v="6"/>
    <s v="Philipa Petrushanko"/>
    <s v="ppetrushanko5c@blinklist.com"/>
    <s v="Ireland"/>
    <s v="Exc"/>
    <s v="D"/>
    <x v="0"/>
    <n v="12.15"/>
    <n v="72.900000000000006"/>
    <x v="1"/>
    <x v="2"/>
    <x v="0"/>
  </r>
  <r>
    <s v="KRZ-13868-122"/>
    <x v="167"/>
    <s v="86779-84838-EJ"/>
    <s v="E-L-1"/>
    <n v="3"/>
    <s v="Kimberli Mustchin"/>
    <s v=""/>
    <s v="United States"/>
    <s v="Exc"/>
    <s v="L"/>
    <x v="0"/>
    <n v="14.85"/>
    <n v="44.55"/>
    <x v="1"/>
    <x v="1"/>
    <x v="1"/>
  </r>
  <r>
    <s v="VRM-93594-914"/>
    <x v="168"/>
    <s v="66806-41795-MX"/>
    <s v="E-D-0.5"/>
    <n v="5"/>
    <s v="Emlynne Laird"/>
    <s v="elaird5e@bing.com"/>
    <s v="United States"/>
    <s v="Exc"/>
    <s v="D"/>
    <x v="1"/>
    <n v="7.29"/>
    <n v="36.450000000000003"/>
    <x v="1"/>
    <x v="2"/>
    <x v="1"/>
  </r>
  <r>
    <s v="HXL-22497-359"/>
    <x v="169"/>
    <s v="64875-71224-UI"/>
    <s v="A-L-1"/>
    <n v="3"/>
    <s v="Marlena Howsden"/>
    <s v="mhowsden5f@infoseek.co.jp"/>
    <s v="United States"/>
    <s v="Ara"/>
    <s v="L"/>
    <x v="0"/>
    <n v="12.95"/>
    <n v="38.849999999999994"/>
    <x v="2"/>
    <x v="1"/>
    <x v="1"/>
  </r>
  <r>
    <s v="NOP-21394-646"/>
    <x v="170"/>
    <s v="16982-35708-BZ"/>
    <s v="E-L-0.5"/>
    <n v="6"/>
    <s v="Nealson Cuttler"/>
    <s v="ncuttler5g@parallels.com"/>
    <s v="United States"/>
    <s v="Exc"/>
    <s v="L"/>
    <x v="1"/>
    <n v="8.91"/>
    <n v="53.46"/>
    <x v="1"/>
    <x v="1"/>
    <x v="1"/>
  </r>
  <r>
    <s v="NOP-21394-646"/>
    <x v="170"/>
    <s v="16982-35708-BZ"/>
    <s v="L-D-2.5"/>
    <n v="2"/>
    <s v="Nealson Cuttler"/>
    <s v="ncuttler5g@parallels.com"/>
    <s v="United States"/>
    <s v="Lib"/>
    <s v="D"/>
    <x v="2"/>
    <n v="29.784999999999997"/>
    <n v="59.569999999999993"/>
    <x v="3"/>
    <x v="2"/>
    <x v="1"/>
  </r>
  <r>
    <s v="NOP-21394-646"/>
    <x v="170"/>
    <s v="16982-35708-BZ"/>
    <s v="L-D-2.5"/>
    <n v="3"/>
    <e v="#N/A"/>
    <e v="#N/A"/>
    <e v="#N/A"/>
    <s v="Lib"/>
    <s v="D"/>
    <x v="2"/>
    <n v="29.784999999999997"/>
    <n v="89.35499999999999"/>
    <x v="3"/>
    <x v="2"/>
    <x v="1"/>
  </r>
  <r>
    <s v="NOP-21394-646"/>
    <x v="170"/>
    <s v="16982-35708-BZ"/>
    <s v="L-L-0.5"/>
    <n v="4"/>
    <e v="#N/A"/>
    <e v="#N/A"/>
    <e v="#N/A"/>
    <s v="Lib"/>
    <s v="L"/>
    <x v="1"/>
    <n v="9.51"/>
    <n v="38.04"/>
    <x v="3"/>
    <x v="1"/>
    <x v="1"/>
  </r>
  <r>
    <s v="NOP-21394-646"/>
    <x v="170"/>
    <s v="16982-35708-BZ"/>
    <s v="E-M-1"/>
    <n v="3"/>
    <e v="#N/A"/>
    <e v="#N/A"/>
    <e v="#N/A"/>
    <s v="Exc"/>
    <s v="M"/>
    <x v="0"/>
    <n v="13.75"/>
    <n v="41.25"/>
    <x v="1"/>
    <x v="0"/>
    <x v="1"/>
  </r>
  <r>
    <s v="FTV-77095-168"/>
    <x v="171"/>
    <s v="66708-26678-QK"/>
    <s v="L-L-0.5"/>
    <n v="6"/>
    <s v="Adriana Lazarus"/>
    <s v=""/>
    <s v="United States"/>
    <s v="Lib"/>
    <s v="L"/>
    <x v="1"/>
    <n v="9.51"/>
    <n v="57.06"/>
    <x v="3"/>
    <x v="1"/>
    <x v="1"/>
  </r>
  <r>
    <s v="BOR-02906-411"/>
    <x v="172"/>
    <s v="08743-09057-OO"/>
    <s v="L-D-2.5"/>
    <n v="6"/>
    <s v="Tallie felip"/>
    <s v="tfelip5m@typepad.com"/>
    <s v="United States"/>
    <s v="Lib"/>
    <s v="D"/>
    <x v="2"/>
    <n v="29.784999999999997"/>
    <n v="178.70999999999998"/>
    <x v="3"/>
    <x v="2"/>
    <x v="0"/>
  </r>
  <r>
    <s v="WMP-68847-770"/>
    <x v="173"/>
    <s v="37490-01572-JW"/>
    <s v="L-L-0.2"/>
    <n v="1"/>
    <s v="Vanna Le - Count"/>
    <s v="vle5n@disqus.com"/>
    <s v="United States"/>
    <s v="Lib"/>
    <s v="L"/>
    <x v="3"/>
    <n v="4.7549999999999999"/>
    <n v="4.7549999999999999"/>
    <x v="3"/>
    <x v="1"/>
    <x v="1"/>
  </r>
  <r>
    <s v="TMO-22785-872"/>
    <x v="174"/>
    <s v="01811-60350-CU"/>
    <s v="E-M-1"/>
    <n v="6"/>
    <s v="Sarette Ducarel"/>
    <s v=""/>
    <s v="United States"/>
    <s v="Exc"/>
    <s v="M"/>
    <x v="0"/>
    <n v="13.75"/>
    <n v="82.5"/>
    <x v="1"/>
    <x v="0"/>
    <x v="1"/>
  </r>
  <r>
    <s v="TJG-73587-353"/>
    <x v="175"/>
    <s v="24766-58139-GT"/>
    <s v="R-D-0.2"/>
    <n v="3"/>
    <s v="Kendra Glison"/>
    <s v=""/>
    <s v="United States"/>
    <s v="Rob"/>
    <s v="D"/>
    <x v="3"/>
    <n v="2.6849999999999996"/>
    <n v="8.0549999999999997"/>
    <x v="0"/>
    <x v="2"/>
    <x v="0"/>
  </r>
  <r>
    <s v="OOU-61343-455"/>
    <x v="176"/>
    <s v="90123-70970-NY"/>
    <s v="A-M-1"/>
    <n v="2"/>
    <s v="Nertie Poolman"/>
    <s v="npoolman5q@howstuffworks.com"/>
    <s v="United States"/>
    <s v="Ara"/>
    <s v="M"/>
    <x v="0"/>
    <n v="11.25"/>
    <n v="22.5"/>
    <x v="2"/>
    <x v="0"/>
    <x v="1"/>
  </r>
  <r>
    <s v="RMA-08327-369"/>
    <x v="142"/>
    <s v="93809-05424-MG"/>
    <s v="A-M-0.5"/>
    <n v="6"/>
    <s v="Orbadiah Duny"/>
    <s v="oduny5r@constantcontact.com"/>
    <s v="United States"/>
    <s v="Ara"/>
    <s v="M"/>
    <x v="1"/>
    <n v="6.75"/>
    <n v="40.5"/>
    <x v="2"/>
    <x v="0"/>
    <x v="0"/>
  </r>
  <r>
    <s v="SFB-97929-779"/>
    <x v="177"/>
    <s v="85425-33494-HQ"/>
    <s v="E-D-0.5"/>
    <n v="4"/>
    <s v="Constance Halfhide"/>
    <s v="chalfhide5s@google.ru"/>
    <s v="Ireland"/>
    <s v="Exc"/>
    <s v="D"/>
    <x v="1"/>
    <n v="7.29"/>
    <n v="29.16"/>
    <x v="1"/>
    <x v="2"/>
    <x v="0"/>
  </r>
  <r>
    <s v="AUP-10128-606"/>
    <x v="178"/>
    <s v="54387-64897-XC"/>
    <s v="A-M-0.5"/>
    <n v="1"/>
    <s v="Fransisco Malecky"/>
    <s v="fmalecky5t@list-manage.com"/>
    <s v="United Kingdom"/>
    <s v="Ara"/>
    <s v="M"/>
    <x v="1"/>
    <n v="6.75"/>
    <n v="6.75"/>
    <x v="2"/>
    <x v="0"/>
    <x v="1"/>
  </r>
  <r>
    <s v="YTW-40242-005"/>
    <x v="179"/>
    <s v="01035-70465-UO"/>
    <s v="L-D-1"/>
    <n v="4"/>
    <s v="Anselma Attwater"/>
    <s v="aattwater5u@wikia.com"/>
    <s v="United States"/>
    <s v="Lib"/>
    <s v="D"/>
    <x v="0"/>
    <n v="12.95"/>
    <n v="51.8"/>
    <x v="3"/>
    <x v="2"/>
    <x v="0"/>
  </r>
  <r>
    <s v="PRP-53390-819"/>
    <x v="180"/>
    <s v="84260-39432-ML"/>
    <s v="E-L-0.5"/>
    <n v="6"/>
    <s v="Minette Whellans"/>
    <s v="mwhellans5v@mapquest.com"/>
    <s v="United States"/>
    <s v="Exc"/>
    <s v="L"/>
    <x v="1"/>
    <n v="8.91"/>
    <n v="53.46"/>
    <x v="1"/>
    <x v="1"/>
    <x v="1"/>
  </r>
  <r>
    <s v="GSJ-01065-125"/>
    <x v="181"/>
    <s v="69779-40609-RS"/>
    <s v="E-D-0.2"/>
    <n v="4"/>
    <s v="Dael Camilletti"/>
    <s v="dcamilletti5w@businesswire.com"/>
    <s v="United States"/>
    <s v="Exc"/>
    <s v="D"/>
    <x v="3"/>
    <n v="3.645"/>
    <n v="14.58"/>
    <x v="1"/>
    <x v="2"/>
    <x v="0"/>
  </r>
  <r>
    <s v="YQU-65147-580"/>
    <x v="182"/>
    <s v="80247-70000-HT"/>
    <s v="R-D-2.5"/>
    <n v="1"/>
    <s v="Emiline Galgey"/>
    <s v="egalgey5x@wufoo.com"/>
    <s v="United States"/>
    <s v="Rob"/>
    <s v="D"/>
    <x v="2"/>
    <n v="20.584999999999997"/>
    <n v="20.584999999999997"/>
    <x v="0"/>
    <x v="2"/>
    <x v="1"/>
  </r>
  <r>
    <s v="QPM-95832-683"/>
    <x v="183"/>
    <s v="35058-04550-VC"/>
    <s v="L-L-1"/>
    <n v="2"/>
    <s v="Murdock Hame"/>
    <s v="mhame5y@newsvine.com"/>
    <s v="Ireland"/>
    <s v="Lib"/>
    <s v="L"/>
    <x v="0"/>
    <n v="15.85"/>
    <n v="31.7"/>
    <x v="3"/>
    <x v="1"/>
    <x v="1"/>
  </r>
  <r>
    <s v="BNQ-88920-567"/>
    <x v="184"/>
    <s v="27226-53717-SY"/>
    <s v="L-D-0.2"/>
    <n v="6"/>
    <s v="Ilka Gurnee"/>
    <s v="igurnee5z@usnews.com"/>
    <s v="United States"/>
    <s v="Lib"/>
    <s v="D"/>
    <x v="3"/>
    <n v="3.8849999999999998"/>
    <n v="23.31"/>
    <x v="3"/>
    <x v="2"/>
    <x v="1"/>
  </r>
  <r>
    <s v="PUX-47906-110"/>
    <x v="185"/>
    <s v="02002-98725-CH"/>
    <s v="L-M-1"/>
    <n v="4"/>
    <s v="Alfy Snowding"/>
    <s v="asnowding60@comsenz.com"/>
    <s v="United States"/>
    <s v="Lib"/>
    <s v="M"/>
    <x v="0"/>
    <n v="14.55"/>
    <n v="58.2"/>
    <x v="3"/>
    <x v="0"/>
    <x v="0"/>
  </r>
  <r>
    <s v="COL-72079-610"/>
    <x v="186"/>
    <s v="38487-01549-MV"/>
    <s v="E-L-0.5"/>
    <n v="4"/>
    <s v="Godfry Poinsett"/>
    <s v="gpoinsett61@berkeley.edu"/>
    <s v="United States"/>
    <s v="Exc"/>
    <s v="L"/>
    <x v="1"/>
    <n v="8.91"/>
    <n v="35.64"/>
    <x v="1"/>
    <x v="1"/>
    <x v="1"/>
  </r>
  <r>
    <s v="LBC-45686-819"/>
    <x v="187"/>
    <s v="98573-41811-EQ"/>
    <s v="A-M-1"/>
    <n v="5"/>
    <s v="Rem Furman"/>
    <s v="rfurman62@t.co"/>
    <s v="Ireland"/>
    <s v="Ara"/>
    <s v="M"/>
    <x v="0"/>
    <n v="11.25"/>
    <n v="56.25"/>
    <x v="2"/>
    <x v="0"/>
    <x v="0"/>
  </r>
  <r>
    <s v="BLQ-03709-265"/>
    <x v="148"/>
    <s v="72463-75685-MV"/>
    <s v="R-L-0.2"/>
    <n v="3"/>
    <s v="Charis Crosier"/>
    <s v="ccrosier63@xrea.com"/>
    <s v="United States"/>
    <s v="Rob"/>
    <s v="L"/>
    <x v="3"/>
    <n v="3.5849999999999995"/>
    <n v="10.754999999999999"/>
    <x v="0"/>
    <x v="1"/>
    <x v="1"/>
  </r>
  <r>
    <s v="BLQ-03709-265"/>
    <x v="148"/>
    <s v="72463-75685-MV"/>
    <s v="R-M-0.2"/>
    <n v="5"/>
    <s v="Charis Crosier"/>
    <s v="ccrosier63@xrea.com"/>
    <s v="United States"/>
    <s v="Rob"/>
    <s v="M"/>
    <x v="3"/>
    <n v="2.9849999999999999"/>
    <n v="14.924999999999999"/>
    <x v="0"/>
    <x v="0"/>
    <x v="1"/>
  </r>
  <r>
    <s v="VFZ-91673-181"/>
    <x v="188"/>
    <s v="10225-91535-AI"/>
    <s v="A-L-1"/>
    <n v="6"/>
    <s v="Lenka Rushmer"/>
    <s v="lrushmer65@europa.eu"/>
    <s v="United States"/>
    <s v="Ara"/>
    <s v="L"/>
    <x v="0"/>
    <n v="12.95"/>
    <n v="77.699999999999989"/>
    <x v="2"/>
    <x v="1"/>
    <x v="0"/>
  </r>
  <r>
    <s v="WKD-81956-870"/>
    <x v="189"/>
    <s v="48090-06534-HI"/>
    <s v="L-D-0.5"/>
    <n v="3"/>
    <s v="Waneta Edinborough"/>
    <s v="wedinborough66@github.io"/>
    <s v="United States"/>
    <s v="Lib"/>
    <s v="D"/>
    <x v="1"/>
    <n v="7.77"/>
    <n v="23.31"/>
    <x v="3"/>
    <x v="2"/>
    <x v="1"/>
  </r>
  <r>
    <s v="TNI-91067-006"/>
    <x v="190"/>
    <s v="80444-58185-FX"/>
    <s v="E-L-1"/>
    <n v="4"/>
    <s v="Bobbe Piggott"/>
    <s v=""/>
    <s v="United States"/>
    <s v="Exc"/>
    <s v="L"/>
    <x v="0"/>
    <n v="14.85"/>
    <n v="59.4"/>
    <x v="1"/>
    <x v="1"/>
    <x v="0"/>
  </r>
  <r>
    <s v="IZA-61469-812"/>
    <x v="191"/>
    <s v="13561-92774-WP"/>
    <s v="L-D-2.5"/>
    <n v="4"/>
    <s v="Ketty Bromehead"/>
    <s v="kbromehead68@un.org"/>
    <s v="United States"/>
    <s v="Lib"/>
    <s v="D"/>
    <x v="2"/>
    <n v="29.784999999999997"/>
    <n v="119.13999999999999"/>
    <x v="3"/>
    <x v="2"/>
    <x v="0"/>
  </r>
  <r>
    <s v="PSS-22466-862"/>
    <x v="192"/>
    <s v="11550-78378-GE"/>
    <s v="R-L-0.2"/>
    <n v="4"/>
    <s v="Elsbeth Westerman"/>
    <s v="ewesterman69@si.edu"/>
    <s v="Ireland"/>
    <s v="Rob"/>
    <s v="L"/>
    <x v="3"/>
    <n v="3.5849999999999995"/>
    <n v="14.339999999999998"/>
    <x v="0"/>
    <x v="1"/>
    <x v="1"/>
  </r>
  <r>
    <s v="REH-56504-397"/>
    <x v="193"/>
    <s v="90961-35603-RP"/>
    <s v="A-M-2.5"/>
    <n v="5"/>
    <s v="Anabelle Hutchens"/>
    <s v="ahutchens6a@amazonaws.com"/>
    <s v="United States"/>
    <s v="Ara"/>
    <s v="M"/>
    <x v="2"/>
    <n v="25.874999999999996"/>
    <n v="129.37499999999997"/>
    <x v="2"/>
    <x v="0"/>
    <x v="1"/>
  </r>
  <r>
    <s v="ALA-62598-016"/>
    <x v="194"/>
    <s v="57145-03803-ZL"/>
    <s v="R-D-0.2"/>
    <n v="6"/>
    <s v="Noak Wyvill"/>
    <s v="nwyvill6b@naver.com"/>
    <s v="United Kingdom"/>
    <s v="Rob"/>
    <s v="D"/>
    <x v="3"/>
    <n v="2.6849999999999996"/>
    <n v="16.11"/>
    <x v="0"/>
    <x v="2"/>
    <x v="0"/>
  </r>
  <r>
    <s v="EYE-70374-835"/>
    <x v="195"/>
    <s v="89115-11966-VF"/>
    <s v="R-L-0.2"/>
    <n v="5"/>
    <s v="Beltran Mathon"/>
    <s v="bmathon6c@barnesandnoble.com"/>
    <s v="United States"/>
    <s v="Rob"/>
    <s v="L"/>
    <x v="3"/>
    <n v="3.5849999999999995"/>
    <n v="17.924999999999997"/>
    <x v="0"/>
    <x v="1"/>
    <x v="1"/>
  </r>
  <r>
    <s v="CCZ-19589-212"/>
    <x v="196"/>
    <s v="05754-41702-FG"/>
    <s v="L-M-0.2"/>
    <n v="2"/>
    <s v="Kristos Streight"/>
    <s v="kstreight6d@about.com"/>
    <s v="United States"/>
    <s v="Lib"/>
    <s v="M"/>
    <x v="3"/>
    <n v="4.3650000000000002"/>
    <n v="8.73"/>
    <x v="3"/>
    <x v="0"/>
    <x v="1"/>
  </r>
  <r>
    <s v="BPT-83989-157"/>
    <x v="197"/>
    <s v="84269-49816-ML"/>
    <s v="A-M-2.5"/>
    <n v="2"/>
    <s v="Portie Cutchie"/>
    <s v="pcutchie6e@globo.com"/>
    <s v="United States"/>
    <s v="Ara"/>
    <s v="M"/>
    <x v="2"/>
    <n v="25.874999999999996"/>
    <n v="51.749999999999993"/>
    <x v="2"/>
    <x v="0"/>
    <x v="1"/>
  </r>
  <r>
    <s v="YFH-87456-208"/>
    <x v="198"/>
    <s v="23600-98432-ME"/>
    <s v="L-M-0.2"/>
    <n v="2"/>
    <s v="Sinclare Edsell"/>
    <s v=""/>
    <s v="United States"/>
    <s v="Lib"/>
    <s v="M"/>
    <x v="3"/>
    <n v="4.3650000000000002"/>
    <n v="8.73"/>
    <x v="3"/>
    <x v="0"/>
    <x v="0"/>
  </r>
  <r>
    <s v="JLN-14700-924"/>
    <x v="199"/>
    <s v="79058-02767-CP"/>
    <s v="L-L-0.2"/>
    <n v="5"/>
    <s v="Conny Gheraldi"/>
    <s v="cgheraldi6g@opera.com"/>
    <s v="United Kingdom"/>
    <s v="Lib"/>
    <s v="L"/>
    <x v="3"/>
    <n v="4.7549999999999999"/>
    <n v="23.774999999999999"/>
    <x v="3"/>
    <x v="1"/>
    <x v="1"/>
  </r>
  <r>
    <s v="JVW-22582-137"/>
    <x v="200"/>
    <s v="89208-74646-UK"/>
    <s v="E-M-0.2"/>
    <n v="5"/>
    <s v="Beryle Kenwell"/>
    <s v="bkenwell6h@over-blog.com"/>
    <s v="United States"/>
    <s v="Exc"/>
    <s v="M"/>
    <x v="3"/>
    <n v="4.125"/>
    <n v="20.625"/>
    <x v="1"/>
    <x v="0"/>
    <x v="1"/>
  </r>
  <r>
    <s v="LAA-41879-001"/>
    <x v="201"/>
    <s v="11408-81032-UR"/>
    <s v="L-L-2.5"/>
    <n v="1"/>
    <s v="Tomas Sutty"/>
    <s v="tsutty6i@google.es"/>
    <s v="United States"/>
    <s v="Lib"/>
    <s v="L"/>
    <x v="2"/>
    <n v="36.454999999999998"/>
    <n v="36.454999999999998"/>
    <x v="3"/>
    <x v="1"/>
    <x v="1"/>
  </r>
  <r>
    <s v="BRV-64870-915"/>
    <x v="202"/>
    <s v="32070-55528-UG"/>
    <s v="L-L-2.5"/>
    <n v="5"/>
    <s v="Samuele Ales0"/>
    <s v=""/>
    <s v="Ireland"/>
    <s v="Lib"/>
    <s v="L"/>
    <x v="2"/>
    <n v="36.454999999999998"/>
    <n v="182.27499999999998"/>
    <x v="3"/>
    <x v="1"/>
    <x v="1"/>
  </r>
  <r>
    <s v="RGJ-12544-083"/>
    <x v="203"/>
    <s v="48873-84433-PN"/>
    <s v="L-D-2.5"/>
    <n v="3"/>
    <s v="Carlie Harce"/>
    <s v="charce6k@cafepress.com"/>
    <s v="Ireland"/>
    <s v="Lib"/>
    <s v="D"/>
    <x v="2"/>
    <n v="29.784999999999997"/>
    <n v="89.35499999999999"/>
    <x v="3"/>
    <x v="2"/>
    <x v="1"/>
  </r>
  <r>
    <s v="JJX-83339-346"/>
    <x v="204"/>
    <s v="32928-18158-OW"/>
    <s v="R-L-0.2"/>
    <n v="1"/>
    <s v="Craggy Bril"/>
    <s v=""/>
    <s v="United States"/>
    <s v="Rob"/>
    <s v="L"/>
    <x v="3"/>
    <n v="3.5849999999999995"/>
    <n v="3.5849999999999995"/>
    <x v="0"/>
    <x v="1"/>
    <x v="0"/>
  </r>
  <r>
    <s v="BIU-21970-705"/>
    <x v="205"/>
    <s v="89711-56688-GG"/>
    <s v="R-M-2.5"/>
    <n v="2"/>
    <s v="Friederike Drysdale"/>
    <s v="fdrysdale6m@symantec.com"/>
    <s v="United States"/>
    <s v="Rob"/>
    <s v="M"/>
    <x v="2"/>
    <n v="22.884999999999998"/>
    <n v="45.769999999999996"/>
    <x v="0"/>
    <x v="0"/>
    <x v="0"/>
  </r>
  <r>
    <s v="ELJ-87741-745"/>
    <x v="206"/>
    <s v="48389-71976-JB"/>
    <s v="E-L-1"/>
    <n v="4"/>
    <s v="Devon Magowan"/>
    <s v="dmagowan6n@fc2.com"/>
    <s v="United States"/>
    <s v="Exc"/>
    <s v="L"/>
    <x v="0"/>
    <n v="14.85"/>
    <n v="59.4"/>
    <x v="1"/>
    <x v="1"/>
    <x v="1"/>
  </r>
  <r>
    <s v="SGI-48226-857"/>
    <x v="207"/>
    <s v="84033-80762-EQ"/>
    <s v="A-M-2.5"/>
    <n v="6"/>
    <s v="Codi Littrell"/>
    <s v=""/>
    <s v="United States"/>
    <s v="Ara"/>
    <s v="M"/>
    <x v="2"/>
    <n v="25.874999999999996"/>
    <n v="155.24999999999997"/>
    <x v="2"/>
    <x v="0"/>
    <x v="0"/>
  </r>
  <r>
    <s v="AHV-66988-037"/>
    <x v="208"/>
    <s v="12743-00952-KO"/>
    <s v="R-M-2.5"/>
    <n v="2"/>
    <s v="Christel Speak"/>
    <s v=""/>
    <s v="United States"/>
    <s v="Rob"/>
    <s v="M"/>
    <x v="2"/>
    <n v="22.884999999999998"/>
    <n v="45.769999999999996"/>
    <x v="0"/>
    <x v="0"/>
    <x v="1"/>
  </r>
  <r>
    <s v="ISK-42066-094"/>
    <x v="209"/>
    <s v="41505-42181-EF"/>
    <s v="E-D-1"/>
    <n v="3"/>
    <s v="Sibella Rushbrooke"/>
    <s v="srushbrooke6q@youku.com"/>
    <s v="United States"/>
    <s v="Exc"/>
    <s v="D"/>
    <x v="0"/>
    <n v="12.15"/>
    <n v="36.450000000000003"/>
    <x v="1"/>
    <x v="2"/>
    <x v="0"/>
  </r>
  <r>
    <s v="FTC-35822-530"/>
    <x v="210"/>
    <s v="14307-87663-KB"/>
    <s v="E-D-0.5"/>
    <n v="4"/>
    <s v="Tammie Drynan"/>
    <s v="tdrynan6r@deviantart.com"/>
    <s v="United States"/>
    <s v="Exc"/>
    <s v="D"/>
    <x v="1"/>
    <n v="7.29"/>
    <n v="29.16"/>
    <x v="1"/>
    <x v="2"/>
    <x v="0"/>
  </r>
  <r>
    <s v="VSS-56247-688"/>
    <x v="211"/>
    <s v="08360-19442-GB"/>
    <s v="L-M-2.5"/>
    <n v="4"/>
    <s v="Effie Yurkov"/>
    <s v="eyurkov6s@hud.gov"/>
    <s v="United States"/>
    <s v="Lib"/>
    <s v="M"/>
    <x v="2"/>
    <n v="33.464999999999996"/>
    <n v="133.85999999999999"/>
    <x v="3"/>
    <x v="0"/>
    <x v="1"/>
  </r>
  <r>
    <s v="HVW-25584-144"/>
    <x v="212"/>
    <s v="93405-51204-UW"/>
    <s v="L-L-0.2"/>
    <n v="5"/>
    <s v="Lexie Mallan"/>
    <s v="lmallan6t@state.gov"/>
    <s v="United States"/>
    <s v="Lib"/>
    <s v="L"/>
    <x v="3"/>
    <n v="4.7549999999999999"/>
    <n v="23.774999999999999"/>
    <x v="3"/>
    <x v="1"/>
    <x v="0"/>
  </r>
  <r>
    <s v="MUY-15309-209"/>
    <x v="213"/>
    <s v="97152-03355-IW"/>
    <s v="L-D-1"/>
    <n v="3"/>
    <s v="Georgena Bentjens"/>
    <s v="gbentjens6u@netlog.com"/>
    <s v="United Kingdom"/>
    <s v="Lib"/>
    <s v="D"/>
    <x v="0"/>
    <n v="12.95"/>
    <n v="38.849999999999994"/>
    <x v="3"/>
    <x v="2"/>
    <x v="1"/>
  </r>
  <r>
    <s v="VAJ-44572-469"/>
    <x v="63"/>
    <s v="79216-73157-TE"/>
    <s v="R-L-0.2"/>
    <n v="6"/>
    <s v="Delmar Beasant"/>
    <s v=""/>
    <s v="Ireland"/>
    <s v="Rob"/>
    <s v="L"/>
    <x v="3"/>
    <n v="3.5849999999999995"/>
    <n v="21.509999999999998"/>
    <x v="0"/>
    <x v="1"/>
    <x v="0"/>
  </r>
  <r>
    <s v="YJU-84377-606"/>
    <x v="214"/>
    <s v="20259-47723-AC"/>
    <s v="A-D-1"/>
    <n v="1"/>
    <s v="Lyn Entwistle"/>
    <s v="lentwistle6w@omniture.com"/>
    <s v="United States"/>
    <s v="Ara"/>
    <s v="D"/>
    <x v="0"/>
    <n v="9.9499999999999993"/>
    <n v="9.9499999999999993"/>
    <x v="2"/>
    <x v="2"/>
    <x v="0"/>
  </r>
  <r>
    <s v="VNC-93921-469"/>
    <x v="215"/>
    <s v="04666-71569-RI"/>
    <s v="L-L-1"/>
    <n v="1"/>
    <s v="Zacharias Kiffe"/>
    <s v="zkiffe74@cyberchimps.com"/>
    <s v="United States"/>
    <s v="Lib"/>
    <s v="L"/>
    <x v="0"/>
    <n v="15.85"/>
    <n v="15.85"/>
    <x v="3"/>
    <x v="1"/>
    <x v="0"/>
  </r>
  <r>
    <s v="OGB-91614-810"/>
    <x v="216"/>
    <s v="08909-77713-CG"/>
    <s v="R-M-0.2"/>
    <n v="1"/>
    <s v="Mercedes Acott"/>
    <s v="macott6y@pagesperso-orange.fr"/>
    <s v="United States"/>
    <s v="Rob"/>
    <s v="M"/>
    <x v="3"/>
    <n v="2.9849999999999999"/>
    <n v="2.9849999999999999"/>
    <x v="0"/>
    <x v="0"/>
    <x v="0"/>
  </r>
  <r>
    <s v="BQI-61647-496"/>
    <x v="217"/>
    <s v="84340-73931-VV"/>
    <s v="E-M-1"/>
    <n v="5"/>
    <s v="Connor Heaviside"/>
    <s v="cheaviside6z@rediff.com"/>
    <s v="United States"/>
    <s v="Exc"/>
    <s v="M"/>
    <x v="0"/>
    <n v="13.75"/>
    <n v="68.75"/>
    <x v="1"/>
    <x v="0"/>
    <x v="0"/>
  </r>
  <r>
    <s v="IOM-51636-823"/>
    <x v="218"/>
    <s v="04609-95151-XH"/>
    <s v="A-D-1"/>
    <n v="3"/>
    <s v="Devy Bulbrook"/>
    <s v=""/>
    <s v="United States"/>
    <s v="Ara"/>
    <s v="D"/>
    <x v="0"/>
    <n v="9.9499999999999993"/>
    <n v="29.849999999999998"/>
    <x v="2"/>
    <x v="2"/>
    <x v="1"/>
  </r>
  <r>
    <s v="GGD-38107-641"/>
    <x v="219"/>
    <s v="99562-88650-YF"/>
    <s v="L-M-1"/>
    <n v="4"/>
    <s v="Leia Kernan"/>
    <s v="lkernan71@wsj.com"/>
    <s v="United States"/>
    <s v="Lib"/>
    <s v="M"/>
    <x v="0"/>
    <n v="14.55"/>
    <n v="58.2"/>
    <x v="3"/>
    <x v="0"/>
    <x v="1"/>
  </r>
  <r>
    <s v="LTO-95975-728"/>
    <x v="220"/>
    <s v="46560-73885-PJ"/>
    <s v="R-L-0.5"/>
    <n v="4"/>
    <s v="Rosaline McLae"/>
    <s v="rmclae72@dailymotion.com"/>
    <s v="United Kingdom"/>
    <s v="Rob"/>
    <s v="L"/>
    <x v="1"/>
    <n v="7.169999999999999"/>
    <n v="28.679999999999996"/>
    <x v="0"/>
    <x v="1"/>
    <x v="1"/>
  </r>
  <r>
    <s v="IGM-84664-265"/>
    <x v="114"/>
    <s v="80179-44620-WN"/>
    <s v="R-L-0.5"/>
    <n v="3"/>
    <s v="Cleve Blowfelde"/>
    <s v="cblowfelde73@ustream.tv"/>
    <s v="United States"/>
    <s v="Rob"/>
    <s v="L"/>
    <x v="1"/>
    <n v="7.169999999999999"/>
    <n v="21.509999999999998"/>
    <x v="0"/>
    <x v="1"/>
    <x v="1"/>
  </r>
  <r>
    <s v="SKO-45740-621"/>
    <x v="221"/>
    <s v="04666-71569-RI"/>
    <s v="L-M-0.5"/>
    <n v="2"/>
    <s v="Zacharias Kiffe"/>
    <s v="zkiffe74@cyberchimps.com"/>
    <s v="United States"/>
    <s v="Lib"/>
    <s v="M"/>
    <x v="1"/>
    <n v="8.73"/>
    <n v="17.46"/>
    <x v="3"/>
    <x v="0"/>
    <x v="0"/>
  </r>
  <r>
    <s v="FOJ-02234-063"/>
    <x v="222"/>
    <s v="59081-87231-VP"/>
    <s v="E-D-2.5"/>
    <n v="1"/>
    <s v="Denyse O'Calleran"/>
    <s v="docalleran75@ucla.edu"/>
    <s v="United States"/>
    <s v="Exc"/>
    <s v="D"/>
    <x v="2"/>
    <n v="27.945"/>
    <n v="27.945"/>
    <x v="1"/>
    <x v="2"/>
    <x v="0"/>
  </r>
  <r>
    <s v="MSJ-11909-468"/>
    <x v="188"/>
    <s v="07878-45872-CC"/>
    <s v="E-D-2.5"/>
    <n v="5"/>
    <s v="Cobby Cromwell"/>
    <s v="ccromwell76@desdev.cn"/>
    <s v="United States"/>
    <s v="Exc"/>
    <s v="D"/>
    <x v="2"/>
    <n v="27.945"/>
    <n v="139.72499999999999"/>
    <x v="1"/>
    <x v="2"/>
    <x v="1"/>
  </r>
  <r>
    <s v="DKB-78053-329"/>
    <x v="223"/>
    <s v="12444-05174-OO"/>
    <s v="R-M-0.2"/>
    <n v="2"/>
    <s v="Irv Hay"/>
    <s v="ihay77@lulu.com"/>
    <s v="United Kingdom"/>
    <s v="Rob"/>
    <s v="M"/>
    <x v="3"/>
    <n v="2.9849999999999999"/>
    <n v="5.97"/>
    <x v="0"/>
    <x v="0"/>
    <x v="1"/>
  </r>
  <r>
    <s v="DFZ-45083-941"/>
    <x v="224"/>
    <s v="34665-62561-AU"/>
    <s v="R-L-2.5"/>
    <n v="1"/>
    <s v="Tani Taffarello"/>
    <s v="ttaffarello78@sciencedaily.com"/>
    <s v="United States"/>
    <s v="Rob"/>
    <s v="L"/>
    <x v="2"/>
    <n v="27.484999999999996"/>
    <n v="27.484999999999996"/>
    <x v="0"/>
    <x v="1"/>
    <x v="0"/>
  </r>
  <r>
    <s v="OTA-40969-710"/>
    <x v="83"/>
    <s v="77877-11993-QH"/>
    <s v="R-L-1"/>
    <n v="5"/>
    <s v="Monique Canty"/>
    <s v="mcanty79@jigsy.com"/>
    <s v="United States"/>
    <s v="Rob"/>
    <s v="L"/>
    <x v="0"/>
    <n v="11.95"/>
    <n v="59.75"/>
    <x v="0"/>
    <x v="1"/>
    <x v="0"/>
  </r>
  <r>
    <s v="GRH-45571-667"/>
    <x v="104"/>
    <s v="32291-18308-YZ"/>
    <s v="E-M-1"/>
    <n v="3"/>
    <s v="Javier Kopke"/>
    <s v="jkopke7a@auda.org.au"/>
    <s v="United States"/>
    <s v="Exc"/>
    <s v="M"/>
    <x v="0"/>
    <n v="13.75"/>
    <n v="41.25"/>
    <x v="1"/>
    <x v="0"/>
    <x v="1"/>
  </r>
  <r>
    <s v="NXV-05302-067"/>
    <x v="225"/>
    <s v="25754-33191-ZI"/>
    <s v="L-M-2.5"/>
    <n v="4"/>
    <s v="Mar McIver"/>
    <s v=""/>
    <s v="United States"/>
    <s v="Lib"/>
    <s v="M"/>
    <x v="2"/>
    <n v="33.464999999999996"/>
    <n v="133.85999999999999"/>
    <x v="3"/>
    <x v="0"/>
    <x v="1"/>
  </r>
  <r>
    <s v="VZH-86274-142"/>
    <x v="226"/>
    <s v="53120-45532-KL"/>
    <s v="R-L-1"/>
    <n v="5"/>
    <s v="Arabella Fransewich"/>
    <s v=""/>
    <s v="Ireland"/>
    <s v="Rob"/>
    <s v="L"/>
    <x v="0"/>
    <n v="11.95"/>
    <n v="59.75"/>
    <x v="0"/>
    <x v="1"/>
    <x v="0"/>
  </r>
  <r>
    <s v="KIX-93248-135"/>
    <x v="227"/>
    <s v="36605-83052-WB"/>
    <s v="A-D-0.5"/>
    <n v="1"/>
    <s v="Violette Hellmore"/>
    <s v="vhellmore7d@bbc.co.uk"/>
    <s v="United States"/>
    <s v="Ara"/>
    <s v="D"/>
    <x v="1"/>
    <n v="5.97"/>
    <n v="5.97"/>
    <x v="2"/>
    <x v="2"/>
    <x v="0"/>
  </r>
  <r>
    <s v="AXR-10962-010"/>
    <x v="180"/>
    <s v="53683-35977-KI"/>
    <s v="E-D-1"/>
    <n v="2"/>
    <s v="Myles Seawright"/>
    <s v="mseawright7e@nbcnews.com"/>
    <s v="United Kingdom"/>
    <s v="Exc"/>
    <s v="D"/>
    <x v="0"/>
    <n v="12.15"/>
    <n v="24.3"/>
    <x v="1"/>
    <x v="2"/>
    <x v="1"/>
  </r>
  <r>
    <s v="IHS-71573-008"/>
    <x v="228"/>
    <s v="07972-83134-NM"/>
    <s v="E-D-0.2"/>
    <n v="6"/>
    <s v="Silvana Northeast"/>
    <s v="snortheast7f@mashable.com"/>
    <s v="United States"/>
    <s v="Exc"/>
    <s v="D"/>
    <x v="3"/>
    <n v="3.645"/>
    <n v="21.87"/>
    <x v="1"/>
    <x v="2"/>
    <x v="0"/>
  </r>
  <r>
    <s v="QTR-19001-114"/>
    <x v="229"/>
    <s v="01035-70465-UO"/>
    <s v="A-D-1"/>
    <n v="2"/>
    <e v="#N/A"/>
    <e v="#N/A"/>
    <e v="#N/A"/>
    <s v="Ara"/>
    <s v="D"/>
    <x v="0"/>
    <n v="9.9499999999999993"/>
    <n v="19.899999999999999"/>
    <x v="2"/>
    <x v="2"/>
    <x v="0"/>
  </r>
  <r>
    <s v="WBK-62297-910"/>
    <x v="230"/>
    <s v="25514-23938-IQ"/>
    <s v="A-D-0.2"/>
    <n v="2"/>
    <s v="Monica Fearon"/>
    <s v="mfearon7h@reverbnation.com"/>
    <s v="United States"/>
    <s v="Ara"/>
    <s v="D"/>
    <x v="3"/>
    <n v="2.9849999999999999"/>
    <n v="5.97"/>
    <x v="2"/>
    <x v="2"/>
    <x v="1"/>
  </r>
  <r>
    <s v="OGY-19377-175"/>
    <x v="231"/>
    <s v="49084-44492-OJ"/>
    <s v="E-D-0.5"/>
    <n v="1"/>
    <s v="Barney Chisnell"/>
    <s v=""/>
    <s v="Ireland"/>
    <s v="Exc"/>
    <s v="D"/>
    <x v="1"/>
    <n v="7.29"/>
    <n v="7.29"/>
    <x v="1"/>
    <x v="2"/>
    <x v="0"/>
  </r>
  <r>
    <s v="ESR-66651-814"/>
    <x v="80"/>
    <s v="76624-72205-CK"/>
    <s v="A-D-0.2"/>
    <n v="4"/>
    <s v="Jasper Sisneros"/>
    <s v="jsisneros7j@a8.net"/>
    <s v="United States"/>
    <s v="Ara"/>
    <s v="D"/>
    <x v="3"/>
    <n v="2.9849999999999999"/>
    <n v="11.94"/>
    <x v="2"/>
    <x v="2"/>
    <x v="0"/>
  </r>
  <r>
    <s v="CPX-46916-770"/>
    <x v="232"/>
    <s v="12729-50170-JE"/>
    <s v="R-L-1"/>
    <n v="6"/>
    <s v="Zachariah Carlson"/>
    <s v="zcarlson7k@bigcartel.com"/>
    <s v="Ireland"/>
    <s v="Rob"/>
    <s v="L"/>
    <x v="0"/>
    <n v="11.95"/>
    <n v="71.699999999999989"/>
    <x v="0"/>
    <x v="1"/>
    <x v="0"/>
  </r>
  <r>
    <s v="MDC-03318-645"/>
    <x v="233"/>
    <s v="43974-44760-QI"/>
    <s v="A-L-0.2"/>
    <n v="2"/>
    <s v="Warner Maddox"/>
    <s v="wmaddox7l@timesonline.co.uk"/>
    <s v="United States"/>
    <s v="Ara"/>
    <s v="L"/>
    <x v="3"/>
    <n v="3.8849999999999998"/>
    <n v="7.77"/>
    <x v="2"/>
    <x v="1"/>
    <x v="1"/>
  </r>
  <r>
    <s v="SFF-86059-407"/>
    <x v="234"/>
    <s v="30585-48726-BK"/>
    <s v="A-M-2.5"/>
    <n v="1"/>
    <s v="Donnie Hedlestone"/>
    <s v="dhedlestone7m@craigslist.org"/>
    <s v="United States"/>
    <s v="Ara"/>
    <s v="M"/>
    <x v="2"/>
    <n v="25.874999999999996"/>
    <n v="25.874999999999996"/>
    <x v="2"/>
    <x v="0"/>
    <x v="1"/>
  </r>
  <r>
    <s v="SCL-94540-788"/>
    <x v="235"/>
    <s v="16123-07017-TY"/>
    <s v="E-L-2.5"/>
    <n v="6"/>
    <s v="Teddi Crowthe"/>
    <s v="tcrowthe7n@europa.eu"/>
    <s v="United States"/>
    <s v="Exc"/>
    <s v="L"/>
    <x v="2"/>
    <n v="34.154999999999994"/>
    <n v="204.92999999999995"/>
    <x v="1"/>
    <x v="1"/>
    <x v="1"/>
  </r>
  <r>
    <s v="HVU-21634-076"/>
    <x v="236"/>
    <s v="27723-45097-MH"/>
    <s v="R-L-2.5"/>
    <n v="4"/>
    <s v="Dorelia Bury"/>
    <s v="dbury7o@tinyurl.com"/>
    <s v="Ireland"/>
    <s v="Rob"/>
    <s v="L"/>
    <x v="2"/>
    <n v="27.484999999999996"/>
    <n v="109.93999999999998"/>
    <x v="0"/>
    <x v="1"/>
    <x v="0"/>
  </r>
  <r>
    <s v="XUS-73326-418"/>
    <x v="237"/>
    <s v="37078-56703-AF"/>
    <s v="E-L-1"/>
    <n v="6"/>
    <s v="Gussy Broadbear"/>
    <s v="gbroadbear7p@omniture.com"/>
    <s v="United States"/>
    <s v="Exc"/>
    <s v="L"/>
    <x v="0"/>
    <n v="14.85"/>
    <n v="89.1"/>
    <x v="1"/>
    <x v="1"/>
    <x v="1"/>
  </r>
  <r>
    <s v="XWD-18933-006"/>
    <x v="238"/>
    <s v="79420-11075-MY"/>
    <s v="A-L-0.2"/>
    <n v="2"/>
    <s v="Emlynne Palfrey"/>
    <s v="epalfrey7q@devhub.com"/>
    <s v="United States"/>
    <s v="Ara"/>
    <s v="L"/>
    <x v="3"/>
    <n v="3.8849999999999998"/>
    <n v="7.77"/>
    <x v="2"/>
    <x v="1"/>
    <x v="0"/>
  </r>
  <r>
    <s v="HPD-65272-772"/>
    <x v="52"/>
    <s v="57504-13456-UO"/>
    <s v="L-M-2.5"/>
    <n v="1"/>
    <s v="Parsifal Metrick"/>
    <s v="pmetrick7r@rakuten.co.jp"/>
    <s v="United States"/>
    <s v="Lib"/>
    <s v="M"/>
    <x v="2"/>
    <n v="33.464999999999996"/>
    <n v="33.464999999999996"/>
    <x v="3"/>
    <x v="0"/>
    <x v="0"/>
  </r>
  <r>
    <s v="JEG-93140-224"/>
    <x v="146"/>
    <s v="53751-57560-CN"/>
    <s v="E-M-0.5"/>
    <n v="5"/>
    <s v="Christopher Grieveson"/>
    <s v=""/>
    <s v="United States"/>
    <s v="Exc"/>
    <s v="M"/>
    <x v="1"/>
    <n v="8.25"/>
    <n v="41.25"/>
    <x v="1"/>
    <x v="0"/>
    <x v="0"/>
  </r>
  <r>
    <s v="NNH-62058-950"/>
    <x v="239"/>
    <s v="96112-42558-EA"/>
    <s v="E-L-1"/>
    <n v="4"/>
    <s v="Karlan Karby"/>
    <s v="kkarby7t@sbwire.com"/>
    <s v="United States"/>
    <s v="Exc"/>
    <s v="L"/>
    <x v="0"/>
    <n v="14.85"/>
    <n v="59.4"/>
    <x v="1"/>
    <x v="1"/>
    <x v="0"/>
  </r>
  <r>
    <s v="LTD-71429-845"/>
    <x v="240"/>
    <s v="03157-23165-UB"/>
    <s v="A-L-0.5"/>
    <n v="1"/>
    <s v="Flory Crumpe"/>
    <s v="fcrumpe7u@ftc.gov"/>
    <s v="United Kingdom"/>
    <s v="Ara"/>
    <s v="L"/>
    <x v="1"/>
    <n v="7.77"/>
    <n v="7.77"/>
    <x v="2"/>
    <x v="1"/>
    <x v="1"/>
  </r>
  <r>
    <s v="MPV-26985-215"/>
    <x v="241"/>
    <s v="51466-52850-AG"/>
    <s v="R-D-0.5"/>
    <n v="1"/>
    <s v="Amity Chatto"/>
    <s v="achatto7v@sakura.ne.jp"/>
    <s v="United Kingdom"/>
    <s v="Rob"/>
    <s v="D"/>
    <x v="1"/>
    <n v="5.3699999999999992"/>
    <n v="5.3699999999999992"/>
    <x v="0"/>
    <x v="2"/>
    <x v="0"/>
  </r>
  <r>
    <s v="IYO-10245-081"/>
    <x v="242"/>
    <s v="57145-31023-FK"/>
    <s v="E-M-2.5"/>
    <n v="3"/>
    <s v="Nanine McCarthy"/>
    <s v=""/>
    <s v="United States"/>
    <s v="Exc"/>
    <s v="M"/>
    <x v="2"/>
    <n v="31.624999999999996"/>
    <n v="94.874999999999986"/>
    <x v="1"/>
    <x v="0"/>
    <x v="1"/>
  </r>
  <r>
    <s v="BYZ-39669-954"/>
    <x v="243"/>
    <s v="66408-53777-VE"/>
    <s v="L-L-2.5"/>
    <n v="1"/>
    <s v="Lyndsey Megany"/>
    <s v=""/>
    <s v="United States"/>
    <s v="Lib"/>
    <s v="L"/>
    <x v="2"/>
    <n v="36.454999999999998"/>
    <n v="36.454999999999998"/>
    <x v="3"/>
    <x v="1"/>
    <x v="1"/>
  </r>
  <r>
    <s v="EFB-72860-209"/>
    <x v="244"/>
    <s v="53035-99701-WG"/>
    <s v="A-M-0.2"/>
    <n v="4"/>
    <s v="Byram Mergue"/>
    <s v="bmergue7y@umn.edu"/>
    <s v="United States"/>
    <s v="Ara"/>
    <s v="M"/>
    <x v="3"/>
    <n v="3.375"/>
    <n v="13.5"/>
    <x v="2"/>
    <x v="0"/>
    <x v="0"/>
  </r>
  <r>
    <s v="GMM-72397-378"/>
    <x v="245"/>
    <s v="45899-92796-EI"/>
    <s v="R-L-0.2"/>
    <n v="4"/>
    <s v="Kerr Patise"/>
    <s v="kpatise7z@jigsy.com"/>
    <s v="United States"/>
    <s v="Rob"/>
    <s v="L"/>
    <x v="3"/>
    <n v="3.5849999999999995"/>
    <n v="14.339999999999998"/>
    <x v="0"/>
    <x v="1"/>
    <x v="1"/>
  </r>
  <r>
    <s v="LYP-52345-883"/>
    <x v="246"/>
    <s v="17649-28133-PY"/>
    <s v="E-M-0.5"/>
    <n v="1"/>
    <s v="Mathew Goulter"/>
    <s v=""/>
    <s v="Ireland"/>
    <s v="Exc"/>
    <s v="M"/>
    <x v="1"/>
    <n v="8.25"/>
    <n v="8.25"/>
    <x v="1"/>
    <x v="0"/>
    <x v="0"/>
  </r>
  <r>
    <s v="DFK-35846-692"/>
    <x v="247"/>
    <s v="49612-33852-CN"/>
    <s v="R-D-0.2"/>
    <n v="5"/>
    <s v="Marris Grcic"/>
    <s v=""/>
    <s v="United States"/>
    <s v="Rob"/>
    <s v="D"/>
    <x v="3"/>
    <n v="2.6849999999999996"/>
    <n v="13.424999999999997"/>
    <x v="0"/>
    <x v="2"/>
    <x v="0"/>
  </r>
  <r>
    <s v="XAH-93337-609"/>
    <x v="248"/>
    <s v="66976-43829-YG"/>
    <s v="A-D-1"/>
    <n v="5"/>
    <s v="Domeniga Duke"/>
    <s v="dduke82@vkontakte.ru"/>
    <s v="United States"/>
    <s v="Ara"/>
    <s v="D"/>
    <x v="0"/>
    <n v="9.9499999999999993"/>
    <n v="49.75"/>
    <x v="2"/>
    <x v="2"/>
    <x v="1"/>
  </r>
  <r>
    <s v="QKA-72582-644"/>
    <x v="249"/>
    <s v="64852-04619-XZ"/>
    <s v="E-M-0.5"/>
    <n v="2"/>
    <s v="Violante Skouling"/>
    <s v=""/>
    <s v="Ireland"/>
    <s v="Exc"/>
    <s v="M"/>
    <x v="1"/>
    <n v="8.25"/>
    <n v="16.5"/>
    <x v="1"/>
    <x v="0"/>
    <x v="1"/>
  </r>
  <r>
    <s v="ZDK-84567-102"/>
    <x v="250"/>
    <s v="58690-31815-VY"/>
    <s v="A-D-0.5"/>
    <n v="3"/>
    <s v="Isidore Hussey"/>
    <s v="ihussey84@mapy.cz"/>
    <s v="United States"/>
    <s v="Ara"/>
    <s v="D"/>
    <x v="1"/>
    <n v="5.97"/>
    <n v="17.91"/>
    <x v="2"/>
    <x v="2"/>
    <x v="1"/>
  </r>
  <r>
    <s v="WAV-38301-984"/>
    <x v="251"/>
    <s v="62863-81239-DT"/>
    <s v="A-D-0.5"/>
    <n v="5"/>
    <s v="Cassie Pinkerton"/>
    <s v="cpinkerton85@upenn.edu"/>
    <s v="United States"/>
    <s v="Ara"/>
    <s v="D"/>
    <x v="1"/>
    <n v="5.97"/>
    <n v="29.849999999999998"/>
    <x v="2"/>
    <x v="2"/>
    <x v="1"/>
  </r>
  <r>
    <s v="KZR-33023-209"/>
    <x v="177"/>
    <s v="21177-40725-CF"/>
    <s v="E-L-1"/>
    <n v="3"/>
    <s v="Micki Fero"/>
    <s v=""/>
    <s v="United States"/>
    <s v="Exc"/>
    <s v="L"/>
    <x v="0"/>
    <n v="14.85"/>
    <n v="44.55"/>
    <x v="1"/>
    <x v="1"/>
    <x v="1"/>
  </r>
  <r>
    <s v="ULM-49433-003"/>
    <x v="252"/>
    <s v="99421-80253-UI"/>
    <s v="E-M-1"/>
    <n v="2"/>
    <s v="Cybill Graddell"/>
    <s v=""/>
    <s v="United States"/>
    <s v="Exc"/>
    <s v="M"/>
    <x v="0"/>
    <n v="13.75"/>
    <n v="27.5"/>
    <x v="1"/>
    <x v="0"/>
    <x v="1"/>
  </r>
  <r>
    <s v="SIB-83254-136"/>
    <x v="253"/>
    <s v="45315-50206-DK"/>
    <s v="R-M-0.5"/>
    <n v="6"/>
    <s v="Dorian Vizor"/>
    <s v="dvizor88@furl.net"/>
    <s v="United States"/>
    <s v="Rob"/>
    <s v="M"/>
    <x v="1"/>
    <n v="5.97"/>
    <n v="35.82"/>
    <x v="0"/>
    <x v="0"/>
    <x v="0"/>
  </r>
  <r>
    <s v="NOK-50349-551"/>
    <x v="254"/>
    <s v="09595-95726-OV"/>
    <s v="R-D-0.5"/>
    <n v="3"/>
    <s v="Eddi Sedgebeer"/>
    <s v="esedgebeer89@oaic.gov.au"/>
    <s v="United States"/>
    <s v="Rob"/>
    <s v="D"/>
    <x v="1"/>
    <n v="5.3699999999999992"/>
    <n v="16.11"/>
    <x v="0"/>
    <x v="2"/>
    <x v="0"/>
  </r>
  <r>
    <s v="YIS-96268-844"/>
    <x v="227"/>
    <s v="60221-67036-TD"/>
    <s v="E-L-0.2"/>
    <n v="6"/>
    <s v="Ken Lestrange"/>
    <s v="klestrange8a@lulu.com"/>
    <s v="United States"/>
    <s v="Exc"/>
    <s v="L"/>
    <x v="3"/>
    <n v="4.4550000000000001"/>
    <n v="26.73"/>
    <x v="1"/>
    <x v="1"/>
    <x v="0"/>
  </r>
  <r>
    <s v="CXI-04933-855"/>
    <x v="110"/>
    <s v="62923-29397-KX"/>
    <s v="E-L-2.5"/>
    <n v="6"/>
    <s v="Lacee Tanti"/>
    <s v="ltanti8b@techcrunch.com"/>
    <s v="United States"/>
    <s v="Exc"/>
    <s v="L"/>
    <x v="2"/>
    <n v="34.154999999999994"/>
    <n v="204.92999999999995"/>
    <x v="1"/>
    <x v="1"/>
    <x v="0"/>
  </r>
  <r>
    <s v="IZU-90429-382"/>
    <x v="182"/>
    <s v="33011-52383-BA"/>
    <s v="A-L-1"/>
    <n v="3"/>
    <s v="Arel De Lasci"/>
    <s v="ade8c@1und1.de"/>
    <s v="United States"/>
    <s v="Ara"/>
    <s v="L"/>
    <x v="0"/>
    <n v="12.95"/>
    <n v="38.849999999999994"/>
    <x v="2"/>
    <x v="1"/>
    <x v="0"/>
  </r>
  <r>
    <s v="WIT-40912-783"/>
    <x v="255"/>
    <s v="86768-91598-FA"/>
    <s v="L-D-0.2"/>
    <n v="4"/>
    <s v="Trescha Jedrachowicz"/>
    <s v="tjedrachowicz8d@acquirethisname.com"/>
    <s v="United States"/>
    <s v="Lib"/>
    <s v="D"/>
    <x v="3"/>
    <n v="3.8849999999999998"/>
    <n v="15.54"/>
    <x v="3"/>
    <x v="2"/>
    <x v="0"/>
  </r>
  <r>
    <s v="PSD-57291-590"/>
    <x v="256"/>
    <s v="37191-12203-MX"/>
    <s v="A-M-0.5"/>
    <n v="1"/>
    <s v="Perkin Stonner"/>
    <s v="pstonner8e@moonfruit.com"/>
    <s v="United States"/>
    <s v="Ara"/>
    <s v="M"/>
    <x v="1"/>
    <n v="6.75"/>
    <n v="6.75"/>
    <x v="2"/>
    <x v="0"/>
    <x v="1"/>
  </r>
  <r>
    <s v="GOI-41472-677"/>
    <x v="3"/>
    <s v="16545-76328-JY"/>
    <s v="E-D-2.5"/>
    <n v="4"/>
    <s v="Darrin Tingly"/>
    <s v="dtingly8f@goo.ne.jp"/>
    <s v="United States"/>
    <s v="Exc"/>
    <s v="D"/>
    <x v="2"/>
    <n v="27.945"/>
    <n v="111.78"/>
    <x v="1"/>
    <x v="2"/>
    <x v="0"/>
  </r>
  <r>
    <s v="KTX-17944-494"/>
    <x v="257"/>
    <s v="74330-29286-RO"/>
    <s v="A-L-0.2"/>
    <n v="1"/>
    <s v="Claudetta Rushe"/>
    <s v="crushe8n@about.me"/>
    <s v="United States"/>
    <s v="Ara"/>
    <s v="L"/>
    <x v="3"/>
    <n v="3.8849999999999998"/>
    <n v="3.8849999999999998"/>
    <x v="2"/>
    <x v="1"/>
    <x v="0"/>
  </r>
  <r>
    <s v="RDM-99811-230"/>
    <x v="258"/>
    <s v="22349-47389-GY"/>
    <s v="L-M-0.2"/>
    <n v="5"/>
    <s v="Benn Checci"/>
    <s v="bchecci8h@usa.gov"/>
    <s v="United Kingdom"/>
    <s v="Lib"/>
    <s v="M"/>
    <x v="3"/>
    <n v="4.3650000000000002"/>
    <n v="21.825000000000003"/>
    <x v="3"/>
    <x v="0"/>
    <x v="1"/>
  </r>
  <r>
    <s v="JTU-55897-581"/>
    <x v="259"/>
    <s v="70290-38099-GB"/>
    <s v="R-M-0.2"/>
    <n v="5"/>
    <s v="Janifer Bagot"/>
    <s v="jbagot8i@mac.com"/>
    <s v="United States"/>
    <s v="Rob"/>
    <s v="M"/>
    <x v="3"/>
    <n v="2.9849999999999999"/>
    <n v="14.924999999999999"/>
    <x v="0"/>
    <x v="0"/>
    <x v="1"/>
  </r>
  <r>
    <s v="CRK-07584-240"/>
    <x v="260"/>
    <s v="18741-72071-PP"/>
    <s v="A-M-1"/>
    <n v="3"/>
    <s v="Ermin Beeble"/>
    <s v="ebeeble8j@soundcloud.com"/>
    <s v="United States"/>
    <s v="Ara"/>
    <s v="M"/>
    <x v="0"/>
    <n v="11.25"/>
    <n v="33.75"/>
    <x v="2"/>
    <x v="0"/>
    <x v="0"/>
  </r>
  <r>
    <s v="MKE-75518-399"/>
    <x v="261"/>
    <s v="62588-82624-II"/>
    <s v="A-M-1"/>
    <n v="3"/>
    <s v="Cos Fluin"/>
    <s v="cfluin8k@flickr.com"/>
    <s v="United Kingdom"/>
    <s v="Ara"/>
    <s v="M"/>
    <x v="0"/>
    <n v="11.25"/>
    <n v="33.75"/>
    <x v="2"/>
    <x v="0"/>
    <x v="1"/>
  </r>
  <r>
    <s v="AEL-51169-725"/>
    <x v="262"/>
    <s v="37430-29579-HD"/>
    <s v="L-M-0.2"/>
    <n v="6"/>
    <s v="Eveleen Bletsor"/>
    <s v="ebletsor8l@vinaora.com"/>
    <s v="United States"/>
    <s v="Lib"/>
    <s v="M"/>
    <x v="3"/>
    <n v="4.3650000000000002"/>
    <n v="26.19"/>
    <x v="3"/>
    <x v="0"/>
    <x v="0"/>
  </r>
  <r>
    <s v="ZGM-83108-823"/>
    <x v="263"/>
    <s v="84132-22322-QT"/>
    <s v="E-L-1"/>
    <n v="1"/>
    <s v="Paola Brydell"/>
    <s v="pbrydell8m@bloglovin.com"/>
    <s v="Ireland"/>
    <s v="Exc"/>
    <s v="L"/>
    <x v="0"/>
    <n v="14.85"/>
    <n v="14.85"/>
    <x v="1"/>
    <x v="1"/>
    <x v="1"/>
  </r>
  <r>
    <s v="JBP-78754-392"/>
    <x v="212"/>
    <s v="74330-29286-RO"/>
    <s v="E-M-2.5"/>
    <n v="6"/>
    <s v="Claudetta Rushe"/>
    <s v="crushe8n@about.me"/>
    <s v="United States"/>
    <s v="Exc"/>
    <s v="M"/>
    <x v="2"/>
    <n v="31.624999999999996"/>
    <n v="189.74999999999997"/>
    <x v="1"/>
    <x v="0"/>
    <x v="0"/>
  </r>
  <r>
    <s v="RNH-54912-747"/>
    <x v="187"/>
    <s v="37445-17791-NQ"/>
    <s v="R-M-0.5"/>
    <n v="1"/>
    <s v="Natka Leethem"/>
    <s v="nleethem8o@mac.com"/>
    <s v="United States"/>
    <s v="Rob"/>
    <s v="M"/>
    <x v="1"/>
    <n v="5.97"/>
    <n v="5.97"/>
    <x v="0"/>
    <x v="0"/>
    <x v="0"/>
  </r>
  <r>
    <s v="JDS-33440-914"/>
    <x v="248"/>
    <s v="58511-10548-ZU"/>
    <s v="R-M-1"/>
    <n v="3"/>
    <s v="Ailene Nesfield"/>
    <s v="anesfield8p@people.com.cn"/>
    <s v="United Kingdom"/>
    <s v="Rob"/>
    <s v="M"/>
    <x v="0"/>
    <n v="9.9499999999999993"/>
    <n v="29.849999999999998"/>
    <x v="0"/>
    <x v="0"/>
    <x v="0"/>
  </r>
  <r>
    <s v="SYX-48878-182"/>
    <x v="264"/>
    <s v="47725-34771-FJ"/>
    <s v="R-D-1"/>
    <n v="5"/>
    <s v="Stacy Pickworth"/>
    <s v=""/>
    <s v="United States"/>
    <s v="Rob"/>
    <s v="D"/>
    <x v="0"/>
    <n v="8.9499999999999993"/>
    <n v="44.75"/>
    <x v="0"/>
    <x v="2"/>
    <x v="1"/>
  </r>
  <r>
    <s v="ZGD-94763-868"/>
    <x v="265"/>
    <s v="53086-67334-KT"/>
    <s v="E-L-2.5"/>
    <n v="1"/>
    <s v="Melli Brockway"/>
    <s v="mbrockway8r@ibm.com"/>
    <s v="United States"/>
    <s v="Exc"/>
    <s v="L"/>
    <x v="2"/>
    <n v="34.154999999999994"/>
    <n v="34.154999999999994"/>
    <x v="1"/>
    <x v="1"/>
    <x v="0"/>
  </r>
  <r>
    <s v="CZY-70361-485"/>
    <x v="266"/>
    <s v="83308-82257-UN"/>
    <s v="E-L-2.5"/>
    <n v="6"/>
    <s v="Nanny Lush"/>
    <s v="nlush8s@dedecms.com"/>
    <s v="Ireland"/>
    <s v="Exc"/>
    <s v="L"/>
    <x v="2"/>
    <n v="34.154999999999994"/>
    <n v="204.92999999999995"/>
    <x v="1"/>
    <x v="1"/>
    <x v="1"/>
  </r>
  <r>
    <s v="RJR-12175-899"/>
    <x v="267"/>
    <s v="37274-08534-FM"/>
    <s v="E-D-0.5"/>
    <n v="3"/>
    <s v="Selma McMillian"/>
    <s v="smcmillian8t@csmonitor.com"/>
    <s v="United States"/>
    <s v="Exc"/>
    <s v="D"/>
    <x v="1"/>
    <n v="7.29"/>
    <n v="21.87"/>
    <x v="1"/>
    <x v="2"/>
    <x v="1"/>
  </r>
  <r>
    <s v="ELB-07929-407"/>
    <x v="204"/>
    <s v="54004-04664-AA"/>
    <s v="A-M-2.5"/>
    <n v="2"/>
    <s v="Tess Bennison"/>
    <s v="tbennison8u@google.cn"/>
    <s v="United States"/>
    <s v="Ara"/>
    <s v="M"/>
    <x v="2"/>
    <n v="25.874999999999996"/>
    <n v="51.749999999999993"/>
    <x v="2"/>
    <x v="0"/>
    <x v="0"/>
  </r>
  <r>
    <s v="UJQ-54441-340"/>
    <x v="268"/>
    <s v="26822-19510-SD"/>
    <s v="E-M-0.2"/>
    <n v="2"/>
    <s v="Gabie Tweed"/>
    <s v="gtweed8v@yolasite.com"/>
    <s v="United States"/>
    <s v="Exc"/>
    <s v="M"/>
    <x v="3"/>
    <n v="4.125"/>
    <n v="8.25"/>
    <x v="1"/>
    <x v="0"/>
    <x v="0"/>
  </r>
  <r>
    <s v="UJQ-54441-340"/>
    <x v="268"/>
    <s v="26822-19510-SD"/>
    <s v="A-L-0.2"/>
    <n v="5"/>
    <s v="Gabie Tweed"/>
    <s v="gtweed8v@yolasite.com"/>
    <s v="United States"/>
    <s v="Ara"/>
    <s v="L"/>
    <x v="3"/>
    <n v="3.8849999999999998"/>
    <n v="19.424999999999997"/>
    <x v="2"/>
    <x v="1"/>
    <x v="0"/>
  </r>
  <r>
    <s v="OWY-43108-475"/>
    <x v="269"/>
    <s v="06432-73165-ML"/>
    <s v="A-M-0.2"/>
    <n v="6"/>
    <s v="Gaile Goggin"/>
    <s v="ggoggin8x@wix.com"/>
    <s v="Ireland"/>
    <s v="Ara"/>
    <s v="M"/>
    <x v="3"/>
    <n v="3.375"/>
    <n v="20.25"/>
    <x v="2"/>
    <x v="0"/>
    <x v="0"/>
  </r>
  <r>
    <s v="GNO-91911-159"/>
    <x v="145"/>
    <s v="96503-31833-CW"/>
    <s v="L-D-0.5"/>
    <n v="3"/>
    <s v="Skylar Jeyness"/>
    <s v="sjeyness8y@biglobe.ne.jp"/>
    <s v="Ireland"/>
    <s v="Lib"/>
    <s v="D"/>
    <x v="1"/>
    <n v="7.77"/>
    <n v="23.31"/>
    <x v="3"/>
    <x v="2"/>
    <x v="1"/>
  </r>
  <r>
    <s v="CNY-06284-066"/>
    <x v="270"/>
    <s v="63985-64148-MG"/>
    <s v="E-D-0.2"/>
    <n v="5"/>
    <s v="Donica Bonhome"/>
    <s v="dbonhome8z@shinystat.com"/>
    <s v="United States"/>
    <s v="Exc"/>
    <s v="D"/>
    <x v="3"/>
    <n v="3.645"/>
    <n v="18.225000000000001"/>
    <x v="1"/>
    <x v="2"/>
    <x v="0"/>
  </r>
  <r>
    <s v="OQS-46321-904"/>
    <x v="271"/>
    <s v="19597-91185-CM"/>
    <s v="E-M-1"/>
    <n v="1"/>
    <s v="Diena Peetermann"/>
    <s v=""/>
    <s v="United States"/>
    <s v="Exc"/>
    <s v="M"/>
    <x v="0"/>
    <n v="13.75"/>
    <n v="13.75"/>
    <x v="1"/>
    <x v="0"/>
    <x v="1"/>
  </r>
  <r>
    <s v="IBW-87442-480"/>
    <x v="272"/>
    <s v="79814-23626-JR"/>
    <s v="A-L-2.5"/>
    <n v="1"/>
    <s v="Trina Le Sarr"/>
    <s v="tle91@epa.gov"/>
    <s v="United States"/>
    <s v="Ara"/>
    <s v="L"/>
    <x v="2"/>
    <n v="29.784999999999997"/>
    <n v="29.784999999999997"/>
    <x v="2"/>
    <x v="1"/>
    <x v="0"/>
  </r>
  <r>
    <s v="DGZ-82537-477"/>
    <x v="252"/>
    <s v="43439-94003-DW"/>
    <s v="R-D-1"/>
    <n v="5"/>
    <s v="Flynn Antony"/>
    <s v=""/>
    <s v="United States"/>
    <s v="Rob"/>
    <s v="D"/>
    <x v="0"/>
    <n v="8.9499999999999993"/>
    <n v="44.75"/>
    <x v="0"/>
    <x v="2"/>
    <x v="1"/>
  </r>
  <r>
    <s v="LPS-39089-432"/>
    <x v="273"/>
    <s v="97655-45555-LI"/>
    <s v="R-D-1"/>
    <n v="5"/>
    <s v="Baudoin Alldridge"/>
    <s v="balldridge93@yandex.ru"/>
    <s v="United States"/>
    <s v="Rob"/>
    <s v="D"/>
    <x v="0"/>
    <n v="8.9499999999999993"/>
    <n v="44.75"/>
    <x v="0"/>
    <x v="2"/>
    <x v="0"/>
  </r>
  <r>
    <s v="MQU-86100-929"/>
    <x v="274"/>
    <s v="64418-01720-VW"/>
    <s v="L-L-0.5"/>
    <n v="4"/>
    <s v="Homer Dulany"/>
    <s v=""/>
    <s v="United States"/>
    <s v="Lib"/>
    <s v="L"/>
    <x v="1"/>
    <n v="9.51"/>
    <n v="38.04"/>
    <x v="3"/>
    <x v="1"/>
    <x v="0"/>
  </r>
  <r>
    <s v="XUR-14132-391"/>
    <x v="275"/>
    <s v="96836-09258-RI"/>
    <s v="R-D-0.5"/>
    <n v="4"/>
    <s v="Lisa Goodger"/>
    <s v="lgoodger95@guardian.co.uk"/>
    <s v="United States"/>
    <s v="Rob"/>
    <s v="D"/>
    <x v="1"/>
    <n v="5.3699999999999992"/>
    <n v="21.479999999999997"/>
    <x v="0"/>
    <x v="2"/>
    <x v="0"/>
  </r>
  <r>
    <s v="OVI-27064-381"/>
    <x v="276"/>
    <s v="37274-08534-FM"/>
    <s v="R-D-0.5"/>
    <n v="3"/>
    <e v="#N/A"/>
    <e v="#N/A"/>
    <e v="#N/A"/>
    <s v="Rob"/>
    <s v="D"/>
    <x v="1"/>
    <n v="5.3699999999999992"/>
    <n v="16.11"/>
    <x v="0"/>
    <x v="2"/>
    <x v="1"/>
  </r>
  <r>
    <s v="SHP-17012-870"/>
    <x v="277"/>
    <s v="69529-07533-CV"/>
    <s v="R-M-2.5"/>
    <n v="1"/>
    <s v="Corine Drewett"/>
    <s v="cdrewett97@wikipedia.org"/>
    <s v="United States"/>
    <s v="Rob"/>
    <s v="M"/>
    <x v="2"/>
    <n v="22.884999999999998"/>
    <n v="22.884999999999998"/>
    <x v="0"/>
    <x v="0"/>
    <x v="0"/>
  </r>
  <r>
    <s v="FDY-03414-903"/>
    <x v="278"/>
    <s v="94840-49457-UD"/>
    <s v="A-D-0.5"/>
    <n v="3"/>
    <s v="Quinn Parsons"/>
    <s v="qparsons98@blogtalkradio.com"/>
    <s v="United States"/>
    <s v="Ara"/>
    <s v="D"/>
    <x v="1"/>
    <n v="5.97"/>
    <n v="17.91"/>
    <x v="2"/>
    <x v="2"/>
    <x v="0"/>
  </r>
  <r>
    <s v="WXT-85291-143"/>
    <x v="279"/>
    <s v="81414-81273-DK"/>
    <s v="R-M-0.5"/>
    <n v="4"/>
    <s v="Vivyan Ceely"/>
    <s v="vceely99@auda.org.au"/>
    <s v="United States"/>
    <s v="Rob"/>
    <s v="M"/>
    <x v="1"/>
    <n v="5.97"/>
    <n v="23.88"/>
    <x v="0"/>
    <x v="0"/>
    <x v="0"/>
  </r>
  <r>
    <s v="QNP-18893-547"/>
    <x v="280"/>
    <s v="76930-61689-CH"/>
    <s v="R-L-1"/>
    <n v="5"/>
    <s v="Elonore Goodings"/>
    <s v=""/>
    <s v="United States"/>
    <s v="Rob"/>
    <s v="L"/>
    <x v="0"/>
    <n v="11.95"/>
    <n v="59.75"/>
    <x v="0"/>
    <x v="1"/>
    <x v="1"/>
  </r>
  <r>
    <s v="DOH-92927-530"/>
    <x v="281"/>
    <s v="12839-56537-TQ"/>
    <s v="L-L-0.2"/>
    <n v="6"/>
    <s v="Clement Vasiliev"/>
    <s v="cvasiliev9b@discuz.net"/>
    <s v="United States"/>
    <s v="Lib"/>
    <s v="L"/>
    <x v="3"/>
    <n v="4.7549999999999999"/>
    <n v="28.53"/>
    <x v="3"/>
    <x v="1"/>
    <x v="0"/>
  </r>
  <r>
    <s v="HGJ-82768-173"/>
    <x v="282"/>
    <s v="62741-01322-HU"/>
    <s v="A-M-1"/>
    <n v="4"/>
    <s v="Terencio O'Moylan"/>
    <s v="tomoylan9c@liveinternet.ru"/>
    <s v="United Kingdom"/>
    <s v="Ara"/>
    <s v="M"/>
    <x v="0"/>
    <n v="11.25"/>
    <n v="45"/>
    <x v="2"/>
    <x v="0"/>
    <x v="1"/>
  </r>
  <r>
    <s v="YPT-95383-088"/>
    <x v="283"/>
    <s v="43439-94003-DW"/>
    <s v="E-D-2.5"/>
    <n v="2"/>
    <e v="#N/A"/>
    <e v="#N/A"/>
    <e v="#N/A"/>
    <s v="Exc"/>
    <s v="D"/>
    <x v="2"/>
    <n v="27.945"/>
    <n v="55.89"/>
    <x v="1"/>
    <x v="2"/>
    <x v="1"/>
  </r>
  <r>
    <s v="OYH-16533-767"/>
    <x v="284"/>
    <s v="44932-34838-RM"/>
    <s v="E-L-1"/>
    <n v="4"/>
    <s v="Wyatan Fetherston"/>
    <s v="wfetherston9e@constantcontact.com"/>
    <s v="United States"/>
    <s v="Exc"/>
    <s v="L"/>
    <x v="0"/>
    <n v="14.85"/>
    <n v="59.4"/>
    <x v="1"/>
    <x v="1"/>
    <x v="1"/>
  </r>
  <r>
    <s v="DWW-28642-549"/>
    <x v="285"/>
    <s v="91181-19412-RQ"/>
    <s v="E-D-0.2"/>
    <n v="2"/>
    <s v="Emmaline Rasmus"/>
    <s v="erasmus9f@techcrunch.com"/>
    <s v="United States"/>
    <s v="Exc"/>
    <s v="D"/>
    <x v="3"/>
    <n v="3.645"/>
    <n v="7.29"/>
    <x v="1"/>
    <x v="2"/>
    <x v="0"/>
  </r>
  <r>
    <s v="CGO-79583-871"/>
    <x v="286"/>
    <s v="37182-54930-XC"/>
    <s v="E-D-0.5"/>
    <n v="1"/>
    <s v="Wesley Giorgioni"/>
    <s v="wgiorgioni9g@wikipedia.org"/>
    <s v="United States"/>
    <s v="Exc"/>
    <s v="D"/>
    <x v="1"/>
    <n v="7.29"/>
    <n v="7.29"/>
    <x v="1"/>
    <x v="2"/>
    <x v="0"/>
  </r>
  <r>
    <s v="TFY-52090-386"/>
    <x v="287"/>
    <s v="08613-17327-XT"/>
    <s v="E-L-0.5"/>
    <n v="2"/>
    <s v="Lucienne Scargle"/>
    <s v="lscargle9h@myspace.com"/>
    <s v="United States"/>
    <s v="Exc"/>
    <s v="L"/>
    <x v="1"/>
    <n v="8.91"/>
    <n v="17.82"/>
    <x v="1"/>
    <x v="1"/>
    <x v="1"/>
  </r>
  <r>
    <s v="TFY-52090-386"/>
    <x v="287"/>
    <s v="08613-17327-XT"/>
    <s v="L-D-0.5"/>
    <n v="5"/>
    <s v="Lucienne Scargle"/>
    <s v="lscargle9h@myspace.com"/>
    <s v="United States"/>
    <s v="Lib"/>
    <s v="D"/>
    <x v="1"/>
    <n v="7.77"/>
    <n v="38.849999999999994"/>
    <x v="3"/>
    <x v="2"/>
    <x v="1"/>
  </r>
  <r>
    <s v="NYY-73968-094"/>
    <x v="288"/>
    <s v="70451-38048-AH"/>
    <s v="R-D-0.5"/>
    <n v="6"/>
    <s v="Noam Climance"/>
    <s v="nclimance9j@europa.eu"/>
    <s v="United States"/>
    <s v="Rob"/>
    <s v="D"/>
    <x v="1"/>
    <n v="5.3699999999999992"/>
    <n v="32.22"/>
    <x v="0"/>
    <x v="2"/>
    <x v="1"/>
  </r>
  <r>
    <s v="QEY-71761-460"/>
    <x v="250"/>
    <s v="35442-75769-PL"/>
    <s v="R-M-1"/>
    <n v="2"/>
    <s v="Catarina Donn"/>
    <s v=""/>
    <s v="Ireland"/>
    <s v="Rob"/>
    <s v="M"/>
    <x v="0"/>
    <n v="9.9499999999999993"/>
    <n v="19.899999999999999"/>
    <x v="0"/>
    <x v="0"/>
    <x v="0"/>
  </r>
  <r>
    <s v="GKQ-82603-910"/>
    <x v="289"/>
    <s v="83737-56117-JE"/>
    <s v="R-L-1"/>
    <n v="5"/>
    <s v="Ameline Snazle"/>
    <s v="asnazle9l@oracle.com"/>
    <s v="United States"/>
    <s v="Rob"/>
    <s v="L"/>
    <x v="0"/>
    <n v="11.95"/>
    <n v="59.75"/>
    <x v="0"/>
    <x v="1"/>
    <x v="1"/>
  </r>
  <r>
    <s v="IOB-32673-745"/>
    <x v="290"/>
    <s v="07095-81281-NJ"/>
    <s v="A-L-0.5"/>
    <n v="3"/>
    <s v="Rebeka Worg"/>
    <s v="rworg9m@arstechnica.com"/>
    <s v="United States"/>
    <s v="Ara"/>
    <s v="L"/>
    <x v="1"/>
    <n v="7.77"/>
    <n v="23.31"/>
    <x v="2"/>
    <x v="1"/>
    <x v="0"/>
  </r>
  <r>
    <s v="YAU-98893-150"/>
    <x v="291"/>
    <s v="77043-48851-HG"/>
    <s v="L-M-1"/>
    <n v="3"/>
    <s v="Lewes Danes"/>
    <s v="ldanes9n@umn.edu"/>
    <s v="United States"/>
    <s v="Lib"/>
    <s v="M"/>
    <x v="0"/>
    <n v="14.55"/>
    <n v="43.650000000000006"/>
    <x v="3"/>
    <x v="0"/>
    <x v="1"/>
  </r>
  <r>
    <s v="XNM-14163-951"/>
    <x v="292"/>
    <s v="78224-60622-KH"/>
    <s v="E-L-2.5"/>
    <n v="6"/>
    <s v="Shelli Keynd"/>
    <s v="skeynd9o@narod.ru"/>
    <s v="United States"/>
    <s v="Exc"/>
    <s v="L"/>
    <x v="2"/>
    <n v="34.154999999999994"/>
    <n v="204.92999999999995"/>
    <x v="1"/>
    <x v="1"/>
    <x v="1"/>
  </r>
  <r>
    <s v="JPB-45297-000"/>
    <x v="293"/>
    <s v="83105-86631-IU"/>
    <s v="R-L-0.2"/>
    <n v="4"/>
    <s v="Dell Daveridge"/>
    <s v="ddaveridge9p@arstechnica.com"/>
    <s v="United States"/>
    <s v="Rob"/>
    <s v="L"/>
    <x v="3"/>
    <n v="3.5849999999999995"/>
    <n v="14.339999999999998"/>
    <x v="0"/>
    <x v="1"/>
    <x v="1"/>
  </r>
  <r>
    <s v="MOU-74341-266"/>
    <x v="294"/>
    <s v="99358-65399-TC"/>
    <s v="A-D-0.5"/>
    <n v="4"/>
    <s v="Joshuah Awdry"/>
    <s v="jawdry9q@utexas.edu"/>
    <s v="United States"/>
    <s v="Ara"/>
    <s v="D"/>
    <x v="1"/>
    <n v="5.97"/>
    <n v="23.88"/>
    <x v="2"/>
    <x v="2"/>
    <x v="1"/>
  </r>
  <r>
    <s v="DHJ-87461-571"/>
    <x v="295"/>
    <s v="94525-76037-JP"/>
    <s v="A-M-1"/>
    <n v="2"/>
    <s v="Ethel Ryles"/>
    <s v="eryles9r@fastcompany.com"/>
    <s v="United States"/>
    <s v="Ara"/>
    <s v="M"/>
    <x v="0"/>
    <n v="11.25"/>
    <n v="22.5"/>
    <x v="2"/>
    <x v="0"/>
    <x v="1"/>
  </r>
  <r>
    <s v="DKM-97676-850"/>
    <x v="296"/>
    <s v="43439-94003-DW"/>
    <s v="E-D-0.5"/>
    <n v="5"/>
    <e v="#N/A"/>
    <e v="#N/A"/>
    <e v="#N/A"/>
    <s v="Exc"/>
    <s v="D"/>
    <x v="1"/>
    <n v="7.29"/>
    <n v="36.450000000000003"/>
    <x v="1"/>
    <x v="2"/>
    <x v="1"/>
  </r>
  <r>
    <s v="UEB-09112-118"/>
    <x v="297"/>
    <s v="82718-93677-XO"/>
    <s v="A-M-0.5"/>
    <n v="4"/>
    <s v="Maitilde Boxill"/>
    <s v=""/>
    <s v="United States"/>
    <s v="Ara"/>
    <s v="M"/>
    <x v="1"/>
    <n v="6.75"/>
    <n v="27"/>
    <x v="2"/>
    <x v="0"/>
    <x v="0"/>
  </r>
  <r>
    <s v="ORZ-67699-748"/>
    <x v="298"/>
    <s v="44708-78241-DF"/>
    <s v="A-M-2.5"/>
    <n v="6"/>
    <s v="Jodee Caldicott"/>
    <s v="jcaldicott9u@usda.gov"/>
    <s v="United States"/>
    <s v="Ara"/>
    <s v="M"/>
    <x v="2"/>
    <n v="25.874999999999996"/>
    <n v="155.24999999999997"/>
    <x v="2"/>
    <x v="0"/>
    <x v="1"/>
  </r>
  <r>
    <s v="JXP-28398-485"/>
    <x v="299"/>
    <s v="23039-93032-FN"/>
    <s v="A-D-2.5"/>
    <n v="5"/>
    <s v="Marianna Vedmore"/>
    <s v="mvedmore9v@a8.net"/>
    <s v="United States"/>
    <s v="Ara"/>
    <s v="D"/>
    <x v="2"/>
    <n v="22.884999999999998"/>
    <n v="114.42499999999998"/>
    <x v="2"/>
    <x v="2"/>
    <x v="0"/>
  </r>
  <r>
    <s v="WWH-92259-198"/>
    <x v="300"/>
    <s v="35256-12529-FT"/>
    <s v="L-D-1"/>
    <n v="4"/>
    <s v="Willey Romao"/>
    <s v="wromao9w@chronoengine.com"/>
    <s v="United States"/>
    <s v="Lib"/>
    <s v="D"/>
    <x v="0"/>
    <n v="12.95"/>
    <n v="51.8"/>
    <x v="3"/>
    <x v="2"/>
    <x v="0"/>
  </r>
  <r>
    <s v="FLR-82914-153"/>
    <x v="301"/>
    <s v="86100-33488-WP"/>
    <s v="A-M-2.5"/>
    <n v="6"/>
    <s v="Enriqueta Ixor"/>
    <s v=""/>
    <s v="United States"/>
    <s v="Ara"/>
    <s v="M"/>
    <x v="2"/>
    <n v="25.874999999999996"/>
    <n v="155.24999999999997"/>
    <x v="2"/>
    <x v="0"/>
    <x v="1"/>
  </r>
  <r>
    <s v="AMB-93600-000"/>
    <x v="302"/>
    <s v="64435-53100-WM"/>
    <s v="A-L-2.5"/>
    <n v="1"/>
    <s v="Tomasina Cotmore"/>
    <s v="tcotmore9y@amazonaws.com"/>
    <s v="United States"/>
    <s v="Ara"/>
    <s v="L"/>
    <x v="2"/>
    <n v="29.784999999999997"/>
    <n v="29.784999999999997"/>
    <x v="2"/>
    <x v="1"/>
    <x v="1"/>
  </r>
  <r>
    <s v="FEP-36895-658"/>
    <x v="303"/>
    <s v="44699-43836-UH"/>
    <s v="R-L-0.2"/>
    <n v="6"/>
    <s v="Yuma Skipsey"/>
    <s v="yskipsey9z@spotify.com"/>
    <s v="United Kingdom"/>
    <s v="Rob"/>
    <s v="L"/>
    <x v="3"/>
    <n v="3.5849999999999995"/>
    <n v="21.509999999999998"/>
    <x v="0"/>
    <x v="1"/>
    <x v="1"/>
  </r>
  <r>
    <s v="RXW-91413-276"/>
    <x v="304"/>
    <s v="29588-35679-RG"/>
    <s v="R-D-2.5"/>
    <n v="2"/>
    <s v="Nicko Corps"/>
    <s v="ncorpsa0@gmpg.org"/>
    <s v="United States"/>
    <s v="Rob"/>
    <s v="D"/>
    <x v="2"/>
    <n v="20.584999999999997"/>
    <n v="41.169999999999995"/>
    <x v="0"/>
    <x v="2"/>
    <x v="1"/>
  </r>
  <r>
    <s v="RXW-91413-276"/>
    <x v="304"/>
    <s v="29588-35679-RG"/>
    <s v="R-M-0.5"/>
    <n v="1"/>
    <s v="Nicko Corps"/>
    <s v="ncorpsa0@gmpg.org"/>
    <s v="United States"/>
    <s v="Rob"/>
    <s v="M"/>
    <x v="1"/>
    <n v="5.97"/>
    <n v="5.97"/>
    <x v="0"/>
    <x v="0"/>
    <x v="1"/>
  </r>
  <r>
    <s v="SDB-77492-188"/>
    <x v="305"/>
    <s v="64815-54078-HH"/>
    <s v="E-L-1"/>
    <n v="5"/>
    <s v="Feliks Babber"/>
    <s v="fbabbera2@stanford.edu"/>
    <s v="United States"/>
    <s v="Exc"/>
    <s v="L"/>
    <x v="0"/>
    <n v="14.85"/>
    <n v="74.25"/>
    <x v="1"/>
    <x v="1"/>
    <x v="0"/>
  </r>
  <r>
    <s v="RZN-65182-395"/>
    <x v="196"/>
    <s v="59572-41990-XY"/>
    <s v="L-M-1"/>
    <n v="6"/>
    <s v="Kaja Loxton"/>
    <s v="kloxtona3@opensource.org"/>
    <s v="United States"/>
    <s v="Lib"/>
    <s v="M"/>
    <x v="0"/>
    <n v="14.55"/>
    <n v="87.300000000000011"/>
    <x v="3"/>
    <x v="0"/>
    <x v="1"/>
  </r>
  <r>
    <s v="HDQ-86094-507"/>
    <x v="110"/>
    <s v="32481-61533-ZJ"/>
    <s v="E-D-1"/>
    <n v="6"/>
    <s v="Parker Tofful"/>
    <s v="ptoffula4@posterous.com"/>
    <s v="United States"/>
    <s v="Exc"/>
    <s v="D"/>
    <x v="0"/>
    <n v="12.15"/>
    <n v="72.900000000000006"/>
    <x v="1"/>
    <x v="2"/>
    <x v="0"/>
  </r>
  <r>
    <s v="YXO-79631-417"/>
    <x v="24"/>
    <s v="31587-92570-HL"/>
    <s v="L-D-0.5"/>
    <n v="1"/>
    <s v="Casi Gwinnett"/>
    <s v="cgwinnetta5@behance.net"/>
    <s v="United States"/>
    <s v="Lib"/>
    <s v="D"/>
    <x v="1"/>
    <n v="7.77"/>
    <n v="7.77"/>
    <x v="3"/>
    <x v="2"/>
    <x v="1"/>
  </r>
  <r>
    <s v="SNF-57032-096"/>
    <x v="306"/>
    <s v="93832-04799-ID"/>
    <s v="E-D-0.5"/>
    <n v="6"/>
    <s v="Saree Ellesworth"/>
    <s v=""/>
    <s v="United States"/>
    <s v="Exc"/>
    <s v="D"/>
    <x v="1"/>
    <n v="7.29"/>
    <n v="43.74"/>
    <x v="1"/>
    <x v="2"/>
    <x v="1"/>
  </r>
  <r>
    <s v="DGL-29648-995"/>
    <x v="307"/>
    <s v="59367-30821-ZQ"/>
    <s v="L-M-0.2"/>
    <n v="2"/>
    <s v="Silvio Iorizzi"/>
    <s v=""/>
    <s v="United States"/>
    <s v="Lib"/>
    <s v="M"/>
    <x v="3"/>
    <n v="4.3650000000000002"/>
    <n v="8.73"/>
    <x v="3"/>
    <x v="0"/>
    <x v="0"/>
  </r>
  <r>
    <s v="GPU-65651-504"/>
    <x v="308"/>
    <s v="83947-45528-ET"/>
    <s v="E-M-2.5"/>
    <n v="2"/>
    <s v="Leesa Flaonier"/>
    <s v="lflaoniera8@wordpress.org"/>
    <s v="United States"/>
    <s v="Exc"/>
    <s v="M"/>
    <x v="2"/>
    <n v="31.624999999999996"/>
    <n v="63.249999999999993"/>
    <x v="1"/>
    <x v="0"/>
    <x v="1"/>
  </r>
  <r>
    <s v="OJU-34452-896"/>
    <x v="309"/>
    <s v="60799-92593-CX"/>
    <s v="E-L-0.5"/>
    <n v="1"/>
    <s v="Abba Pummell"/>
    <s v=""/>
    <s v="United States"/>
    <s v="Exc"/>
    <s v="L"/>
    <x v="1"/>
    <n v="8.91"/>
    <n v="8.91"/>
    <x v="1"/>
    <x v="1"/>
    <x v="0"/>
  </r>
  <r>
    <s v="GZS-50547-887"/>
    <x v="310"/>
    <s v="61600-55136-UM"/>
    <s v="E-D-1"/>
    <n v="2"/>
    <s v="Corinna Catcheside"/>
    <s v="ccatchesideaa@macromedia.com"/>
    <s v="United States"/>
    <s v="Exc"/>
    <s v="D"/>
    <x v="0"/>
    <n v="12.15"/>
    <n v="24.3"/>
    <x v="1"/>
    <x v="2"/>
    <x v="0"/>
  </r>
  <r>
    <s v="ESR-54041-053"/>
    <x v="311"/>
    <s v="59771-90302-OF"/>
    <s v="A-L-0.5"/>
    <n v="6"/>
    <s v="Cortney Gibbonson"/>
    <s v="cgibbonsonab@accuweather.com"/>
    <s v="United States"/>
    <s v="Ara"/>
    <s v="L"/>
    <x v="1"/>
    <n v="7.77"/>
    <n v="46.62"/>
    <x v="2"/>
    <x v="1"/>
    <x v="0"/>
  </r>
  <r>
    <s v="OGD-10781-526"/>
    <x v="132"/>
    <s v="16880-78077-FB"/>
    <s v="R-L-0.5"/>
    <n v="6"/>
    <s v="Terri Farra"/>
    <s v="tfarraac@behance.net"/>
    <s v="United States"/>
    <s v="Rob"/>
    <s v="L"/>
    <x v="1"/>
    <n v="7.169999999999999"/>
    <n v="43.019999999999996"/>
    <x v="0"/>
    <x v="1"/>
    <x v="1"/>
  </r>
  <r>
    <s v="FVH-29271-315"/>
    <x v="312"/>
    <s v="74415-50873-FC"/>
    <s v="A-D-0.5"/>
    <n v="3"/>
    <s v="Corney Curme"/>
    <s v=""/>
    <s v="Ireland"/>
    <s v="Ara"/>
    <s v="D"/>
    <x v="1"/>
    <n v="5.97"/>
    <n v="17.91"/>
    <x v="2"/>
    <x v="2"/>
    <x v="0"/>
  </r>
  <r>
    <s v="BNZ-20544-633"/>
    <x v="313"/>
    <s v="31798-95707-NR"/>
    <s v="L-L-0.5"/>
    <n v="4"/>
    <s v="Gothart Bamfield"/>
    <s v="gbamfieldae@yellowpages.com"/>
    <s v="United States"/>
    <s v="Lib"/>
    <s v="L"/>
    <x v="1"/>
    <n v="9.51"/>
    <n v="38.04"/>
    <x v="3"/>
    <x v="1"/>
    <x v="0"/>
  </r>
  <r>
    <s v="FUX-85791-078"/>
    <x v="156"/>
    <s v="59122-08794-WT"/>
    <s v="A-M-0.2"/>
    <n v="2"/>
    <s v="Waylin Hollingdale"/>
    <s v="whollingdaleaf@about.me"/>
    <s v="United States"/>
    <s v="Ara"/>
    <s v="M"/>
    <x v="3"/>
    <n v="3.375"/>
    <n v="6.75"/>
    <x v="2"/>
    <x v="0"/>
    <x v="0"/>
  </r>
  <r>
    <s v="YXP-20078-116"/>
    <x v="314"/>
    <s v="37238-52421-JJ"/>
    <s v="R-M-0.5"/>
    <n v="1"/>
    <s v="Judd De Leek"/>
    <s v="jdeag@xrea.com"/>
    <s v="United States"/>
    <s v="Rob"/>
    <s v="M"/>
    <x v="1"/>
    <n v="5.97"/>
    <n v="5.97"/>
    <x v="0"/>
    <x v="0"/>
    <x v="0"/>
  </r>
  <r>
    <s v="VQV-59984-866"/>
    <x v="315"/>
    <s v="48854-01899-FN"/>
    <s v="R-D-0.2"/>
    <n v="3"/>
    <s v="Vanya Skullet"/>
    <s v="vskulletah@tinyurl.com"/>
    <s v="Ireland"/>
    <s v="Rob"/>
    <s v="D"/>
    <x v="3"/>
    <n v="2.6849999999999996"/>
    <n v="8.0549999999999997"/>
    <x v="0"/>
    <x v="2"/>
    <x v="1"/>
  </r>
  <r>
    <s v="JEH-37276-048"/>
    <x v="316"/>
    <s v="80896-38819-DW"/>
    <s v="A-L-0.5"/>
    <n v="3"/>
    <s v="Jany Rudeforth"/>
    <s v="jrudeforthai@wunderground.com"/>
    <s v="Ireland"/>
    <s v="Ara"/>
    <s v="L"/>
    <x v="1"/>
    <n v="7.77"/>
    <n v="23.31"/>
    <x v="2"/>
    <x v="1"/>
    <x v="0"/>
  </r>
  <r>
    <s v="VYD-28555-589"/>
    <x v="317"/>
    <s v="29814-01459-RC"/>
    <s v="R-L-0.5"/>
    <n v="6"/>
    <s v="Ashbey Tomaszewski"/>
    <s v="atomaszewskiaj@answers.com"/>
    <s v="United Kingdom"/>
    <s v="Rob"/>
    <s v="L"/>
    <x v="1"/>
    <n v="7.169999999999999"/>
    <n v="43.019999999999996"/>
    <x v="0"/>
    <x v="1"/>
    <x v="0"/>
  </r>
  <r>
    <s v="WUG-76466-650"/>
    <x v="318"/>
    <s v="43439-94003-DW"/>
    <s v="L-D-0.5"/>
    <n v="3"/>
    <e v="#N/A"/>
    <e v="#N/A"/>
    <e v="#N/A"/>
    <s v="Lib"/>
    <s v="D"/>
    <x v="1"/>
    <n v="7.77"/>
    <n v="23.31"/>
    <x v="3"/>
    <x v="2"/>
    <x v="1"/>
  </r>
  <r>
    <s v="RJV-08261-583"/>
    <x v="182"/>
    <s v="48497-29281-FE"/>
    <s v="A-D-0.2"/>
    <n v="5"/>
    <s v="Pren Bess"/>
    <s v="pbessal@qq.com"/>
    <s v="United States"/>
    <s v="Ara"/>
    <s v="D"/>
    <x v="3"/>
    <n v="2.9849999999999999"/>
    <n v="14.924999999999999"/>
    <x v="2"/>
    <x v="2"/>
    <x v="0"/>
  </r>
  <r>
    <s v="PMR-56062-609"/>
    <x v="319"/>
    <s v="43605-12616-YH"/>
    <s v="E-D-0.5"/>
    <n v="3"/>
    <s v="Elka Windress"/>
    <s v="ewindressam@marketwatch.com"/>
    <s v="United States"/>
    <s v="Exc"/>
    <s v="D"/>
    <x v="1"/>
    <n v="7.29"/>
    <n v="21.87"/>
    <x v="1"/>
    <x v="2"/>
    <x v="1"/>
  </r>
  <r>
    <s v="XLD-12920-505"/>
    <x v="320"/>
    <s v="21907-75962-VB"/>
    <s v="E-L-0.5"/>
    <n v="6"/>
    <s v="Marty Kidstoun"/>
    <s v=""/>
    <s v="United States"/>
    <s v="Exc"/>
    <s v="L"/>
    <x v="1"/>
    <n v="8.91"/>
    <n v="53.46"/>
    <x v="1"/>
    <x v="1"/>
    <x v="0"/>
  </r>
  <r>
    <s v="UBW-50312-037"/>
    <x v="321"/>
    <s v="69503-12127-YD"/>
    <s v="A-L-2.5"/>
    <n v="4"/>
    <s v="Nickey Dimbleby"/>
    <s v=""/>
    <s v="United States"/>
    <s v="Ara"/>
    <s v="L"/>
    <x v="2"/>
    <n v="29.784999999999997"/>
    <n v="119.13999999999999"/>
    <x v="2"/>
    <x v="1"/>
    <x v="1"/>
  </r>
  <r>
    <s v="QAW-05889-019"/>
    <x v="322"/>
    <s v="68810-07329-EU"/>
    <s v="L-M-0.5"/>
    <n v="5"/>
    <s v="Virgil Baumadier"/>
    <s v="vbaumadierap@google.cn"/>
    <s v="United States"/>
    <s v="Lib"/>
    <s v="M"/>
    <x v="1"/>
    <n v="8.73"/>
    <n v="43.650000000000006"/>
    <x v="3"/>
    <x v="0"/>
    <x v="0"/>
  </r>
  <r>
    <s v="EPT-12715-397"/>
    <x v="128"/>
    <s v="08478-75251-OG"/>
    <s v="A-D-0.2"/>
    <n v="6"/>
    <s v="Lenore Messenbird"/>
    <s v=""/>
    <s v="United States"/>
    <s v="Ara"/>
    <s v="D"/>
    <x v="3"/>
    <n v="2.9849999999999999"/>
    <n v="17.91"/>
    <x v="2"/>
    <x v="2"/>
    <x v="0"/>
  </r>
  <r>
    <s v="DHT-93810-053"/>
    <x v="323"/>
    <s v="17005-82030-EA"/>
    <s v="E-L-1"/>
    <n v="5"/>
    <s v="Shirleen Welds"/>
    <s v="sweldsar@wired.com"/>
    <s v="United States"/>
    <s v="Exc"/>
    <s v="L"/>
    <x v="0"/>
    <n v="14.85"/>
    <n v="74.25"/>
    <x v="1"/>
    <x v="1"/>
    <x v="0"/>
  </r>
  <r>
    <s v="DMY-96037-963"/>
    <x v="324"/>
    <s v="42179-95059-DO"/>
    <s v="L-D-0.2"/>
    <n v="3"/>
    <s v="Maisie Sarvar"/>
    <s v="msarvaras@artisteer.com"/>
    <s v="United States"/>
    <s v="Lib"/>
    <s v="D"/>
    <x v="3"/>
    <n v="3.8849999999999998"/>
    <n v="11.654999999999999"/>
    <x v="3"/>
    <x v="2"/>
    <x v="0"/>
  </r>
  <r>
    <s v="MBM-55936-917"/>
    <x v="325"/>
    <s v="55989-39849-WO"/>
    <s v="L-D-0.5"/>
    <n v="3"/>
    <s v="Andrej Havick"/>
    <s v="ahavickat@nsw.gov.au"/>
    <s v="United States"/>
    <s v="Lib"/>
    <s v="D"/>
    <x v="1"/>
    <n v="7.77"/>
    <n v="23.31"/>
    <x v="3"/>
    <x v="2"/>
    <x v="0"/>
  </r>
  <r>
    <s v="TPA-93614-840"/>
    <x v="326"/>
    <s v="28932-49296-TM"/>
    <s v="E-D-0.5"/>
    <n v="2"/>
    <s v="Sloan Diviny"/>
    <s v="sdivinyau@ask.com"/>
    <s v="United States"/>
    <s v="Exc"/>
    <s v="D"/>
    <x v="1"/>
    <n v="7.29"/>
    <n v="14.58"/>
    <x v="1"/>
    <x v="2"/>
    <x v="0"/>
  </r>
  <r>
    <s v="WDM-77521-710"/>
    <x v="327"/>
    <s v="86144-10144-CB"/>
    <s v="A-M-0.5"/>
    <n v="2"/>
    <s v="Itch Norquoy"/>
    <s v="inorquoyav@businessweek.com"/>
    <s v="United States"/>
    <s v="Ara"/>
    <s v="M"/>
    <x v="1"/>
    <n v="6.75"/>
    <n v="13.5"/>
    <x v="2"/>
    <x v="0"/>
    <x v="1"/>
  </r>
  <r>
    <s v="EIP-19142-462"/>
    <x v="328"/>
    <s v="60973-72562-DQ"/>
    <s v="E-L-1"/>
    <n v="6"/>
    <s v="Anson Iddison"/>
    <s v="aiddisonaw@usa.gov"/>
    <s v="United States"/>
    <s v="Exc"/>
    <s v="L"/>
    <x v="0"/>
    <n v="14.85"/>
    <n v="89.1"/>
    <x v="1"/>
    <x v="1"/>
    <x v="1"/>
  </r>
  <r>
    <s v="EIP-19142-462"/>
    <x v="328"/>
    <s v="60973-72562-DQ"/>
    <s v="A-L-0.2"/>
    <n v="1"/>
    <s v="Anson Iddison"/>
    <s v="aiddisonaw@usa.gov"/>
    <s v="United States"/>
    <s v="Ara"/>
    <s v="L"/>
    <x v="3"/>
    <n v="3.8849999999999998"/>
    <n v="3.8849999999999998"/>
    <x v="2"/>
    <x v="1"/>
    <x v="1"/>
  </r>
  <r>
    <s v="ZZL-76364-387"/>
    <x v="128"/>
    <s v="11263-86515-VU"/>
    <s v="R-L-2.5"/>
    <n v="4"/>
    <s v="Randal Longfield"/>
    <s v="rlongfielday@bluehost.com"/>
    <s v="United States"/>
    <s v="Rob"/>
    <s v="L"/>
    <x v="2"/>
    <n v="27.484999999999996"/>
    <n v="109.93999999999998"/>
    <x v="0"/>
    <x v="1"/>
    <x v="1"/>
  </r>
  <r>
    <s v="GMF-18638-786"/>
    <x v="329"/>
    <s v="60004-62976-NI"/>
    <s v="L-D-0.5"/>
    <n v="6"/>
    <s v="Gregorius Kislingbury"/>
    <s v="gkislingburyaz@samsung.com"/>
    <s v="United States"/>
    <s v="Lib"/>
    <s v="D"/>
    <x v="1"/>
    <n v="7.77"/>
    <n v="46.62"/>
    <x v="3"/>
    <x v="2"/>
    <x v="0"/>
  </r>
  <r>
    <s v="TDJ-20844-787"/>
    <x v="330"/>
    <s v="77876-28498-HI"/>
    <s v="A-L-0.5"/>
    <n v="5"/>
    <s v="Xenos Gibbons"/>
    <s v="xgibbonsb0@artisteer.com"/>
    <s v="United States"/>
    <s v="Ara"/>
    <s v="L"/>
    <x v="1"/>
    <n v="7.77"/>
    <n v="38.849999999999994"/>
    <x v="2"/>
    <x v="1"/>
    <x v="1"/>
  </r>
  <r>
    <s v="BWK-39400-446"/>
    <x v="331"/>
    <s v="61302-06948-EH"/>
    <s v="L-D-0.5"/>
    <n v="4"/>
    <s v="Fleur Parres"/>
    <s v="fparresb1@imageshack.us"/>
    <s v="United States"/>
    <s v="Lib"/>
    <s v="D"/>
    <x v="1"/>
    <n v="7.77"/>
    <n v="31.08"/>
    <x v="3"/>
    <x v="2"/>
    <x v="0"/>
  </r>
  <r>
    <s v="LCB-02099-995"/>
    <x v="332"/>
    <s v="06757-96251-UH"/>
    <s v="A-D-0.2"/>
    <n v="6"/>
    <s v="Gran Sibray"/>
    <s v="gsibrayb2@wsj.com"/>
    <s v="United States"/>
    <s v="Ara"/>
    <s v="D"/>
    <x v="3"/>
    <n v="2.9849999999999999"/>
    <n v="17.91"/>
    <x v="2"/>
    <x v="2"/>
    <x v="0"/>
  </r>
  <r>
    <s v="UBA-43678-174"/>
    <x v="333"/>
    <s v="44530-75983-OD"/>
    <s v="E-D-2.5"/>
    <n v="6"/>
    <s v="Ingelbert Hotchkin"/>
    <s v="ihotchkinb3@mit.edu"/>
    <s v="United Kingdom"/>
    <s v="Exc"/>
    <s v="D"/>
    <x v="2"/>
    <n v="27.945"/>
    <n v="167.67000000000002"/>
    <x v="1"/>
    <x v="2"/>
    <x v="1"/>
  </r>
  <r>
    <s v="UDH-24280-432"/>
    <x v="334"/>
    <s v="44865-58249-RY"/>
    <s v="L-L-1"/>
    <n v="4"/>
    <s v="Neely Broadberrie"/>
    <s v="nbroadberrieb4@gnu.org"/>
    <s v="United States"/>
    <s v="Lib"/>
    <s v="L"/>
    <x v="0"/>
    <n v="15.85"/>
    <n v="63.4"/>
    <x v="3"/>
    <x v="1"/>
    <x v="1"/>
  </r>
  <r>
    <s v="IDQ-20193-502"/>
    <x v="335"/>
    <s v="36021-61205-DF"/>
    <s v="L-M-0.2"/>
    <n v="2"/>
    <s v="Rutger Pithcock"/>
    <s v="rpithcockb5@yellowbook.com"/>
    <s v="United States"/>
    <s v="Lib"/>
    <s v="M"/>
    <x v="3"/>
    <n v="4.3650000000000002"/>
    <n v="8.73"/>
    <x v="3"/>
    <x v="0"/>
    <x v="0"/>
  </r>
  <r>
    <s v="DJG-14442-608"/>
    <x v="336"/>
    <s v="75716-12782-SS"/>
    <s v="R-D-1"/>
    <n v="3"/>
    <s v="Gale Croysdale"/>
    <s v="gcroysdaleb6@nih.gov"/>
    <s v="United States"/>
    <s v="Rob"/>
    <s v="D"/>
    <x v="0"/>
    <n v="8.9499999999999993"/>
    <n v="26.849999999999998"/>
    <x v="0"/>
    <x v="2"/>
    <x v="0"/>
  </r>
  <r>
    <s v="DWB-61381-370"/>
    <x v="337"/>
    <s v="11812-00461-KH"/>
    <s v="L-L-0.2"/>
    <n v="2"/>
    <s v="Benedetto Gozzett"/>
    <s v="bgozzettb7@github.com"/>
    <s v="United States"/>
    <s v="Lib"/>
    <s v="L"/>
    <x v="3"/>
    <n v="4.7549999999999999"/>
    <n v="9.51"/>
    <x v="3"/>
    <x v="1"/>
    <x v="1"/>
  </r>
  <r>
    <s v="FRD-17347-990"/>
    <x v="80"/>
    <s v="46681-78850-ZW"/>
    <s v="A-D-1"/>
    <n v="4"/>
    <s v="Tania Craggs"/>
    <s v="tcraggsb8@house.gov"/>
    <s v="Ireland"/>
    <s v="Ara"/>
    <s v="D"/>
    <x v="0"/>
    <n v="9.9499999999999993"/>
    <n v="39.799999999999997"/>
    <x v="2"/>
    <x v="2"/>
    <x v="1"/>
  </r>
  <r>
    <s v="YPP-27450-525"/>
    <x v="338"/>
    <s v="01932-87052-KO"/>
    <s v="E-M-0.5"/>
    <n v="3"/>
    <s v="Leonie Cullrford"/>
    <s v="lcullrfordb9@xing.com"/>
    <s v="United States"/>
    <s v="Exc"/>
    <s v="M"/>
    <x v="1"/>
    <n v="8.25"/>
    <n v="24.75"/>
    <x v="1"/>
    <x v="0"/>
    <x v="0"/>
  </r>
  <r>
    <s v="EFC-39577-424"/>
    <x v="339"/>
    <s v="16046-34805-ZF"/>
    <s v="E-M-1"/>
    <n v="5"/>
    <s v="Auguste Rizon"/>
    <s v="arizonba@xing.com"/>
    <s v="United States"/>
    <s v="Exc"/>
    <s v="M"/>
    <x v="0"/>
    <n v="13.75"/>
    <n v="68.75"/>
    <x v="1"/>
    <x v="0"/>
    <x v="0"/>
  </r>
  <r>
    <s v="LAW-80062-016"/>
    <x v="340"/>
    <s v="34546-70516-LR"/>
    <s v="E-M-0.5"/>
    <n v="6"/>
    <s v="Lorin Guerrazzi"/>
    <s v=""/>
    <s v="Ireland"/>
    <s v="Exc"/>
    <s v="M"/>
    <x v="1"/>
    <n v="8.25"/>
    <n v="49.5"/>
    <x v="1"/>
    <x v="0"/>
    <x v="1"/>
  </r>
  <r>
    <s v="WKL-27981-758"/>
    <x v="177"/>
    <s v="73699-93557-FZ"/>
    <s v="A-M-2.5"/>
    <n v="2"/>
    <s v="Felice Miell"/>
    <s v="fmiellbc@spiegel.de"/>
    <s v="United States"/>
    <s v="Ara"/>
    <s v="M"/>
    <x v="2"/>
    <n v="25.874999999999996"/>
    <n v="51.749999999999993"/>
    <x v="2"/>
    <x v="0"/>
    <x v="0"/>
  </r>
  <r>
    <s v="VRT-39834-265"/>
    <x v="341"/>
    <s v="86686-37462-CK"/>
    <s v="L-L-1"/>
    <n v="3"/>
    <s v="Hamish Skeech"/>
    <s v=""/>
    <s v="Ireland"/>
    <s v="Lib"/>
    <s v="L"/>
    <x v="0"/>
    <n v="15.85"/>
    <n v="47.55"/>
    <x v="3"/>
    <x v="1"/>
    <x v="0"/>
  </r>
  <r>
    <s v="QTC-71005-730"/>
    <x v="342"/>
    <s v="14298-02150-KH"/>
    <s v="A-L-0.2"/>
    <n v="4"/>
    <s v="Giordano Lorenzin"/>
    <s v=""/>
    <s v="United States"/>
    <s v="Ara"/>
    <s v="L"/>
    <x v="3"/>
    <n v="3.8849999999999998"/>
    <n v="15.54"/>
    <x v="2"/>
    <x v="1"/>
    <x v="1"/>
  </r>
  <r>
    <s v="TNX-09857-717"/>
    <x v="343"/>
    <s v="48675-07824-HJ"/>
    <s v="L-M-1"/>
    <n v="6"/>
    <s v="Harwilll Bishell"/>
    <s v=""/>
    <s v="United States"/>
    <s v="Lib"/>
    <s v="M"/>
    <x v="0"/>
    <n v="14.55"/>
    <n v="87.300000000000011"/>
    <x v="3"/>
    <x v="0"/>
    <x v="0"/>
  </r>
  <r>
    <s v="JZV-43874-185"/>
    <x v="344"/>
    <s v="18551-80943-YQ"/>
    <s v="A-M-1"/>
    <n v="5"/>
    <s v="Freeland Missenden"/>
    <s v=""/>
    <s v="United States"/>
    <s v="Ara"/>
    <s v="M"/>
    <x v="0"/>
    <n v="11.25"/>
    <n v="56.25"/>
    <x v="2"/>
    <x v="0"/>
    <x v="0"/>
  </r>
  <r>
    <s v="ICF-17486-106"/>
    <x v="47"/>
    <s v="19196-09748-DB"/>
    <s v="L-L-2.5"/>
    <n v="1"/>
    <s v="Waylan Springall"/>
    <s v="wspringallbh@jugem.jp"/>
    <s v="United States"/>
    <s v="Lib"/>
    <s v="L"/>
    <x v="2"/>
    <n v="36.454999999999998"/>
    <n v="36.454999999999998"/>
    <x v="3"/>
    <x v="1"/>
    <x v="0"/>
  </r>
  <r>
    <s v="BMK-49520-383"/>
    <x v="345"/>
    <s v="72233-08665-IP"/>
    <s v="R-L-0.2"/>
    <n v="3"/>
    <s v="Kiri Avramow"/>
    <s v=""/>
    <s v="United States"/>
    <s v="Rob"/>
    <s v="L"/>
    <x v="3"/>
    <n v="3.5849999999999995"/>
    <n v="10.754999999999999"/>
    <x v="0"/>
    <x v="1"/>
    <x v="0"/>
  </r>
  <r>
    <s v="HTS-15020-632"/>
    <x v="169"/>
    <s v="53817-13148-RK"/>
    <s v="R-M-0.2"/>
    <n v="3"/>
    <s v="Gregg Hawkyens"/>
    <s v="ghawkyensbj@census.gov"/>
    <s v="United States"/>
    <s v="Rob"/>
    <s v="M"/>
    <x v="3"/>
    <n v="2.9849999999999999"/>
    <n v="8.9550000000000001"/>
    <x v="0"/>
    <x v="0"/>
    <x v="1"/>
  </r>
  <r>
    <s v="YLE-18247-749"/>
    <x v="346"/>
    <s v="92227-49331-QR"/>
    <s v="A-L-0.5"/>
    <n v="3"/>
    <s v="Reggis Pracy"/>
    <s v=""/>
    <s v="United States"/>
    <s v="Ara"/>
    <s v="L"/>
    <x v="1"/>
    <n v="7.77"/>
    <n v="23.31"/>
    <x v="2"/>
    <x v="1"/>
    <x v="0"/>
  </r>
  <r>
    <s v="KJJ-12573-591"/>
    <x v="347"/>
    <s v="12997-41076-FQ"/>
    <s v="A-L-2.5"/>
    <n v="1"/>
    <s v="Paula Denis"/>
    <s v=""/>
    <s v="United States"/>
    <s v="Ara"/>
    <s v="L"/>
    <x v="2"/>
    <n v="29.784999999999997"/>
    <n v="29.784999999999997"/>
    <x v="2"/>
    <x v="1"/>
    <x v="0"/>
  </r>
  <r>
    <s v="RGU-43561-950"/>
    <x v="348"/>
    <s v="44220-00348-MB"/>
    <s v="A-L-2.5"/>
    <n v="5"/>
    <s v="Broderick McGilvra"/>
    <s v="bmcgilvrabm@so-net.ne.jp"/>
    <s v="United States"/>
    <s v="Ara"/>
    <s v="L"/>
    <x v="2"/>
    <n v="29.784999999999997"/>
    <n v="148.92499999999998"/>
    <x v="2"/>
    <x v="1"/>
    <x v="0"/>
  </r>
  <r>
    <s v="JSN-73975-443"/>
    <x v="349"/>
    <s v="93047-98331-DD"/>
    <s v="L-M-0.5"/>
    <n v="1"/>
    <s v="Annabella Danzey"/>
    <s v="adanzeybn@github.com"/>
    <s v="United States"/>
    <s v="Lib"/>
    <s v="M"/>
    <x v="1"/>
    <n v="8.73"/>
    <n v="8.73"/>
    <x v="3"/>
    <x v="0"/>
    <x v="0"/>
  </r>
  <r>
    <s v="WNR-71736-993"/>
    <x v="350"/>
    <s v="16880-78077-FB"/>
    <s v="L-D-0.5"/>
    <n v="4"/>
    <e v="#N/A"/>
    <e v="#N/A"/>
    <e v="#N/A"/>
    <s v="Lib"/>
    <s v="D"/>
    <x v="1"/>
    <n v="7.77"/>
    <n v="31.08"/>
    <x v="3"/>
    <x v="2"/>
    <x v="1"/>
  </r>
  <r>
    <s v="WNR-71736-993"/>
    <x v="350"/>
    <s v="16880-78077-FB"/>
    <s v="A-D-2.5"/>
    <n v="6"/>
    <e v="#N/A"/>
    <e v="#N/A"/>
    <e v="#N/A"/>
    <s v="Ara"/>
    <s v="D"/>
    <x v="2"/>
    <n v="22.884999999999998"/>
    <n v="137.31"/>
    <x v="2"/>
    <x v="2"/>
    <x v="1"/>
  </r>
  <r>
    <s v="HNI-91338-546"/>
    <x v="54"/>
    <s v="67285-75317-XI"/>
    <s v="A-D-0.5"/>
    <n v="5"/>
    <s v="Nevins Glowacz"/>
    <s v=""/>
    <s v="United States"/>
    <s v="Ara"/>
    <s v="D"/>
    <x v="1"/>
    <n v="5.97"/>
    <n v="29.849999999999998"/>
    <x v="2"/>
    <x v="2"/>
    <x v="1"/>
  </r>
  <r>
    <s v="CYH-53243-218"/>
    <x v="237"/>
    <s v="88167-57964-PH"/>
    <s v="R-M-0.5"/>
    <n v="3"/>
    <s v="Adelice Isabell"/>
    <s v=""/>
    <s v="United States"/>
    <s v="Rob"/>
    <s v="M"/>
    <x v="1"/>
    <n v="5.97"/>
    <n v="17.91"/>
    <x v="0"/>
    <x v="0"/>
    <x v="1"/>
  </r>
  <r>
    <s v="SVD-75407-177"/>
    <x v="351"/>
    <s v="16106-36039-QS"/>
    <s v="E-L-0.5"/>
    <n v="3"/>
    <s v="Yulma Dombrell"/>
    <s v="ydombrellbs@dedecms.com"/>
    <s v="United States"/>
    <s v="Exc"/>
    <s v="L"/>
    <x v="1"/>
    <n v="8.91"/>
    <n v="26.73"/>
    <x v="1"/>
    <x v="1"/>
    <x v="0"/>
  </r>
  <r>
    <s v="NVN-66443-451"/>
    <x v="352"/>
    <s v="98921-82417-GN"/>
    <s v="R-D-1"/>
    <n v="2"/>
    <s v="Alric Darth"/>
    <s v="adarthbt@t.co"/>
    <s v="United States"/>
    <s v="Rob"/>
    <s v="D"/>
    <x v="0"/>
    <n v="8.9499999999999993"/>
    <n v="17.899999999999999"/>
    <x v="0"/>
    <x v="2"/>
    <x v="1"/>
  </r>
  <r>
    <s v="JUA-13580-095"/>
    <x v="102"/>
    <s v="55265-75151-AK"/>
    <s v="R-L-0.2"/>
    <n v="4"/>
    <s v="Manuel Darrigoe"/>
    <s v="mdarrigoebu@hud.gov"/>
    <s v="Ireland"/>
    <s v="Rob"/>
    <s v="L"/>
    <x v="3"/>
    <n v="3.5849999999999995"/>
    <n v="14.339999999999998"/>
    <x v="0"/>
    <x v="1"/>
    <x v="0"/>
  </r>
  <r>
    <s v="ACY-56225-839"/>
    <x v="353"/>
    <s v="47386-50743-FG"/>
    <s v="A-M-2.5"/>
    <n v="3"/>
    <s v="Kynthia Berick"/>
    <s v=""/>
    <s v="United States"/>
    <s v="Ara"/>
    <s v="M"/>
    <x v="2"/>
    <n v="25.874999999999996"/>
    <n v="77.624999999999986"/>
    <x v="2"/>
    <x v="0"/>
    <x v="0"/>
  </r>
  <r>
    <s v="QBB-07903-622"/>
    <x v="354"/>
    <s v="32622-54551-UC"/>
    <s v="R-L-1"/>
    <n v="5"/>
    <s v="Minetta Ackrill"/>
    <s v="mackrillbw@bandcamp.com"/>
    <s v="United States"/>
    <s v="Rob"/>
    <s v="L"/>
    <x v="0"/>
    <n v="11.95"/>
    <n v="59.75"/>
    <x v="0"/>
    <x v="1"/>
    <x v="1"/>
  </r>
  <r>
    <s v="JLJ-81802-619"/>
    <x v="135"/>
    <s v="16880-78077-FB"/>
    <s v="A-L-1"/>
    <n v="6"/>
    <e v="#N/A"/>
    <e v="#N/A"/>
    <e v="#N/A"/>
    <s v="Ara"/>
    <s v="L"/>
    <x v="0"/>
    <n v="12.95"/>
    <n v="77.699999999999989"/>
    <x v="2"/>
    <x v="1"/>
    <x v="1"/>
  </r>
  <r>
    <s v="HFT-77191-168"/>
    <x v="343"/>
    <s v="48419-02347-XP"/>
    <s v="R-D-0.2"/>
    <n v="2"/>
    <s v="Melosa Kippen"/>
    <s v="mkippenby@dion.ne.jp"/>
    <s v="United States"/>
    <s v="Rob"/>
    <s v="D"/>
    <x v="3"/>
    <n v="2.6849999999999996"/>
    <n v="5.3699999999999992"/>
    <x v="0"/>
    <x v="2"/>
    <x v="0"/>
  </r>
  <r>
    <s v="SZR-35951-530"/>
    <x v="89"/>
    <s v="14121-20527-OJ"/>
    <s v="E-D-2.5"/>
    <n v="3"/>
    <s v="Witty Ranson"/>
    <s v="wransonbz@ted.com"/>
    <s v="Ireland"/>
    <s v="Exc"/>
    <s v="D"/>
    <x v="2"/>
    <n v="27.945"/>
    <n v="83.835000000000008"/>
    <x v="1"/>
    <x v="2"/>
    <x v="0"/>
  </r>
  <r>
    <s v="IKL-95976-565"/>
    <x v="355"/>
    <s v="53486-73919-BQ"/>
    <s v="A-M-1"/>
    <n v="2"/>
    <s v="Rod Gowdie"/>
    <s v=""/>
    <s v="United States"/>
    <s v="Ara"/>
    <s v="M"/>
    <x v="0"/>
    <n v="11.25"/>
    <n v="22.5"/>
    <x v="2"/>
    <x v="0"/>
    <x v="1"/>
  </r>
  <r>
    <s v="XEY-48929-474"/>
    <x v="204"/>
    <s v="21889-94615-WT"/>
    <s v="L-M-2.5"/>
    <n v="6"/>
    <s v="Lemuel Rignold"/>
    <s v="lrignoldc1@miibeian.gov.cn"/>
    <s v="United States"/>
    <s v="Lib"/>
    <s v="M"/>
    <x v="2"/>
    <n v="33.464999999999996"/>
    <n v="200.78999999999996"/>
    <x v="3"/>
    <x v="0"/>
    <x v="0"/>
  </r>
  <r>
    <s v="SQT-07286-736"/>
    <x v="356"/>
    <s v="87726-16941-QW"/>
    <s v="A-M-1"/>
    <n v="6"/>
    <s v="Nevsa Fields"/>
    <s v=""/>
    <s v="United States"/>
    <s v="Ara"/>
    <s v="M"/>
    <x v="0"/>
    <n v="11.25"/>
    <n v="67.5"/>
    <x v="2"/>
    <x v="0"/>
    <x v="1"/>
  </r>
  <r>
    <s v="QDU-45390-361"/>
    <x v="357"/>
    <s v="03677-09134-BC"/>
    <s v="E-M-0.5"/>
    <n v="1"/>
    <s v="Chance Rowthorn"/>
    <s v="crowthornc3@msn.com"/>
    <s v="United States"/>
    <s v="Exc"/>
    <s v="M"/>
    <x v="1"/>
    <n v="8.25"/>
    <n v="8.25"/>
    <x v="1"/>
    <x v="0"/>
    <x v="1"/>
  </r>
  <r>
    <s v="RUJ-30649-712"/>
    <x v="300"/>
    <s v="93224-71517-WV"/>
    <s v="L-L-0.2"/>
    <n v="2"/>
    <s v="Orly Ryland"/>
    <s v="orylandc4@deviantart.com"/>
    <s v="United States"/>
    <s v="Lib"/>
    <s v="L"/>
    <x v="3"/>
    <n v="4.7549999999999999"/>
    <n v="9.51"/>
    <x v="3"/>
    <x v="1"/>
    <x v="0"/>
  </r>
  <r>
    <s v="WSV-49732-075"/>
    <x v="358"/>
    <s v="76263-95145-GJ"/>
    <s v="L-D-2.5"/>
    <n v="1"/>
    <s v="Willabella Abramski"/>
    <s v=""/>
    <s v="United States"/>
    <s v="Lib"/>
    <s v="D"/>
    <x v="2"/>
    <n v="29.784999999999997"/>
    <n v="29.784999999999997"/>
    <x v="3"/>
    <x v="2"/>
    <x v="1"/>
  </r>
  <r>
    <s v="VJF-46305-323"/>
    <x v="161"/>
    <s v="68555-89840-GZ"/>
    <s v="L-D-0.5"/>
    <n v="2"/>
    <s v="Morgen Seson"/>
    <s v="msesonck@census.gov"/>
    <s v="United States"/>
    <s v="Lib"/>
    <s v="D"/>
    <x v="1"/>
    <n v="7.77"/>
    <n v="15.54"/>
    <x v="3"/>
    <x v="2"/>
    <x v="1"/>
  </r>
  <r>
    <s v="CXD-74176-600"/>
    <x v="129"/>
    <s v="70624-19112-AO"/>
    <s v="E-L-0.5"/>
    <n v="4"/>
    <s v="Chickie Ragless"/>
    <s v="craglessc7@webmd.com"/>
    <s v="Ireland"/>
    <s v="Exc"/>
    <s v="L"/>
    <x v="1"/>
    <n v="8.91"/>
    <n v="35.64"/>
    <x v="1"/>
    <x v="1"/>
    <x v="1"/>
  </r>
  <r>
    <s v="ADX-50674-975"/>
    <x v="359"/>
    <s v="58916-61837-QH"/>
    <s v="A-M-2.5"/>
    <n v="4"/>
    <s v="Freda Hollows"/>
    <s v="fhollowsc8@blogtalkradio.com"/>
    <s v="United States"/>
    <s v="Ara"/>
    <s v="M"/>
    <x v="2"/>
    <n v="25.874999999999996"/>
    <n v="103.49999999999999"/>
    <x v="2"/>
    <x v="0"/>
    <x v="0"/>
  </r>
  <r>
    <s v="RRP-51647-420"/>
    <x v="360"/>
    <s v="89292-52335-YZ"/>
    <s v="E-D-1"/>
    <n v="3"/>
    <s v="Livy Lathleiff"/>
    <s v="llathleiffc9@nationalgeographic.com"/>
    <s v="Ireland"/>
    <s v="Exc"/>
    <s v="D"/>
    <x v="0"/>
    <n v="12.15"/>
    <n v="36.450000000000003"/>
    <x v="1"/>
    <x v="2"/>
    <x v="0"/>
  </r>
  <r>
    <s v="PKJ-99134-523"/>
    <x v="361"/>
    <s v="77284-34297-YY"/>
    <s v="R-L-0.5"/>
    <n v="5"/>
    <s v="Koralle Heads"/>
    <s v="kheadsca@jalbum.net"/>
    <s v="United States"/>
    <s v="Rob"/>
    <s v="L"/>
    <x v="1"/>
    <n v="7.169999999999999"/>
    <n v="35.849999999999994"/>
    <x v="0"/>
    <x v="1"/>
    <x v="1"/>
  </r>
  <r>
    <s v="FZQ-29439-457"/>
    <x v="362"/>
    <s v="50449-80974-BZ"/>
    <s v="E-L-0.2"/>
    <n v="5"/>
    <s v="Theo Bowne"/>
    <s v="tbownecb@unicef.org"/>
    <s v="Ireland"/>
    <s v="Exc"/>
    <s v="L"/>
    <x v="3"/>
    <n v="4.4550000000000001"/>
    <n v="22.274999999999999"/>
    <x v="1"/>
    <x v="1"/>
    <x v="0"/>
  </r>
  <r>
    <s v="USN-68115-161"/>
    <x v="363"/>
    <s v="08120-16183-AW"/>
    <s v="E-M-0.2"/>
    <n v="6"/>
    <s v="Rasia Jacquemard"/>
    <s v="rjacquemardcc@acquirethisname.com"/>
    <s v="Ireland"/>
    <s v="Exc"/>
    <s v="M"/>
    <x v="3"/>
    <n v="4.125"/>
    <n v="24.75"/>
    <x v="1"/>
    <x v="0"/>
    <x v="1"/>
  </r>
  <r>
    <s v="IXU-20263-532"/>
    <x v="364"/>
    <s v="68044-89277-ML"/>
    <s v="L-M-2.5"/>
    <n v="2"/>
    <s v="Kizzie Warman"/>
    <s v="kwarmancd@printfriendly.com"/>
    <s v="Ireland"/>
    <s v="Lib"/>
    <s v="M"/>
    <x v="2"/>
    <n v="33.464999999999996"/>
    <n v="66.929999999999993"/>
    <x v="3"/>
    <x v="0"/>
    <x v="0"/>
  </r>
  <r>
    <s v="CBT-15092-420"/>
    <x v="85"/>
    <s v="71364-35210-HS"/>
    <s v="L-M-0.5"/>
    <n v="1"/>
    <s v="Wain Cholomin"/>
    <s v="wcholomince@about.com"/>
    <s v="United Kingdom"/>
    <s v="Lib"/>
    <s v="M"/>
    <x v="1"/>
    <n v="8.73"/>
    <n v="8.73"/>
    <x v="3"/>
    <x v="0"/>
    <x v="0"/>
  </r>
  <r>
    <s v="PKQ-46841-696"/>
    <x v="365"/>
    <s v="37177-68797-ON"/>
    <s v="R-M-0.5"/>
    <n v="3"/>
    <s v="Arleen Braidman"/>
    <s v="abraidmancf@census.gov"/>
    <s v="United States"/>
    <s v="Rob"/>
    <s v="M"/>
    <x v="1"/>
    <n v="5.97"/>
    <n v="17.91"/>
    <x v="0"/>
    <x v="0"/>
    <x v="1"/>
  </r>
  <r>
    <s v="XDU-05471-219"/>
    <x v="366"/>
    <s v="60308-06944-GS"/>
    <s v="R-L-0.5"/>
    <n v="1"/>
    <s v="Pru Durban"/>
    <s v="pdurbancg@symantec.com"/>
    <s v="Ireland"/>
    <s v="Rob"/>
    <s v="L"/>
    <x v="1"/>
    <n v="7.169999999999999"/>
    <n v="7.169999999999999"/>
    <x v="0"/>
    <x v="1"/>
    <x v="1"/>
  </r>
  <r>
    <s v="NID-20149-329"/>
    <x v="367"/>
    <s v="49888-39458-PF"/>
    <s v="R-D-0.2"/>
    <n v="2"/>
    <s v="Antone Harrold"/>
    <s v="aharroldch@miibeian.gov.cn"/>
    <s v="United States"/>
    <s v="Rob"/>
    <s v="D"/>
    <x v="3"/>
    <n v="2.6849999999999996"/>
    <n v="5.3699999999999992"/>
    <x v="0"/>
    <x v="2"/>
    <x v="1"/>
  </r>
  <r>
    <s v="SVU-27222-213"/>
    <x v="142"/>
    <s v="60748-46813-DZ"/>
    <s v="L-L-0.2"/>
    <n v="5"/>
    <s v="Sim Pamphilon"/>
    <s v="spamphilonci@mlb.com"/>
    <s v="Ireland"/>
    <s v="Lib"/>
    <s v="L"/>
    <x v="3"/>
    <n v="4.7549999999999999"/>
    <n v="23.774999999999999"/>
    <x v="3"/>
    <x v="1"/>
    <x v="1"/>
  </r>
  <r>
    <s v="RWI-84131-848"/>
    <x v="368"/>
    <s v="16385-11286-NX"/>
    <s v="R-D-2.5"/>
    <n v="2"/>
    <s v="Mohandis Spurden"/>
    <s v="mspurdencj@exblog.jp"/>
    <s v="United States"/>
    <s v="Rob"/>
    <s v="D"/>
    <x v="2"/>
    <n v="20.584999999999997"/>
    <n v="41.169999999999995"/>
    <x v="0"/>
    <x v="2"/>
    <x v="0"/>
  </r>
  <r>
    <s v="GUU-40666-525"/>
    <x v="31"/>
    <s v="68555-89840-GZ"/>
    <s v="A-L-0.2"/>
    <n v="3"/>
    <s v="Morgen Seson"/>
    <s v="msesonck@census.gov"/>
    <s v="United States"/>
    <s v="Ara"/>
    <s v="L"/>
    <x v="3"/>
    <n v="3.8849999999999998"/>
    <n v="11.654999999999999"/>
    <x v="2"/>
    <x v="1"/>
    <x v="1"/>
  </r>
  <r>
    <s v="SCN-51395-066"/>
    <x v="369"/>
    <s v="72164-90254-EJ"/>
    <s v="L-L-0.5"/>
    <n v="4"/>
    <s v="Nalani Pirrone"/>
    <s v="npirronecl@weibo.com"/>
    <s v="United States"/>
    <s v="Lib"/>
    <s v="L"/>
    <x v="1"/>
    <n v="9.51"/>
    <n v="38.04"/>
    <x v="3"/>
    <x v="1"/>
    <x v="1"/>
  </r>
  <r>
    <s v="ULA-24644-321"/>
    <x v="370"/>
    <s v="67010-92988-CT"/>
    <s v="R-D-2.5"/>
    <n v="4"/>
    <s v="Reube Cawley"/>
    <s v="rcawleycm@yellowbook.com"/>
    <s v="Ireland"/>
    <s v="Rob"/>
    <s v="D"/>
    <x v="2"/>
    <n v="20.584999999999997"/>
    <n v="82.339999999999989"/>
    <x v="0"/>
    <x v="2"/>
    <x v="0"/>
  </r>
  <r>
    <s v="EOL-92666-762"/>
    <x v="371"/>
    <s v="15776-91507-GT"/>
    <s v="L-L-0.2"/>
    <n v="2"/>
    <s v="Stan Barribal"/>
    <s v="sbarribalcn@microsoft.com"/>
    <s v="Ireland"/>
    <s v="Lib"/>
    <s v="L"/>
    <x v="3"/>
    <n v="4.7549999999999999"/>
    <n v="9.51"/>
    <x v="3"/>
    <x v="1"/>
    <x v="0"/>
  </r>
  <r>
    <s v="AJV-18231-334"/>
    <x v="372"/>
    <s v="23473-41001-CD"/>
    <s v="R-D-2.5"/>
    <n v="2"/>
    <s v="Agnes Adamides"/>
    <s v="aadamidesco@bizjournals.com"/>
    <s v="United Kingdom"/>
    <s v="Rob"/>
    <s v="D"/>
    <x v="2"/>
    <n v="20.584999999999997"/>
    <n v="41.169999999999995"/>
    <x v="0"/>
    <x v="2"/>
    <x v="1"/>
  </r>
  <r>
    <s v="ZQI-47236-301"/>
    <x v="373"/>
    <s v="23446-47798-ID"/>
    <s v="L-L-0.5"/>
    <n v="5"/>
    <s v="Carmelita Thowes"/>
    <s v="cthowescp@craigslist.org"/>
    <s v="United States"/>
    <s v="Lib"/>
    <s v="L"/>
    <x v="1"/>
    <n v="9.51"/>
    <n v="47.55"/>
    <x v="3"/>
    <x v="1"/>
    <x v="1"/>
  </r>
  <r>
    <s v="ZCR-15721-658"/>
    <x v="374"/>
    <s v="28327-84469-ND"/>
    <s v="A-M-1"/>
    <n v="4"/>
    <s v="Rodolfo Willoway"/>
    <s v="rwillowaycq@admin.ch"/>
    <s v="United States"/>
    <s v="Ara"/>
    <s v="M"/>
    <x v="0"/>
    <n v="11.25"/>
    <n v="45"/>
    <x v="2"/>
    <x v="0"/>
    <x v="1"/>
  </r>
  <r>
    <s v="QEW-47945-682"/>
    <x v="319"/>
    <s v="42466-87067-DT"/>
    <s v="L-L-0.2"/>
    <n v="5"/>
    <s v="Alvis Elwin"/>
    <s v="aelwincr@privacy.gov.au"/>
    <s v="United States"/>
    <s v="Lib"/>
    <s v="L"/>
    <x v="3"/>
    <n v="4.7549999999999999"/>
    <n v="23.774999999999999"/>
    <x v="3"/>
    <x v="1"/>
    <x v="1"/>
  </r>
  <r>
    <s v="PSY-45485-542"/>
    <x v="375"/>
    <s v="62246-99443-HF"/>
    <s v="R-D-0.5"/>
    <n v="3"/>
    <s v="Araldo Bilbrook"/>
    <s v="abilbrookcs@booking.com"/>
    <s v="Ireland"/>
    <s v="Rob"/>
    <s v="D"/>
    <x v="1"/>
    <n v="5.3699999999999992"/>
    <n v="16.11"/>
    <x v="0"/>
    <x v="2"/>
    <x v="0"/>
  </r>
  <r>
    <s v="BAQ-74241-156"/>
    <x v="376"/>
    <s v="99869-55718-UU"/>
    <s v="R-D-0.2"/>
    <n v="4"/>
    <s v="Ransell McKall"/>
    <s v="rmckallct@sakura.ne.jp"/>
    <s v="United Kingdom"/>
    <s v="Rob"/>
    <s v="D"/>
    <x v="3"/>
    <n v="2.6849999999999996"/>
    <n v="10.739999999999998"/>
    <x v="0"/>
    <x v="2"/>
    <x v="0"/>
  </r>
  <r>
    <s v="BVU-77367-451"/>
    <x v="377"/>
    <s v="77421-46059-RY"/>
    <s v="A-D-1"/>
    <n v="5"/>
    <s v="Borg Daile"/>
    <s v="bdailecu@vistaprint.com"/>
    <s v="United States"/>
    <s v="Ara"/>
    <s v="D"/>
    <x v="0"/>
    <n v="9.9499999999999993"/>
    <n v="49.75"/>
    <x v="2"/>
    <x v="2"/>
    <x v="0"/>
  </r>
  <r>
    <s v="TJE-91516-344"/>
    <x v="378"/>
    <s v="49894-06550-OQ"/>
    <s v="E-M-1"/>
    <n v="2"/>
    <s v="Adolphe Treherne"/>
    <s v="atrehernecv@state.tx.us"/>
    <s v="Ireland"/>
    <s v="Exc"/>
    <s v="M"/>
    <x v="0"/>
    <n v="13.75"/>
    <n v="27.5"/>
    <x v="1"/>
    <x v="0"/>
    <x v="1"/>
  </r>
  <r>
    <s v="LIS-96202-702"/>
    <x v="277"/>
    <s v="72028-63343-SU"/>
    <s v="L-D-2.5"/>
    <n v="4"/>
    <s v="Annetta Brentnall"/>
    <s v="abrentnallcw@biglobe.ne.jp"/>
    <s v="United Kingdom"/>
    <s v="Lib"/>
    <s v="D"/>
    <x v="2"/>
    <n v="29.784999999999997"/>
    <n v="119.13999999999999"/>
    <x v="3"/>
    <x v="2"/>
    <x v="1"/>
  </r>
  <r>
    <s v="VIO-27668-766"/>
    <x v="379"/>
    <s v="10074-20104-NN"/>
    <s v="R-D-2.5"/>
    <n v="1"/>
    <s v="Dick Drinkall"/>
    <s v="ddrinkallcx@psu.edu"/>
    <s v="United States"/>
    <s v="Rob"/>
    <s v="D"/>
    <x v="2"/>
    <n v="20.584999999999997"/>
    <n v="20.584999999999997"/>
    <x v="0"/>
    <x v="2"/>
    <x v="0"/>
  </r>
  <r>
    <s v="ZVG-20473-043"/>
    <x v="86"/>
    <s v="71769-10219-IM"/>
    <s v="A-D-0.2"/>
    <n v="3"/>
    <s v="Dagny Kornel"/>
    <s v="dkornelcy@cyberchimps.com"/>
    <s v="United States"/>
    <s v="Ara"/>
    <s v="D"/>
    <x v="3"/>
    <n v="2.9849999999999999"/>
    <n v="8.9550000000000001"/>
    <x v="2"/>
    <x v="2"/>
    <x v="0"/>
  </r>
  <r>
    <s v="KGZ-56395-231"/>
    <x v="380"/>
    <s v="22221-71106-JD"/>
    <s v="A-D-0.5"/>
    <n v="1"/>
    <s v="Rhona Lequeux"/>
    <s v="rlequeuxcz@newyorker.com"/>
    <s v="United States"/>
    <s v="Ara"/>
    <s v="D"/>
    <x v="1"/>
    <n v="5.97"/>
    <n v="5.97"/>
    <x v="2"/>
    <x v="2"/>
    <x v="1"/>
  </r>
  <r>
    <s v="CUU-92244-729"/>
    <x v="381"/>
    <s v="99735-44927-OL"/>
    <s v="E-M-1"/>
    <n v="3"/>
    <s v="Julius Mccaull"/>
    <s v="jmccaulld0@parallels.com"/>
    <s v="United States"/>
    <s v="Exc"/>
    <s v="M"/>
    <x v="0"/>
    <n v="13.75"/>
    <n v="41.25"/>
    <x v="1"/>
    <x v="0"/>
    <x v="0"/>
  </r>
  <r>
    <s v="EHE-94714-312"/>
    <x v="382"/>
    <s v="27132-68907-RC"/>
    <s v="E-L-0.2"/>
    <n v="5"/>
    <s v="Ailey Brash"/>
    <s v="abrashda@plala.or.jp"/>
    <s v="United States"/>
    <s v="Exc"/>
    <s v="L"/>
    <x v="3"/>
    <n v="4.4550000000000001"/>
    <n v="22.274999999999999"/>
    <x v="1"/>
    <x v="1"/>
    <x v="0"/>
  </r>
  <r>
    <s v="RTL-16205-161"/>
    <x v="11"/>
    <s v="90440-62727-HI"/>
    <s v="A-M-0.5"/>
    <n v="1"/>
    <s v="Alberto Hutchinson"/>
    <s v="ahutchinsond2@imgur.com"/>
    <s v="United States"/>
    <s v="Ara"/>
    <s v="M"/>
    <x v="1"/>
    <n v="6.75"/>
    <n v="6.75"/>
    <x v="2"/>
    <x v="0"/>
    <x v="0"/>
  </r>
  <r>
    <s v="GTS-22482-014"/>
    <x v="167"/>
    <s v="36769-16558-SX"/>
    <s v="L-M-2.5"/>
    <n v="4"/>
    <s v="Lamond Gheeraert"/>
    <s v=""/>
    <s v="United States"/>
    <s v="Lib"/>
    <s v="M"/>
    <x v="2"/>
    <n v="33.464999999999996"/>
    <n v="133.85999999999999"/>
    <x v="3"/>
    <x v="0"/>
    <x v="0"/>
  </r>
  <r>
    <s v="DYG-25473-881"/>
    <x v="383"/>
    <s v="10138-31681-SD"/>
    <s v="A-D-0.2"/>
    <n v="2"/>
    <s v="Roxine Drivers"/>
    <s v="rdriversd4@hexun.com"/>
    <s v="United States"/>
    <s v="Ara"/>
    <s v="D"/>
    <x v="3"/>
    <n v="2.9849999999999999"/>
    <n v="5.97"/>
    <x v="2"/>
    <x v="2"/>
    <x v="1"/>
  </r>
  <r>
    <s v="HTR-21838-286"/>
    <x v="18"/>
    <s v="24669-76297-SF"/>
    <s v="A-L-1"/>
    <n v="2"/>
    <s v="Heloise Zeal"/>
    <s v="hzeald5@google.de"/>
    <s v="United States"/>
    <s v="Ara"/>
    <s v="L"/>
    <x v="0"/>
    <n v="12.95"/>
    <n v="25.9"/>
    <x v="2"/>
    <x v="1"/>
    <x v="1"/>
  </r>
  <r>
    <s v="KYG-28296-920"/>
    <x v="84"/>
    <s v="78050-20355-DI"/>
    <s v="E-M-2.5"/>
    <n v="1"/>
    <s v="Granger Smallcombe"/>
    <s v="gsmallcombed6@ucla.edu"/>
    <s v="Ireland"/>
    <s v="Exc"/>
    <s v="M"/>
    <x v="2"/>
    <n v="31.624999999999996"/>
    <n v="31.624999999999996"/>
    <x v="1"/>
    <x v="0"/>
    <x v="0"/>
  </r>
  <r>
    <s v="NNB-20459-430"/>
    <x v="384"/>
    <s v="79825-17822-UH"/>
    <s v="L-M-0.2"/>
    <n v="2"/>
    <s v="Daryn Dibley"/>
    <s v="ddibleyd7@feedburner.com"/>
    <s v="United States"/>
    <s v="Lib"/>
    <s v="M"/>
    <x v="3"/>
    <n v="4.3650000000000002"/>
    <n v="8.73"/>
    <x v="3"/>
    <x v="0"/>
    <x v="1"/>
  </r>
  <r>
    <s v="FEK-14025-351"/>
    <x v="385"/>
    <s v="03990-21586-MQ"/>
    <s v="E-L-0.2"/>
    <n v="6"/>
    <s v="Gardy Dimitriou"/>
    <s v="gdimitrioud8@chronoengine.com"/>
    <s v="United States"/>
    <s v="Exc"/>
    <s v="L"/>
    <x v="3"/>
    <n v="4.4550000000000001"/>
    <n v="26.73"/>
    <x v="1"/>
    <x v="1"/>
    <x v="0"/>
  </r>
  <r>
    <s v="AWH-16980-469"/>
    <x v="386"/>
    <s v="27493-46921-TZ"/>
    <s v="L-M-0.2"/>
    <n v="6"/>
    <s v="Fanny Flanagan"/>
    <s v="fflanagand9@woothemes.com"/>
    <s v="United States"/>
    <s v="Lib"/>
    <s v="M"/>
    <x v="3"/>
    <n v="4.3650000000000002"/>
    <n v="26.19"/>
    <x v="3"/>
    <x v="0"/>
    <x v="1"/>
  </r>
  <r>
    <s v="ZPW-31329-741"/>
    <x v="387"/>
    <s v="27132-68907-RC"/>
    <s v="R-D-1"/>
    <n v="6"/>
    <s v="Ailey Brash"/>
    <s v="abrashda@plala.or.jp"/>
    <s v="United States"/>
    <s v="Rob"/>
    <s v="D"/>
    <x v="0"/>
    <n v="8.9499999999999993"/>
    <n v="53.699999999999996"/>
    <x v="0"/>
    <x v="2"/>
    <x v="0"/>
  </r>
  <r>
    <s v="ZPW-31329-741"/>
    <x v="387"/>
    <s v="27132-68907-RC"/>
    <s v="E-M-2.5"/>
    <n v="4"/>
    <s v="Ailey Brash"/>
    <s v="abrashda@plala.or.jp"/>
    <s v="United States"/>
    <s v="Exc"/>
    <s v="M"/>
    <x v="2"/>
    <n v="31.624999999999996"/>
    <n v="126.49999999999999"/>
    <x v="1"/>
    <x v="0"/>
    <x v="0"/>
  </r>
  <r>
    <s v="ZPW-31329-741"/>
    <x v="387"/>
    <s v="27132-68907-RC"/>
    <s v="E-M-0.2"/>
    <n v="1"/>
    <e v="#N/A"/>
    <e v="#N/A"/>
    <e v="#N/A"/>
    <s v="Exc"/>
    <s v="M"/>
    <x v="3"/>
    <n v="4.125"/>
    <n v="4.125"/>
    <x v="1"/>
    <x v="0"/>
    <x v="0"/>
  </r>
  <r>
    <s v="UBI-83843-396"/>
    <x v="388"/>
    <s v="58816-74064-TF"/>
    <s v="R-L-1"/>
    <n v="2"/>
    <s v="Nanny Izhakov"/>
    <s v="nizhakovdd@aol.com"/>
    <s v="United Kingdom"/>
    <s v="Rob"/>
    <s v="L"/>
    <x v="0"/>
    <n v="11.95"/>
    <n v="23.9"/>
    <x v="0"/>
    <x v="1"/>
    <x v="1"/>
  </r>
  <r>
    <s v="VID-40587-569"/>
    <x v="389"/>
    <s v="09818-59895-EH"/>
    <s v="E-D-2.5"/>
    <n v="5"/>
    <s v="Stanly Keets"/>
    <s v="skeetsde@answers.com"/>
    <s v="United States"/>
    <s v="Exc"/>
    <s v="D"/>
    <x v="2"/>
    <n v="27.945"/>
    <n v="139.72499999999999"/>
    <x v="1"/>
    <x v="2"/>
    <x v="0"/>
  </r>
  <r>
    <s v="KBB-52530-416"/>
    <x v="229"/>
    <s v="06488-46303-IZ"/>
    <s v="L-D-2.5"/>
    <n v="2"/>
    <s v="Orion Dyott"/>
    <s v=""/>
    <s v="United States"/>
    <s v="Lib"/>
    <s v="D"/>
    <x v="2"/>
    <n v="29.784999999999997"/>
    <n v="59.569999999999993"/>
    <x v="3"/>
    <x v="2"/>
    <x v="0"/>
  </r>
  <r>
    <s v="ISJ-48676-420"/>
    <x v="390"/>
    <s v="93046-67561-AY"/>
    <s v="L-L-0.5"/>
    <n v="6"/>
    <s v="Keefer Cake"/>
    <s v="kcakedg@huffingtonpost.com"/>
    <s v="United States"/>
    <s v="Lib"/>
    <s v="L"/>
    <x v="1"/>
    <n v="9.51"/>
    <n v="57.06"/>
    <x v="3"/>
    <x v="1"/>
    <x v="1"/>
  </r>
  <r>
    <s v="MIF-17920-768"/>
    <x v="391"/>
    <s v="68946-40750-LK"/>
    <s v="R-L-0.2"/>
    <n v="6"/>
    <s v="Morna Hansed"/>
    <s v="mhanseddh@instagram.com"/>
    <s v="Ireland"/>
    <s v="Rob"/>
    <s v="L"/>
    <x v="3"/>
    <n v="3.5849999999999995"/>
    <n v="21.509999999999998"/>
    <x v="0"/>
    <x v="1"/>
    <x v="0"/>
  </r>
  <r>
    <s v="CPX-19312-088"/>
    <x v="117"/>
    <s v="38387-64959-WW"/>
    <s v="L-M-0.5"/>
    <n v="6"/>
    <s v="Franny Kienlein"/>
    <s v="fkienleindi@trellian.com"/>
    <s v="Ireland"/>
    <s v="Lib"/>
    <s v="M"/>
    <x v="1"/>
    <n v="8.73"/>
    <n v="52.38"/>
    <x v="3"/>
    <x v="0"/>
    <x v="0"/>
  </r>
  <r>
    <s v="RXI-67978-260"/>
    <x v="392"/>
    <s v="48418-60841-CC"/>
    <s v="E-D-1"/>
    <n v="6"/>
    <s v="Klarika Egglestone"/>
    <s v="kegglestonedj@sphinn.com"/>
    <s v="Ireland"/>
    <s v="Exc"/>
    <s v="D"/>
    <x v="0"/>
    <n v="12.15"/>
    <n v="72.900000000000006"/>
    <x v="1"/>
    <x v="2"/>
    <x v="1"/>
  </r>
  <r>
    <s v="LKE-14821-285"/>
    <x v="393"/>
    <s v="13736-92418-JS"/>
    <s v="R-M-0.2"/>
    <n v="5"/>
    <s v="Becky Semkins"/>
    <s v="bsemkinsdk@unc.edu"/>
    <s v="Ireland"/>
    <s v="Rob"/>
    <s v="M"/>
    <x v="3"/>
    <n v="2.9849999999999999"/>
    <n v="14.924999999999999"/>
    <x v="0"/>
    <x v="0"/>
    <x v="0"/>
  </r>
  <r>
    <s v="LRK-97117-150"/>
    <x v="394"/>
    <s v="33000-22405-LO"/>
    <s v="L-L-1"/>
    <n v="6"/>
    <s v="Sean Lorenzetti"/>
    <s v="slorenzettidl@is.gd"/>
    <s v="United States"/>
    <s v="Lib"/>
    <s v="L"/>
    <x v="0"/>
    <n v="15.85"/>
    <n v="95.1"/>
    <x v="3"/>
    <x v="1"/>
    <x v="1"/>
  </r>
  <r>
    <s v="IGK-51227-573"/>
    <x v="137"/>
    <s v="46959-60474-LT"/>
    <s v="L-D-0.5"/>
    <n v="2"/>
    <s v="Bob Giannazzi"/>
    <s v="bgiannazzidm@apple.com"/>
    <s v="United States"/>
    <s v="Lib"/>
    <s v="D"/>
    <x v="1"/>
    <n v="7.77"/>
    <n v="15.54"/>
    <x v="3"/>
    <x v="2"/>
    <x v="1"/>
  </r>
  <r>
    <s v="ZAY-43009-775"/>
    <x v="395"/>
    <s v="73431-39823-UP"/>
    <s v="L-D-0.2"/>
    <n v="6"/>
    <s v="Kendra Backshell"/>
    <s v=""/>
    <s v="United States"/>
    <s v="Lib"/>
    <s v="D"/>
    <x v="3"/>
    <n v="3.8849999999999998"/>
    <n v="23.31"/>
    <x v="3"/>
    <x v="2"/>
    <x v="1"/>
  </r>
  <r>
    <s v="EMA-63190-618"/>
    <x v="396"/>
    <s v="90993-98984-JK"/>
    <s v="E-M-0.2"/>
    <n v="1"/>
    <s v="Uriah Lethbrig"/>
    <s v="ulethbrigdo@hc360.com"/>
    <s v="United States"/>
    <s v="Exc"/>
    <s v="M"/>
    <x v="3"/>
    <n v="4.125"/>
    <n v="4.125"/>
    <x v="1"/>
    <x v="0"/>
    <x v="0"/>
  </r>
  <r>
    <s v="FBI-35855-418"/>
    <x v="189"/>
    <s v="06552-04430-AG"/>
    <s v="R-M-0.5"/>
    <n v="6"/>
    <s v="Sky Farnish"/>
    <s v="sfarnishdp@dmoz.org"/>
    <s v="United Kingdom"/>
    <s v="Rob"/>
    <s v="M"/>
    <x v="1"/>
    <n v="5.97"/>
    <n v="35.82"/>
    <x v="0"/>
    <x v="0"/>
    <x v="1"/>
  </r>
  <r>
    <s v="TXB-80533-417"/>
    <x v="8"/>
    <s v="54597-57004-QM"/>
    <s v="L-L-1"/>
    <n v="2"/>
    <s v="Felicia Jecock"/>
    <s v="fjecockdq@unicef.org"/>
    <s v="United States"/>
    <s v="Lib"/>
    <s v="L"/>
    <x v="0"/>
    <n v="15.85"/>
    <n v="31.7"/>
    <x v="3"/>
    <x v="1"/>
    <x v="1"/>
  </r>
  <r>
    <s v="MBM-00112-248"/>
    <x v="397"/>
    <s v="50238-24377-ZS"/>
    <s v="L-L-1"/>
    <n v="5"/>
    <s v="Currey MacAllister"/>
    <s v=""/>
    <s v="United States"/>
    <s v="Lib"/>
    <s v="L"/>
    <x v="0"/>
    <n v="15.85"/>
    <n v="79.25"/>
    <x v="3"/>
    <x v="1"/>
    <x v="0"/>
  </r>
  <r>
    <s v="EUO-69145-988"/>
    <x v="398"/>
    <s v="60370-41934-IF"/>
    <s v="E-D-0.2"/>
    <n v="3"/>
    <s v="Hamlen Pallister"/>
    <s v="hpallisterds@ning.com"/>
    <s v="United States"/>
    <s v="Exc"/>
    <s v="D"/>
    <x v="3"/>
    <n v="3.645"/>
    <n v="10.935"/>
    <x v="1"/>
    <x v="2"/>
    <x v="1"/>
  </r>
  <r>
    <s v="GYA-80327-368"/>
    <x v="399"/>
    <s v="06899-54551-EH"/>
    <s v="A-D-1"/>
    <n v="4"/>
    <s v="Chantal Mersh"/>
    <s v="cmershdt@drupal.org"/>
    <s v="Ireland"/>
    <s v="Ara"/>
    <s v="D"/>
    <x v="0"/>
    <n v="9.9499999999999993"/>
    <n v="39.799999999999997"/>
    <x v="2"/>
    <x v="2"/>
    <x v="1"/>
  </r>
  <r>
    <s v="TNW-41601-420"/>
    <x v="400"/>
    <s v="66458-91190-YC"/>
    <s v="R-M-1"/>
    <n v="5"/>
    <s v="Marja Urion"/>
    <s v="murione5@alexa.com"/>
    <s v="Ireland"/>
    <s v="Rob"/>
    <s v="M"/>
    <x v="0"/>
    <n v="9.9499999999999993"/>
    <n v="49.75"/>
    <x v="0"/>
    <x v="0"/>
    <x v="0"/>
  </r>
  <r>
    <s v="ALR-62963-723"/>
    <x v="401"/>
    <s v="80463-43913-WZ"/>
    <s v="R-D-0.2"/>
    <n v="3"/>
    <s v="Malynda Purbrick"/>
    <s v=""/>
    <s v="Ireland"/>
    <s v="Rob"/>
    <s v="D"/>
    <x v="3"/>
    <n v="2.6849999999999996"/>
    <n v="8.0549999999999997"/>
    <x v="0"/>
    <x v="2"/>
    <x v="0"/>
  </r>
  <r>
    <s v="JIG-27636-870"/>
    <x v="402"/>
    <s v="67204-04870-LG"/>
    <s v="R-L-1"/>
    <n v="4"/>
    <s v="Alf Housaman"/>
    <s v=""/>
    <s v="United States"/>
    <s v="Rob"/>
    <s v="L"/>
    <x v="0"/>
    <n v="11.95"/>
    <n v="47.8"/>
    <x v="0"/>
    <x v="1"/>
    <x v="1"/>
  </r>
  <r>
    <s v="CTE-31437-326"/>
    <x v="6"/>
    <s v="22721-63196-UJ"/>
    <s v="R-M-0.2"/>
    <n v="4"/>
    <s v="Gladi Ducker"/>
    <s v="gduckerdx@patch.com"/>
    <s v="United Kingdom"/>
    <s v="Rob"/>
    <s v="M"/>
    <x v="3"/>
    <n v="2.9849999999999999"/>
    <n v="11.94"/>
    <x v="0"/>
    <x v="0"/>
    <x v="1"/>
  </r>
  <r>
    <s v="CTE-31437-326"/>
    <x v="6"/>
    <s v="22721-63196-UJ"/>
    <s v="E-M-0.2"/>
    <n v="4"/>
    <s v="Gladi Ducker"/>
    <s v="gduckerdx@patch.com"/>
    <s v="United Kingdom"/>
    <s v="Exc"/>
    <s v="M"/>
    <x v="3"/>
    <n v="4.125"/>
    <n v="16.5"/>
    <x v="1"/>
    <x v="0"/>
    <x v="1"/>
  </r>
  <r>
    <s v="CTE-31437-326"/>
    <x v="6"/>
    <s v="22721-63196-UJ"/>
    <s v="L-D-1"/>
    <n v="4"/>
    <e v="#N/A"/>
    <e v="#N/A"/>
    <e v="#N/A"/>
    <s v="Lib"/>
    <s v="D"/>
    <x v="0"/>
    <n v="12.95"/>
    <n v="51.8"/>
    <x v="3"/>
    <x v="2"/>
    <x v="1"/>
  </r>
  <r>
    <s v="CTE-31437-326"/>
    <x v="6"/>
    <s v="22721-63196-UJ"/>
    <s v="L-L-0.2"/>
    <n v="3"/>
    <e v="#N/A"/>
    <e v="#N/A"/>
    <e v="#N/A"/>
    <s v="Lib"/>
    <s v="L"/>
    <x v="3"/>
    <n v="4.7549999999999999"/>
    <n v="14.265000000000001"/>
    <x v="3"/>
    <x v="1"/>
    <x v="1"/>
  </r>
  <r>
    <s v="SLD-63003-334"/>
    <x v="403"/>
    <s v="55515-37571-RS"/>
    <s v="L-M-0.2"/>
    <n v="6"/>
    <s v="Wain Stearley"/>
    <s v="wstearleye1@census.gov"/>
    <s v="United States"/>
    <s v="Lib"/>
    <s v="M"/>
    <x v="3"/>
    <n v="4.3650000000000002"/>
    <n v="26.19"/>
    <x v="3"/>
    <x v="0"/>
    <x v="1"/>
  </r>
  <r>
    <s v="BXN-64230-789"/>
    <x v="404"/>
    <s v="25598-77476-CB"/>
    <s v="A-L-1"/>
    <n v="2"/>
    <s v="Diane-marie Wincer"/>
    <s v="dwincere2@marriott.com"/>
    <s v="United States"/>
    <s v="Ara"/>
    <s v="L"/>
    <x v="0"/>
    <n v="12.95"/>
    <n v="25.9"/>
    <x v="2"/>
    <x v="1"/>
    <x v="0"/>
  </r>
  <r>
    <s v="XEE-37895-169"/>
    <x v="21"/>
    <s v="14888-85625-TM"/>
    <s v="A-L-2.5"/>
    <n v="3"/>
    <s v="Perry Lyfield"/>
    <s v="plyfielde3@baidu.com"/>
    <s v="United States"/>
    <s v="Ara"/>
    <s v="L"/>
    <x v="2"/>
    <n v="29.784999999999997"/>
    <n v="89.35499999999999"/>
    <x v="2"/>
    <x v="1"/>
    <x v="0"/>
  </r>
  <r>
    <s v="ZTX-80764-911"/>
    <x v="239"/>
    <s v="92793-68332-NR"/>
    <s v="L-D-0.5"/>
    <n v="6"/>
    <s v="Heall Perris"/>
    <s v="hperrise4@studiopress.com"/>
    <s v="Ireland"/>
    <s v="Lib"/>
    <s v="D"/>
    <x v="1"/>
    <n v="7.77"/>
    <n v="46.62"/>
    <x v="3"/>
    <x v="2"/>
    <x v="1"/>
  </r>
  <r>
    <s v="WVT-88135-549"/>
    <x v="405"/>
    <s v="66458-91190-YC"/>
    <s v="A-D-1"/>
    <n v="3"/>
    <s v="Marja Urion"/>
    <s v="murione5@alexa.com"/>
    <s v="Ireland"/>
    <s v="Ara"/>
    <s v="D"/>
    <x v="0"/>
    <n v="9.9499999999999993"/>
    <n v="29.849999999999998"/>
    <x v="2"/>
    <x v="2"/>
    <x v="0"/>
  </r>
  <r>
    <s v="IPA-94170-889"/>
    <x v="292"/>
    <s v="64439-27325-LG"/>
    <s v="R-L-0.2"/>
    <n v="3"/>
    <s v="Camellia Kid"/>
    <s v="ckide6@narod.ru"/>
    <s v="Ireland"/>
    <s v="Rob"/>
    <s v="L"/>
    <x v="3"/>
    <n v="3.5849999999999995"/>
    <n v="10.754999999999999"/>
    <x v="0"/>
    <x v="1"/>
    <x v="0"/>
  </r>
  <r>
    <s v="YQL-63755-365"/>
    <x v="117"/>
    <s v="78570-76770-LB"/>
    <s v="A-M-0.2"/>
    <n v="4"/>
    <s v="Carolann Beine"/>
    <s v="cbeinee7@xinhuanet.com"/>
    <s v="United States"/>
    <s v="Ara"/>
    <s v="M"/>
    <x v="3"/>
    <n v="3.375"/>
    <n v="13.5"/>
    <x v="2"/>
    <x v="0"/>
    <x v="0"/>
  </r>
  <r>
    <s v="RKW-81145-984"/>
    <x v="406"/>
    <s v="98661-69719-VI"/>
    <s v="L-L-1"/>
    <n v="3"/>
    <s v="Celia Bakeup"/>
    <s v="cbakeupe8@globo.com"/>
    <s v="United States"/>
    <s v="Lib"/>
    <s v="L"/>
    <x v="0"/>
    <n v="15.85"/>
    <n v="47.55"/>
    <x v="3"/>
    <x v="1"/>
    <x v="1"/>
  </r>
  <r>
    <s v="MBT-23379-866"/>
    <x v="407"/>
    <s v="82990-92703-IX"/>
    <s v="L-L-1"/>
    <n v="5"/>
    <s v="Nataniel Helkin"/>
    <s v="nhelkine9@example.com"/>
    <s v="United States"/>
    <s v="Lib"/>
    <s v="L"/>
    <x v="0"/>
    <n v="15.85"/>
    <n v="79.25"/>
    <x v="3"/>
    <x v="1"/>
    <x v="1"/>
  </r>
  <r>
    <s v="GEJ-39834-935"/>
    <x v="408"/>
    <s v="49412-86877-VY"/>
    <s v="L-M-0.2"/>
    <n v="6"/>
    <s v="Pippo Witherington"/>
    <s v="pwitheringtonea@networkadvertising.org"/>
    <s v="United States"/>
    <s v="Lib"/>
    <s v="M"/>
    <x v="3"/>
    <n v="4.3650000000000002"/>
    <n v="26.19"/>
    <x v="3"/>
    <x v="0"/>
    <x v="0"/>
  </r>
  <r>
    <s v="KRW-91640-596"/>
    <x v="409"/>
    <s v="70879-00984-FJ"/>
    <s v="R-L-0.5"/>
    <n v="3"/>
    <s v="Tildie Tilzey"/>
    <s v="ttilzeyeb@hostgator.com"/>
    <s v="United States"/>
    <s v="Rob"/>
    <s v="L"/>
    <x v="1"/>
    <n v="7.169999999999999"/>
    <n v="21.509999999999998"/>
    <x v="0"/>
    <x v="1"/>
    <x v="1"/>
  </r>
  <r>
    <s v="AOT-70449-651"/>
    <x v="410"/>
    <s v="53414-73391-CR"/>
    <s v="R-D-2.5"/>
    <n v="5"/>
    <s v="Cindra Burling"/>
    <s v=""/>
    <s v="United States"/>
    <s v="Rob"/>
    <s v="D"/>
    <x v="2"/>
    <n v="20.584999999999997"/>
    <n v="102.92499999999998"/>
    <x v="0"/>
    <x v="2"/>
    <x v="0"/>
  </r>
  <r>
    <s v="DGC-21813-731"/>
    <x v="127"/>
    <s v="43606-83072-OA"/>
    <s v="L-D-0.2"/>
    <n v="2"/>
    <s v="Channa Belamy"/>
    <s v=""/>
    <s v="United States"/>
    <s v="Lib"/>
    <s v="D"/>
    <x v="3"/>
    <n v="3.8849999999999998"/>
    <n v="7.77"/>
    <x v="3"/>
    <x v="2"/>
    <x v="1"/>
  </r>
  <r>
    <s v="JBE-92943-643"/>
    <x v="411"/>
    <s v="84466-22864-CE"/>
    <s v="E-D-2.5"/>
    <n v="5"/>
    <s v="Karl Imorts"/>
    <s v="kimortsee@alexa.com"/>
    <s v="United States"/>
    <s v="Exc"/>
    <s v="D"/>
    <x v="2"/>
    <n v="27.945"/>
    <n v="139.72499999999999"/>
    <x v="1"/>
    <x v="2"/>
    <x v="1"/>
  </r>
  <r>
    <s v="ZIL-34948-499"/>
    <x v="112"/>
    <s v="66458-91190-YC"/>
    <s v="A-D-0.5"/>
    <n v="2"/>
    <e v="#N/A"/>
    <e v="#N/A"/>
    <e v="#N/A"/>
    <s v="Ara"/>
    <s v="D"/>
    <x v="1"/>
    <n v="5.97"/>
    <n v="11.94"/>
    <x v="2"/>
    <x v="2"/>
    <x v="0"/>
  </r>
  <r>
    <s v="JSU-23781-256"/>
    <x v="412"/>
    <s v="76499-89100-JQ"/>
    <s v="L-D-0.2"/>
    <n v="1"/>
    <s v="Mag Armistead"/>
    <s v="marmisteadeg@blogtalkradio.com"/>
    <s v="United States"/>
    <s v="Lib"/>
    <s v="D"/>
    <x v="3"/>
    <n v="3.8849999999999998"/>
    <n v="3.8849999999999998"/>
    <x v="3"/>
    <x v="2"/>
    <x v="1"/>
  </r>
  <r>
    <s v="JSU-23781-256"/>
    <x v="412"/>
    <s v="76499-89100-JQ"/>
    <s v="R-M-1"/>
    <n v="4"/>
    <s v="Mag Armistead"/>
    <s v="marmisteadeg@blogtalkradio.com"/>
    <s v="United States"/>
    <s v="Rob"/>
    <s v="M"/>
    <x v="0"/>
    <n v="9.9499999999999993"/>
    <n v="39.799999999999997"/>
    <x v="0"/>
    <x v="0"/>
    <x v="1"/>
  </r>
  <r>
    <s v="VPX-44956-367"/>
    <x v="413"/>
    <s v="39582-35773-ZJ"/>
    <s v="R-M-0.5"/>
    <n v="5"/>
    <s v="Vasili Upstone"/>
    <s v="vupstoneei@google.pl"/>
    <s v="United States"/>
    <s v="Rob"/>
    <s v="M"/>
    <x v="1"/>
    <n v="5.97"/>
    <n v="29.849999999999998"/>
    <x v="0"/>
    <x v="0"/>
    <x v="1"/>
  </r>
  <r>
    <s v="VTB-46451-959"/>
    <x v="414"/>
    <s v="66240-46962-IO"/>
    <s v="L-D-2.5"/>
    <n v="1"/>
    <s v="Berty Beelby"/>
    <s v="bbeelbyej@rediff.com"/>
    <s v="Ireland"/>
    <s v="Lib"/>
    <s v="D"/>
    <x v="2"/>
    <n v="29.784999999999997"/>
    <n v="29.784999999999997"/>
    <x v="3"/>
    <x v="2"/>
    <x v="1"/>
  </r>
  <r>
    <s v="DNZ-11665-950"/>
    <x v="415"/>
    <s v="10637-45522-ID"/>
    <s v="L-L-2.5"/>
    <n v="2"/>
    <s v="Erny Stenyng"/>
    <s v=""/>
    <s v="United States"/>
    <s v="Lib"/>
    <s v="L"/>
    <x v="2"/>
    <n v="36.454999999999998"/>
    <n v="72.91"/>
    <x v="3"/>
    <x v="1"/>
    <x v="1"/>
  </r>
  <r>
    <s v="ITR-54735-364"/>
    <x v="416"/>
    <s v="92599-58687-CS"/>
    <s v="R-D-0.2"/>
    <n v="5"/>
    <s v="Edin Yantsurev"/>
    <s v=""/>
    <s v="United States"/>
    <s v="Rob"/>
    <s v="D"/>
    <x v="3"/>
    <n v="2.6849999999999996"/>
    <n v="13.424999999999997"/>
    <x v="0"/>
    <x v="2"/>
    <x v="0"/>
  </r>
  <r>
    <s v="YDS-02797-307"/>
    <x v="417"/>
    <s v="06058-48844-PI"/>
    <s v="E-M-2.5"/>
    <n v="4"/>
    <s v="Webb Speechly"/>
    <s v="wspeechlyem@amazon.com"/>
    <s v="United States"/>
    <s v="Exc"/>
    <s v="M"/>
    <x v="2"/>
    <n v="31.624999999999996"/>
    <n v="126.49999999999999"/>
    <x v="1"/>
    <x v="0"/>
    <x v="0"/>
  </r>
  <r>
    <s v="BPG-68988-842"/>
    <x v="418"/>
    <s v="53631-24432-SY"/>
    <s v="E-M-0.5"/>
    <n v="5"/>
    <s v="Irvine Phillpot"/>
    <s v="iphillpoten@buzzfeed.com"/>
    <s v="United Kingdom"/>
    <s v="Exc"/>
    <s v="M"/>
    <x v="1"/>
    <n v="8.25"/>
    <n v="41.25"/>
    <x v="1"/>
    <x v="0"/>
    <x v="1"/>
  </r>
  <r>
    <s v="XZG-51938-658"/>
    <x v="419"/>
    <s v="18275-73980-KL"/>
    <s v="E-L-0.5"/>
    <n v="6"/>
    <s v="Lem Pennacci"/>
    <s v="lpennaccieo@statcounter.com"/>
    <s v="United States"/>
    <s v="Exc"/>
    <s v="L"/>
    <x v="1"/>
    <n v="8.91"/>
    <n v="53.46"/>
    <x v="1"/>
    <x v="1"/>
    <x v="1"/>
  </r>
  <r>
    <s v="KAR-24978-271"/>
    <x v="420"/>
    <s v="23187-65750-HZ"/>
    <s v="R-M-1"/>
    <n v="6"/>
    <s v="Starr Arpin"/>
    <s v="sarpinep@moonfruit.com"/>
    <s v="United States"/>
    <s v="Rob"/>
    <s v="M"/>
    <x v="0"/>
    <n v="9.9499999999999993"/>
    <n v="59.699999999999996"/>
    <x v="0"/>
    <x v="0"/>
    <x v="1"/>
  </r>
  <r>
    <s v="FQK-28730-361"/>
    <x v="421"/>
    <s v="22725-79522-GP"/>
    <s v="R-M-1"/>
    <n v="6"/>
    <s v="Donny Fries"/>
    <s v="dfrieseq@cargocollective.com"/>
    <s v="United States"/>
    <s v="Rob"/>
    <s v="M"/>
    <x v="0"/>
    <n v="9.9499999999999993"/>
    <n v="59.699999999999996"/>
    <x v="0"/>
    <x v="0"/>
    <x v="1"/>
  </r>
  <r>
    <s v="BGB-67996-089"/>
    <x v="422"/>
    <s v="06279-72603-JE"/>
    <s v="R-D-1"/>
    <n v="5"/>
    <s v="Rana Sharer"/>
    <s v="rsharerer@flavors.me"/>
    <s v="United States"/>
    <s v="Rob"/>
    <s v="D"/>
    <x v="0"/>
    <n v="8.9499999999999993"/>
    <n v="44.75"/>
    <x v="0"/>
    <x v="2"/>
    <x v="1"/>
  </r>
  <r>
    <s v="XMC-20620-809"/>
    <x v="423"/>
    <s v="83543-79246-ON"/>
    <s v="E-M-0.5"/>
    <n v="2"/>
    <s v="Nannie Naseby"/>
    <s v="nnasebyes@umich.edu"/>
    <s v="United States"/>
    <s v="Exc"/>
    <s v="M"/>
    <x v="1"/>
    <n v="8.25"/>
    <n v="16.5"/>
    <x v="1"/>
    <x v="0"/>
    <x v="0"/>
  </r>
  <r>
    <s v="ZSO-58292-191"/>
    <x v="109"/>
    <s v="66794-66795-VW"/>
    <s v="R-D-0.5"/>
    <n v="4"/>
    <s v="Rea Offell"/>
    <s v=""/>
    <s v="United States"/>
    <s v="Rob"/>
    <s v="D"/>
    <x v="1"/>
    <n v="5.3699999999999992"/>
    <n v="21.479999999999997"/>
    <x v="0"/>
    <x v="2"/>
    <x v="1"/>
  </r>
  <r>
    <s v="LWJ-06793-303"/>
    <x v="204"/>
    <s v="95424-67020-AP"/>
    <s v="R-M-2.5"/>
    <n v="2"/>
    <s v="Kris O'Cullen"/>
    <s v="koculleneu@ca.gov"/>
    <s v="Ireland"/>
    <s v="Rob"/>
    <s v="M"/>
    <x v="2"/>
    <n v="22.884999999999998"/>
    <n v="45.769999999999996"/>
    <x v="0"/>
    <x v="0"/>
    <x v="0"/>
  </r>
  <r>
    <s v="FLM-82229-989"/>
    <x v="424"/>
    <s v="73017-69644-MS"/>
    <s v="L-L-0.2"/>
    <n v="2"/>
    <s v="Timoteo Glisane"/>
    <s v=""/>
    <s v="Ireland"/>
    <s v="Lib"/>
    <s v="L"/>
    <x v="3"/>
    <n v="4.7549999999999999"/>
    <n v="9.51"/>
    <x v="3"/>
    <x v="1"/>
    <x v="1"/>
  </r>
  <r>
    <s v="CPV-90280-133"/>
    <x v="13"/>
    <s v="66458-91190-YC"/>
    <s v="R-D-0.2"/>
    <n v="3"/>
    <e v="#N/A"/>
    <e v="#N/A"/>
    <e v="#N/A"/>
    <s v="Rob"/>
    <s v="D"/>
    <x v="3"/>
    <n v="2.6849999999999996"/>
    <n v="8.0549999999999997"/>
    <x v="0"/>
    <x v="2"/>
    <x v="0"/>
  </r>
  <r>
    <s v="OGW-60685-912"/>
    <x v="224"/>
    <s v="67423-10113-LM"/>
    <s v="E-D-2.5"/>
    <n v="4"/>
    <s v="Hildegarde Brangan"/>
    <s v="hbranganex@woothemes.com"/>
    <s v="United States"/>
    <s v="Exc"/>
    <s v="D"/>
    <x v="2"/>
    <n v="27.945"/>
    <n v="111.78"/>
    <x v="1"/>
    <x v="2"/>
    <x v="0"/>
  </r>
  <r>
    <s v="DEC-11160-362"/>
    <x v="220"/>
    <s v="48582-05061-RY"/>
    <s v="R-D-0.2"/>
    <n v="4"/>
    <s v="Amii Gallyon"/>
    <s v="agallyoney@engadget.com"/>
    <s v="United States"/>
    <s v="Rob"/>
    <s v="D"/>
    <x v="3"/>
    <n v="2.6849999999999996"/>
    <n v="10.739999999999998"/>
    <x v="0"/>
    <x v="2"/>
    <x v="0"/>
  </r>
  <r>
    <s v="WCT-07869-499"/>
    <x v="91"/>
    <s v="32031-49093-KE"/>
    <s v="R-D-0.5"/>
    <n v="5"/>
    <s v="Birgit Domange"/>
    <s v="bdomangeez@yahoo.co.jp"/>
    <s v="United States"/>
    <s v="Rob"/>
    <s v="D"/>
    <x v="1"/>
    <n v="5.3699999999999992"/>
    <n v="26.849999999999994"/>
    <x v="0"/>
    <x v="2"/>
    <x v="1"/>
  </r>
  <r>
    <s v="FHD-89872-325"/>
    <x v="425"/>
    <s v="31715-98714-OO"/>
    <s v="L-L-1"/>
    <n v="4"/>
    <s v="Killian Osler"/>
    <s v="koslerf0@gmpg.org"/>
    <s v="United States"/>
    <s v="Lib"/>
    <s v="L"/>
    <x v="0"/>
    <n v="15.85"/>
    <n v="63.4"/>
    <x v="3"/>
    <x v="1"/>
    <x v="0"/>
  </r>
  <r>
    <s v="AZF-45991-584"/>
    <x v="426"/>
    <s v="73759-17258-KA"/>
    <s v="A-D-2.5"/>
    <n v="1"/>
    <s v="Lora Dukes"/>
    <s v=""/>
    <s v="Ireland"/>
    <s v="Ara"/>
    <s v="D"/>
    <x v="2"/>
    <n v="22.884999999999998"/>
    <n v="22.884999999999998"/>
    <x v="2"/>
    <x v="2"/>
    <x v="0"/>
  </r>
  <r>
    <s v="MDG-14481-513"/>
    <x v="427"/>
    <s v="64897-79178-MH"/>
    <s v="A-M-2.5"/>
    <n v="4"/>
    <s v="Zack Pellett"/>
    <s v="zpellettf2@dailymotion.com"/>
    <s v="United States"/>
    <s v="Ara"/>
    <s v="M"/>
    <x v="2"/>
    <n v="25.874999999999996"/>
    <n v="103.49999999999999"/>
    <x v="2"/>
    <x v="0"/>
    <x v="1"/>
  </r>
  <r>
    <s v="OFN-49424-848"/>
    <x v="428"/>
    <s v="73346-85564-JB"/>
    <s v="R-L-2.5"/>
    <n v="2"/>
    <s v="Ilaire Sprakes"/>
    <s v="isprakesf3@spiegel.de"/>
    <s v="United States"/>
    <s v="Rob"/>
    <s v="L"/>
    <x v="2"/>
    <n v="27.484999999999996"/>
    <n v="54.969999999999992"/>
    <x v="0"/>
    <x v="1"/>
    <x v="1"/>
  </r>
  <r>
    <s v="NFA-03411-746"/>
    <x v="383"/>
    <s v="07476-13102-NJ"/>
    <s v="A-L-0.5"/>
    <n v="2"/>
    <s v="Heda Fromant"/>
    <s v="hfromantf4@ucsd.edu"/>
    <s v="United States"/>
    <s v="Ara"/>
    <s v="L"/>
    <x v="1"/>
    <n v="7.77"/>
    <n v="15.54"/>
    <x v="2"/>
    <x v="1"/>
    <x v="1"/>
  </r>
  <r>
    <s v="CYM-74988-450"/>
    <x v="156"/>
    <s v="87223-37422-SK"/>
    <s v="L-D-0.2"/>
    <n v="4"/>
    <s v="Rufus Flear"/>
    <s v="rflearf5@artisteer.com"/>
    <s v="United Kingdom"/>
    <s v="Lib"/>
    <s v="D"/>
    <x v="3"/>
    <n v="3.8849999999999998"/>
    <n v="15.54"/>
    <x v="3"/>
    <x v="2"/>
    <x v="1"/>
  </r>
  <r>
    <s v="WTV-24996-658"/>
    <x v="429"/>
    <s v="57837-15577-YK"/>
    <s v="E-D-2.5"/>
    <n v="3"/>
    <s v="Dom Milella"/>
    <s v=""/>
    <s v="Ireland"/>
    <s v="Exc"/>
    <s v="D"/>
    <x v="2"/>
    <n v="27.945"/>
    <n v="83.835000000000008"/>
    <x v="1"/>
    <x v="2"/>
    <x v="1"/>
  </r>
  <r>
    <s v="DSL-69915-544"/>
    <x v="103"/>
    <s v="10142-55267-YO"/>
    <s v="R-L-0.2"/>
    <n v="3"/>
    <s v="Wilek Lightollers"/>
    <s v="wlightollersf9@baidu.com"/>
    <s v="United States"/>
    <s v="Rob"/>
    <s v="L"/>
    <x v="3"/>
    <n v="3.5849999999999995"/>
    <n v="10.754999999999999"/>
    <x v="0"/>
    <x v="1"/>
    <x v="0"/>
  </r>
  <r>
    <s v="NBT-35757-542"/>
    <x v="361"/>
    <s v="73647-66148-VM"/>
    <s v="E-L-0.2"/>
    <n v="3"/>
    <s v="Bette-ann Munden"/>
    <s v="bmundenf8@elpais.com"/>
    <s v="United States"/>
    <s v="Exc"/>
    <s v="L"/>
    <x v="3"/>
    <n v="4.4550000000000001"/>
    <n v="13.365"/>
    <x v="1"/>
    <x v="1"/>
    <x v="0"/>
  </r>
  <r>
    <s v="OYU-25085-528"/>
    <x v="120"/>
    <s v="10142-55267-YO"/>
    <s v="E-L-0.2"/>
    <n v="4"/>
    <s v="Wilek Lightollers"/>
    <s v="wlightollersf9@baidu.com"/>
    <s v="United States"/>
    <s v="Exc"/>
    <s v="L"/>
    <x v="3"/>
    <n v="4.4550000000000001"/>
    <n v="17.82"/>
    <x v="1"/>
    <x v="1"/>
    <x v="0"/>
  </r>
  <r>
    <s v="XCG-07109-195"/>
    <x v="430"/>
    <s v="92976-19453-DT"/>
    <s v="L-D-0.2"/>
    <n v="6"/>
    <s v="Nick Brakespear"/>
    <s v="nbrakespearfa@rediff.com"/>
    <s v="United States"/>
    <s v="Lib"/>
    <s v="D"/>
    <x v="3"/>
    <n v="3.8849999999999998"/>
    <n v="23.31"/>
    <x v="3"/>
    <x v="2"/>
    <x v="0"/>
  </r>
  <r>
    <s v="YZA-25234-630"/>
    <x v="125"/>
    <s v="89757-51438-HX"/>
    <s v="E-D-0.2"/>
    <n v="2"/>
    <s v="Malynda Glawsop"/>
    <s v="mglawsopfb@reverbnation.com"/>
    <s v="United States"/>
    <s v="Exc"/>
    <s v="D"/>
    <x v="3"/>
    <n v="3.645"/>
    <n v="7.29"/>
    <x v="1"/>
    <x v="2"/>
    <x v="1"/>
  </r>
  <r>
    <s v="OKU-29966-417"/>
    <x v="431"/>
    <s v="76192-13390-HZ"/>
    <s v="E-L-0.2"/>
    <n v="4"/>
    <s v="Granville Alberts"/>
    <s v="galbertsfc@etsy.com"/>
    <s v="United Kingdom"/>
    <s v="Exc"/>
    <s v="L"/>
    <x v="3"/>
    <n v="4.4550000000000001"/>
    <n v="17.82"/>
    <x v="1"/>
    <x v="1"/>
    <x v="0"/>
  </r>
  <r>
    <s v="MEX-29350-659"/>
    <x v="40"/>
    <s v="02009-87294-SY"/>
    <s v="E-M-1"/>
    <n v="5"/>
    <s v="Vasily Polglase"/>
    <s v="vpolglasefd@about.me"/>
    <s v="United States"/>
    <s v="Exc"/>
    <s v="M"/>
    <x v="0"/>
    <n v="13.75"/>
    <n v="68.75"/>
    <x v="1"/>
    <x v="0"/>
    <x v="1"/>
  </r>
  <r>
    <s v="NOY-99738-977"/>
    <x v="432"/>
    <s v="82872-34456-LJ"/>
    <s v="R-L-2.5"/>
    <n v="2"/>
    <s v="Madelaine Sharples"/>
    <s v=""/>
    <s v="United Kingdom"/>
    <s v="Rob"/>
    <s v="L"/>
    <x v="2"/>
    <n v="27.484999999999996"/>
    <n v="54.969999999999992"/>
    <x v="0"/>
    <x v="1"/>
    <x v="0"/>
  </r>
  <r>
    <s v="TCR-01064-030"/>
    <x v="254"/>
    <s v="13181-04387-LI"/>
    <s v="E-M-1"/>
    <n v="6"/>
    <s v="Sigfrid Busch"/>
    <s v="sbuschff@so-net.ne.jp"/>
    <s v="Ireland"/>
    <s v="Exc"/>
    <s v="M"/>
    <x v="0"/>
    <n v="13.75"/>
    <n v="82.5"/>
    <x v="1"/>
    <x v="0"/>
    <x v="1"/>
  </r>
  <r>
    <s v="YUL-42750-776"/>
    <x v="219"/>
    <s v="24845-36117-TI"/>
    <s v="L-M-0.2"/>
    <n v="2"/>
    <s v="Cissiee Raisbeck"/>
    <s v="craisbeckfg@webnode.com"/>
    <s v="United States"/>
    <s v="Lib"/>
    <s v="M"/>
    <x v="3"/>
    <n v="4.3650000000000002"/>
    <n v="8.73"/>
    <x v="3"/>
    <x v="0"/>
    <x v="0"/>
  </r>
  <r>
    <s v="XQJ-86887-506"/>
    <x v="433"/>
    <s v="66458-91190-YC"/>
    <s v="E-L-1"/>
    <n v="4"/>
    <e v="#N/A"/>
    <e v="#N/A"/>
    <e v="#N/A"/>
    <s v="Exc"/>
    <s v="L"/>
    <x v="0"/>
    <n v="14.85"/>
    <n v="59.4"/>
    <x v="1"/>
    <x v="1"/>
    <x v="0"/>
  </r>
  <r>
    <s v="CUN-90044-279"/>
    <x v="434"/>
    <s v="86646-65810-TD"/>
    <s v="L-D-0.2"/>
    <n v="4"/>
    <s v="Kenton Wetherick"/>
    <s v=""/>
    <s v="United States"/>
    <s v="Lib"/>
    <s v="D"/>
    <x v="3"/>
    <n v="3.8849999999999998"/>
    <n v="15.54"/>
    <x v="3"/>
    <x v="2"/>
    <x v="0"/>
  </r>
  <r>
    <s v="ICC-73030-502"/>
    <x v="435"/>
    <s v="59480-02795-IU"/>
    <s v="A-L-1"/>
    <n v="3"/>
    <s v="Reamonn Aynold"/>
    <s v="raynoldfj@ustream.tv"/>
    <s v="United States"/>
    <s v="Ara"/>
    <s v="L"/>
    <x v="0"/>
    <n v="12.95"/>
    <n v="38.849999999999994"/>
    <x v="2"/>
    <x v="1"/>
    <x v="0"/>
  </r>
  <r>
    <s v="ADP-04506-084"/>
    <x v="436"/>
    <s v="61809-87758-LJ"/>
    <s v="E-M-2.5"/>
    <n v="6"/>
    <s v="Hatty Dovydenas"/>
    <s v=""/>
    <s v="United States"/>
    <s v="Exc"/>
    <s v="M"/>
    <x v="2"/>
    <n v="31.624999999999996"/>
    <n v="189.74999999999997"/>
    <x v="1"/>
    <x v="0"/>
    <x v="0"/>
  </r>
  <r>
    <s v="PNU-22150-408"/>
    <x v="437"/>
    <s v="77408-43873-RS"/>
    <s v="A-D-0.2"/>
    <n v="6"/>
    <s v="Nathaniel Bloxland"/>
    <s v=""/>
    <s v="Ireland"/>
    <s v="Ara"/>
    <s v="D"/>
    <x v="3"/>
    <n v="2.9849999999999999"/>
    <n v="17.91"/>
    <x v="2"/>
    <x v="2"/>
    <x v="0"/>
  </r>
  <r>
    <s v="VSQ-07182-513"/>
    <x v="438"/>
    <s v="18366-65239-WF"/>
    <s v="L-L-0.2"/>
    <n v="6"/>
    <s v="Brendan Grece"/>
    <s v="bgrecefm@naver.com"/>
    <s v="United Kingdom"/>
    <s v="Lib"/>
    <s v="L"/>
    <x v="3"/>
    <n v="4.7549999999999999"/>
    <n v="28.53"/>
    <x v="3"/>
    <x v="1"/>
    <x v="1"/>
  </r>
  <r>
    <s v="SPF-31673-217"/>
    <x v="439"/>
    <s v="19485-98072-PS"/>
    <s v="E-M-1"/>
    <n v="6"/>
    <s v="Don Flintiff"/>
    <s v="dflintiffg1@e-recht24.de"/>
    <s v="United Kingdom"/>
    <s v="Exc"/>
    <s v="M"/>
    <x v="0"/>
    <n v="13.75"/>
    <n v="82.5"/>
    <x v="1"/>
    <x v="0"/>
    <x v="1"/>
  </r>
  <r>
    <s v="NEX-63825-598"/>
    <x v="175"/>
    <s v="72072-33025-SD"/>
    <s v="R-L-0.5"/>
    <n v="2"/>
    <s v="Abbe Thys"/>
    <s v="athysfo@cdc.gov"/>
    <s v="United States"/>
    <s v="Rob"/>
    <s v="L"/>
    <x v="1"/>
    <n v="7.169999999999999"/>
    <n v="14.339999999999998"/>
    <x v="0"/>
    <x v="1"/>
    <x v="1"/>
  </r>
  <r>
    <s v="XPG-66112-335"/>
    <x v="440"/>
    <s v="58118-22461-GC"/>
    <s v="R-D-2.5"/>
    <n v="4"/>
    <s v="Jackquelin Chugg"/>
    <s v="jchuggfp@about.me"/>
    <s v="United States"/>
    <s v="Rob"/>
    <s v="D"/>
    <x v="2"/>
    <n v="20.584999999999997"/>
    <n v="82.339999999999989"/>
    <x v="0"/>
    <x v="2"/>
    <x v="1"/>
  </r>
  <r>
    <s v="NSQ-72210-345"/>
    <x v="441"/>
    <s v="90940-63327-DJ"/>
    <s v="A-M-0.2"/>
    <n v="6"/>
    <s v="Audra Kelston"/>
    <s v="akelstonfq@sakura.ne.jp"/>
    <s v="United States"/>
    <s v="Ara"/>
    <s v="M"/>
    <x v="3"/>
    <n v="3.375"/>
    <n v="20.25"/>
    <x v="2"/>
    <x v="0"/>
    <x v="0"/>
  </r>
  <r>
    <s v="XRR-28376-277"/>
    <x v="442"/>
    <s v="64481-42546-II"/>
    <s v="R-L-2.5"/>
    <n v="6"/>
    <s v="Elvina Angel"/>
    <s v=""/>
    <s v="Ireland"/>
    <s v="Rob"/>
    <s v="L"/>
    <x v="2"/>
    <n v="27.484999999999996"/>
    <n v="164.90999999999997"/>
    <x v="0"/>
    <x v="1"/>
    <x v="1"/>
  </r>
  <r>
    <s v="WHQ-25197-475"/>
    <x v="443"/>
    <s v="27536-28463-NJ"/>
    <s v="L-L-0.2"/>
    <n v="4"/>
    <s v="Claiborne Mottram"/>
    <s v="cmottramfs@harvard.edu"/>
    <s v="United States"/>
    <s v="Lib"/>
    <s v="L"/>
    <x v="3"/>
    <n v="4.7549999999999999"/>
    <n v="19.02"/>
    <x v="3"/>
    <x v="1"/>
    <x v="0"/>
  </r>
  <r>
    <s v="HMB-30634-745"/>
    <x v="216"/>
    <s v="19485-98072-PS"/>
    <s v="A-D-2.5"/>
    <n v="6"/>
    <s v="Don Flintiff"/>
    <s v="dflintiffg1@e-recht24.de"/>
    <s v="United Kingdom"/>
    <s v="Ara"/>
    <s v="D"/>
    <x v="2"/>
    <n v="22.884999999999998"/>
    <n v="137.31"/>
    <x v="2"/>
    <x v="2"/>
    <x v="1"/>
  </r>
  <r>
    <s v="XTL-68000-371"/>
    <x v="444"/>
    <s v="70140-82812-KD"/>
    <s v="A-M-0.5"/>
    <n v="4"/>
    <s v="Donalt Sangwin"/>
    <s v="dsangwinfu@weebly.com"/>
    <s v="United States"/>
    <s v="Ara"/>
    <s v="M"/>
    <x v="1"/>
    <n v="6.75"/>
    <n v="27"/>
    <x v="2"/>
    <x v="0"/>
    <x v="1"/>
  </r>
  <r>
    <s v="YES-51109-625"/>
    <x v="37"/>
    <s v="91895-55605-LS"/>
    <s v="E-L-0.5"/>
    <n v="4"/>
    <s v="Elizabet Aizikowitz"/>
    <s v="eaizikowitzfv@virginia.edu"/>
    <s v="United Kingdom"/>
    <s v="Exc"/>
    <s v="L"/>
    <x v="1"/>
    <n v="8.91"/>
    <n v="35.64"/>
    <x v="1"/>
    <x v="1"/>
    <x v="1"/>
  </r>
  <r>
    <s v="EAY-89850-211"/>
    <x v="445"/>
    <s v="43155-71724-XP"/>
    <s v="A-D-0.2"/>
    <n v="2"/>
    <s v="Herbie Peppard"/>
    <s v=""/>
    <s v="United States"/>
    <s v="Ara"/>
    <s v="D"/>
    <x v="3"/>
    <n v="2.9849999999999999"/>
    <n v="5.97"/>
    <x v="2"/>
    <x v="2"/>
    <x v="0"/>
  </r>
  <r>
    <s v="IOQ-84840-827"/>
    <x v="446"/>
    <s v="32038-81174-JF"/>
    <s v="A-M-1"/>
    <n v="6"/>
    <s v="Cornie Venour"/>
    <s v="cvenourfx@ask.com"/>
    <s v="United States"/>
    <s v="Ara"/>
    <s v="M"/>
    <x v="0"/>
    <n v="11.25"/>
    <n v="67.5"/>
    <x v="2"/>
    <x v="0"/>
    <x v="1"/>
  </r>
  <r>
    <s v="FBD-56220-430"/>
    <x v="245"/>
    <s v="59205-20324-NB"/>
    <s v="R-L-0.2"/>
    <n v="6"/>
    <s v="Maggy Harby"/>
    <s v="mharbyfy@163.com"/>
    <s v="United States"/>
    <s v="Rob"/>
    <s v="L"/>
    <x v="3"/>
    <n v="3.5849999999999995"/>
    <n v="21.509999999999998"/>
    <x v="0"/>
    <x v="1"/>
    <x v="0"/>
  </r>
  <r>
    <s v="COV-52659-202"/>
    <x v="447"/>
    <s v="99899-54612-NX"/>
    <s v="L-M-2.5"/>
    <n v="2"/>
    <s v="Reggie Thickpenny"/>
    <s v="rthickpennyfz@cafepress.com"/>
    <s v="United States"/>
    <s v="Lib"/>
    <s v="M"/>
    <x v="2"/>
    <n v="33.464999999999996"/>
    <n v="66.929999999999993"/>
    <x v="3"/>
    <x v="0"/>
    <x v="1"/>
  </r>
  <r>
    <s v="YUO-76652-814"/>
    <x v="448"/>
    <s v="26248-84194-FI"/>
    <s v="A-D-0.2"/>
    <n v="6"/>
    <s v="Phyllys Ormerod"/>
    <s v="pormerodg0@redcross.org"/>
    <s v="United States"/>
    <s v="Ara"/>
    <s v="D"/>
    <x v="3"/>
    <n v="2.9849999999999999"/>
    <n v="17.91"/>
    <x v="2"/>
    <x v="2"/>
    <x v="1"/>
  </r>
  <r>
    <s v="PBT-36926-102"/>
    <x v="344"/>
    <s v="19485-98072-PS"/>
    <s v="L-M-1"/>
    <n v="4"/>
    <s v="Don Flintiff"/>
    <s v="dflintiffg1@e-recht24.de"/>
    <s v="United Kingdom"/>
    <s v="Lib"/>
    <s v="M"/>
    <x v="0"/>
    <n v="14.55"/>
    <n v="58.2"/>
    <x v="3"/>
    <x v="0"/>
    <x v="1"/>
  </r>
  <r>
    <s v="BLV-60087-454"/>
    <x v="152"/>
    <s v="84493-71314-WX"/>
    <s v="E-L-0.2"/>
    <n v="3"/>
    <s v="Tymon Zanetti"/>
    <s v="tzanettig2@gravatar.com"/>
    <s v="Ireland"/>
    <s v="Exc"/>
    <s v="L"/>
    <x v="3"/>
    <n v="4.4550000000000001"/>
    <n v="13.365"/>
    <x v="1"/>
    <x v="1"/>
    <x v="1"/>
  </r>
  <r>
    <s v="BLV-60087-454"/>
    <x v="152"/>
    <s v="84493-71314-WX"/>
    <s v="A-M-0.5"/>
    <n v="5"/>
    <s v="Tymon Zanetti"/>
    <s v="tzanettig2@gravatar.com"/>
    <s v="Ireland"/>
    <s v="Ara"/>
    <s v="M"/>
    <x v="1"/>
    <n v="6.75"/>
    <n v="33.75"/>
    <x v="2"/>
    <x v="0"/>
    <x v="1"/>
  </r>
  <r>
    <s v="QYC-63914-195"/>
    <x v="449"/>
    <s v="39789-43945-IV"/>
    <s v="E-L-1"/>
    <n v="3"/>
    <s v="Reinaldos Kirtley"/>
    <s v="rkirtleyg4@hatena.ne.jp"/>
    <s v="United States"/>
    <s v="Exc"/>
    <s v="L"/>
    <x v="0"/>
    <n v="14.85"/>
    <n v="44.55"/>
    <x v="1"/>
    <x v="1"/>
    <x v="0"/>
  </r>
  <r>
    <s v="OIB-77163-890"/>
    <x v="450"/>
    <s v="38972-89678-ZM"/>
    <s v="E-L-0.5"/>
    <n v="5"/>
    <s v="Carney Clemencet"/>
    <s v="cclemencetg5@weather.com"/>
    <s v="United Kingdom"/>
    <s v="Exc"/>
    <s v="L"/>
    <x v="1"/>
    <n v="8.91"/>
    <n v="44.55"/>
    <x v="1"/>
    <x v="1"/>
    <x v="0"/>
  </r>
  <r>
    <s v="SGS-87525-238"/>
    <x v="451"/>
    <s v="91465-84526-IJ"/>
    <s v="E-D-1"/>
    <n v="5"/>
    <s v="Russell Donet"/>
    <s v="rdonetg6@oakley.com"/>
    <s v="United States"/>
    <s v="Exc"/>
    <s v="D"/>
    <x v="0"/>
    <n v="12.15"/>
    <n v="60.75"/>
    <x v="1"/>
    <x v="2"/>
    <x v="1"/>
  </r>
  <r>
    <s v="GQR-12490-152"/>
    <x v="83"/>
    <s v="22832-98538-RB"/>
    <s v="R-L-0.2"/>
    <n v="1"/>
    <s v="Sidney Gawen"/>
    <s v="sgaweng7@creativecommons.org"/>
    <s v="United States"/>
    <s v="Rob"/>
    <s v="L"/>
    <x v="3"/>
    <n v="3.5849999999999995"/>
    <n v="3.5849999999999995"/>
    <x v="0"/>
    <x v="1"/>
    <x v="0"/>
  </r>
  <r>
    <s v="UOJ-28238-299"/>
    <x v="452"/>
    <s v="30844-91890-ZA"/>
    <s v="R-L-0.2"/>
    <n v="6"/>
    <s v="Rickey Readie"/>
    <s v="rreadieg8@guardian.co.uk"/>
    <s v="United States"/>
    <s v="Rob"/>
    <s v="L"/>
    <x v="3"/>
    <n v="3.5849999999999995"/>
    <n v="21.509999999999998"/>
    <x v="0"/>
    <x v="1"/>
    <x v="1"/>
  </r>
  <r>
    <s v="ETD-58130-674"/>
    <x v="453"/>
    <s v="05325-97750-WP"/>
    <s v="E-M-0.5"/>
    <n v="2"/>
    <s v="Cody Verissimo"/>
    <s v="cverissimogh@theglobeandmail.com"/>
    <s v="United Kingdom"/>
    <s v="Exc"/>
    <s v="M"/>
    <x v="1"/>
    <n v="8.25"/>
    <n v="16.5"/>
    <x v="1"/>
    <x v="0"/>
    <x v="0"/>
  </r>
  <r>
    <s v="UPF-60123-025"/>
    <x v="454"/>
    <s v="88992-49081-AT"/>
    <s v="R-L-2.5"/>
    <n v="3"/>
    <s v="Zilvia Claisse"/>
    <s v=""/>
    <s v="United States"/>
    <s v="Rob"/>
    <s v="L"/>
    <x v="2"/>
    <n v="27.484999999999996"/>
    <n v="82.454999999999984"/>
    <x v="0"/>
    <x v="1"/>
    <x v="1"/>
  </r>
  <r>
    <s v="NQS-01613-687"/>
    <x v="455"/>
    <s v="10204-31464-SA"/>
    <s v="L-D-0.5"/>
    <n v="1"/>
    <s v="Bar O' Mahony"/>
    <s v="bogb@elpais.com"/>
    <s v="United States"/>
    <s v="Lib"/>
    <s v="D"/>
    <x v="1"/>
    <n v="7.77"/>
    <n v="7.77"/>
    <x v="3"/>
    <x v="2"/>
    <x v="0"/>
  </r>
  <r>
    <s v="MGH-36050-573"/>
    <x v="456"/>
    <s v="75156-80911-YT"/>
    <s v="R-M-0.5"/>
    <n v="2"/>
    <s v="Valenka Stansbury"/>
    <s v="vstansburygc@unblog.fr"/>
    <s v="United States"/>
    <s v="Rob"/>
    <s v="M"/>
    <x v="1"/>
    <n v="5.97"/>
    <n v="11.94"/>
    <x v="0"/>
    <x v="0"/>
    <x v="0"/>
  </r>
  <r>
    <s v="UVF-59322-459"/>
    <x v="373"/>
    <s v="53971-49906-PZ"/>
    <s v="E-L-2.5"/>
    <n v="6"/>
    <s v="Daniel Heinonen"/>
    <s v="dheinonengd@printfriendly.com"/>
    <s v="United States"/>
    <s v="Exc"/>
    <s v="L"/>
    <x v="2"/>
    <n v="34.154999999999994"/>
    <n v="204.92999999999995"/>
    <x v="1"/>
    <x v="1"/>
    <x v="1"/>
  </r>
  <r>
    <s v="VET-41158-896"/>
    <x v="457"/>
    <s v="10728-17633-ST"/>
    <s v="E-M-2.5"/>
    <n v="2"/>
    <s v="Jewelle Shenton"/>
    <s v="jshentonge@google.com.hk"/>
    <s v="United States"/>
    <s v="Exc"/>
    <s v="M"/>
    <x v="2"/>
    <n v="31.624999999999996"/>
    <n v="63.249999999999993"/>
    <x v="1"/>
    <x v="0"/>
    <x v="0"/>
  </r>
  <r>
    <s v="XYL-52196-459"/>
    <x v="458"/>
    <s v="13549-65017-VE"/>
    <s v="R-D-0.2"/>
    <n v="3"/>
    <s v="Jennifer Wilkisson"/>
    <s v="jwilkissongf@nba.com"/>
    <s v="United States"/>
    <s v="Rob"/>
    <s v="D"/>
    <x v="3"/>
    <n v="2.6849999999999996"/>
    <n v="8.0549999999999997"/>
    <x v="0"/>
    <x v="2"/>
    <x v="0"/>
  </r>
  <r>
    <s v="BPZ-51283-916"/>
    <x v="264"/>
    <s v="87688-42420-TO"/>
    <s v="A-M-2.5"/>
    <n v="2"/>
    <s v="Kylie Mowat"/>
    <s v=""/>
    <s v="United States"/>
    <s v="Ara"/>
    <s v="M"/>
    <x v="2"/>
    <n v="25.874999999999996"/>
    <n v="51.749999999999993"/>
    <x v="2"/>
    <x v="0"/>
    <x v="1"/>
  </r>
  <r>
    <s v="VQW-91903-926"/>
    <x v="459"/>
    <s v="05325-97750-WP"/>
    <s v="E-D-2.5"/>
    <n v="1"/>
    <s v="Cody Verissimo"/>
    <s v="cverissimogh@theglobeandmail.com"/>
    <s v="United Kingdom"/>
    <s v="Exc"/>
    <s v="D"/>
    <x v="2"/>
    <n v="27.945"/>
    <n v="27.945"/>
    <x v="1"/>
    <x v="2"/>
    <x v="0"/>
  </r>
  <r>
    <s v="OLF-77983-457"/>
    <x v="460"/>
    <s v="51901-35210-UI"/>
    <s v="A-L-2.5"/>
    <n v="2"/>
    <s v="Gabriel Starcks"/>
    <s v="gstarcksgi@abc.net.au"/>
    <s v="United States"/>
    <s v="Ara"/>
    <s v="L"/>
    <x v="2"/>
    <n v="29.784999999999997"/>
    <n v="59.569999999999993"/>
    <x v="2"/>
    <x v="1"/>
    <x v="1"/>
  </r>
  <r>
    <s v="MVI-04946-827"/>
    <x v="461"/>
    <s v="62483-50867-OM"/>
    <s v="E-L-1"/>
    <n v="1"/>
    <s v="Darby Dummer"/>
    <s v=""/>
    <s v="United Kingdom"/>
    <s v="Exc"/>
    <s v="L"/>
    <x v="0"/>
    <n v="14.85"/>
    <n v="14.85"/>
    <x v="1"/>
    <x v="1"/>
    <x v="1"/>
  </r>
  <r>
    <s v="UOG-94188-104"/>
    <x v="219"/>
    <s v="92753-50029-SD"/>
    <s v="A-M-0.5"/>
    <n v="5"/>
    <s v="Kienan Scholard"/>
    <s v="kscholardgk@sbwire.com"/>
    <s v="United States"/>
    <s v="Ara"/>
    <s v="M"/>
    <x v="1"/>
    <n v="6.75"/>
    <n v="33.75"/>
    <x v="2"/>
    <x v="0"/>
    <x v="1"/>
  </r>
  <r>
    <s v="DSN-15872-519"/>
    <x v="462"/>
    <s v="53809-98498-SN"/>
    <s v="L-L-2.5"/>
    <n v="4"/>
    <s v="Bo Kindley"/>
    <s v="bkindleygl@wikimedia.org"/>
    <s v="United States"/>
    <s v="Lib"/>
    <s v="L"/>
    <x v="2"/>
    <n v="36.454999999999998"/>
    <n v="145.82"/>
    <x v="3"/>
    <x v="1"/>
    <x v="0"/>
  </r>
  <r>
    <s v="OUQ-73954-002"/>
    <x v="463"/>
    <s v="66308-13503-KD"/>
    <s v="R-M-0.2"/>
    <n v="4"/>
    <s v="Krissie Hammett"/>
    <s v="khammettgm@dmoz.org"/>
    <s v="United States"/>
    <s v="Rob"/>
    <s v="M"/>
    <x v="3"/>
    <n v="2.9849999999999999"/>
    <n v="11.94"/>
    <x v="0"/>
    <x v="0"/>
    <x v="0"/>
  </r>
  <r>
    <s v="LGL-16843-667"/>
    <x v="464"/>
    <s v="82458-87830-JE"/>
    <s v="A-D-0.2"/>
    <n v="4"/>
    <s v="Alisha Hulburt"/>
    <s v="ahulburtgn@fda.gov"/>
    <s v="United States"/>
    <s v="Ara"/>
    <s v="D"/>
    <x v="3"/>
    <n v="2.9849999999999999"/>
    <n v="11.94"/>
    <x v="2"/>
    <x v="2"/>
    <x v="0"/>
  </r>
  <r>
    <s v="TCC-89722-031"/>
    <x v="465"/>
    <s v="41611-34336-WT"/>
    <s v="L-D-0.5"/>
    <n v="1"/>
    <s v="Peyter Lauritzen"/>
    <s v="plauritzengo@photobucket.com"/>
    <s v="United States"/>
    <s v="Lib"/>
    <s v="D"/>
    <x v="1"/>
    <n v="7.77"/>
    <n v="7.77"/>
    <x v="3"/>
    <x v="2"/>
    <x v="1"/>
  </r>
  <r>
    <s v="TRA-79507-007"/>
    <x v="466"/>
    <s v="70089-27418-UJ"/>
    <s v="R-L-2.5"/>
    <n v="4"/>
    <s v="Aurelia Burgwin"/>
    <s v="aburgwingp@redcross.org"/>
    <s v="United States"/>
    <s v="Rob"/>
    <s v="L"/>
    <x v="2"/>
    <n v="27.484999999999996"/>
    <n v="109.93999999999998"/>
    <x v="0"/>
    <x v="1"/>
    <x v="0"/>
  </r>
  <r>
    <s v="MZJ-77284-941"/>
    <x v="467"/>
    <s v="99978-56910-BN"/>
    <s v="E-L-0.2"/>
    <n v="5"/>
    <s v="Emalee Rolin"/>
    <s v="erolingq@google.fr"/>
    <s v="United States"/>
    <s v="Exc"/>
    <s v="L"/>
    <x v="3"/>
    <n v="4.4550000000000001"/>
    <n v="22.274999999999999"/>
    <x v="1"/>
    <x v="1"/>
    <x v="0"/>
  </r>
  <r>
    <s v="AXN-57779-891"/>
    <x v="468"/>
    <s v="09668-23340-IC"/>
    <s v="R-M-0.2"/>
    <n v="3"/>
    <s v="Donavon Fowle"/>
    <s v="dfowlegr@epa.gov"/>
    <s v="United States"/>
    <s v="Rob"/>
    <s v="M"/>
    <x v="3"/>
    <n v="2.9849999999999999"/>
    <n v="8.9550000000000001"/>
    <x v="0"/>
    <x v="0"/>
    <x v="1"/>
  </r>
  <r>
    <s v="PJB-15659-994"/>
    <x v="469"/>
    <s v="39457-62611-YK"/>
    <s v="L-D-2.5"/>
    <n v="4"/>
    <s v="Jorge Bettison"/>
    <s v=""/>
    <s v="Ireland"/>
    <s v="Lib"/>
    <s v="D"/>
    <x v="2"/>
    <n v="29.784999999999997"/>
    <n v="119.13999999999999"/>
    <x v="3"/>
    <x v="2"/>
    <x v="1"/>
  </r>
  <r>
    <s v="LTS-03470-353"/>
    <x v="470"/>
    <s v="90985-89807-RW"/>
    <s v="A-L-2.5"/>
    <n v="5"/>
    <s v="Wang Powlesland"/>
    <s v="wpowleslandgt@soundcloud.com"/>
    <s v="United States"/>
    <s v="Ara"/>
    <s v="L"/>
    <x v="2"/>
    <n v="29.784999999999997"/>
    <n v="148.92499999999998"/>
    <x v="2"/>
    <x v="1"/>
    <x v="0"/>
  </r>
  <r>
    <s v="UMM-28497-689"/>
    <x v="471"/>
    <s v="05325-97750-WP"/>
    <s v="L-L-2.5"/>
    <n v="3"/>
    <e v="#N/A"/>
    <e v="#N/A"/>
    <e v="#N/A"/>
    <s v="Lib"/>
    <s v="L"/>
    <x v="2"/>
    <n v="36.454999999999998"/>
    <n v="109.36499999999999"/>
    <x v="3"/>
    <x v="1"/>
    <x v="0"/>
  </r>
  <r>
    <s v="MJZ-93232-402"/>
    <x v="472"/>
    <s v="17816-67941-ZS"/>
    <s v="E-D-0.2"/>
    <n v="1"/>
    <s v="Laurence Ellingham"/>
    <s v="lellinghamgv@sciencedaily.com"/>
    <s v="United States"/>
    <s v="Exc"/>
    <s v="D"/>
    <x v="3"/>
    <n v="3.645"/>
    <n v="3.645"/>
    <x v="1"/>
    <x v="2"/>
    <x v="0"/>
  </r>
  <r>
    <s v="UHW-74617-126"/>
    <x v="173"/>
    <s v="90816-65619-LM"/>
    <s v="E-D-2.5"/>
    <n v="2"/>
    <s v="Billy Neiland"/>
    <s v=""/>
    <s v="United States"/>
    <s v="Exc"/>
    <s v="D"/>
    <x v="2"/>
    <n v="27.945"/>
    <n v="55.89"/>
    <x v="1"/>
    <x v="2"/>
    <x v="1"/>
  </r>
  <r>
    <s v="RIK-61730-794"/>
    <x v="473"/>
    <s v="69761-61146-KD"/>
    <s v="L-M-0.2"/>
    <n v="6"/>
    <s v="Ancell Fendt"/>
    <s v="afendtgx@forbes.com"/>
    <s v="United States"/>
    <s v="Lib"/>
    <s v="M"/>
    <x v="3"/>
    <n v="4.3650000000000002"/>
    <n v="26.19"/>
    <x v="3"/>
    <x v="0"/>
    <x v="0"/>
  </r>
  <r>
    <s v="IDJ-55379-750"/>
    <x v="474"/>
    <s v="24040-20817-QB"/>
    <s v="R-M-1"/>
    <n v="4"/>
    <s v="Angelia Cleyburn"/>
    <s v="acleyburngy@lycos.com"/>
    <s v="United States"/>
    <s v="Rob"/>
    <s v="M"/>
    <x v="0"/>
    <n v="9.9499999999999993"/>
    <n v="39.799999999999997"/>
    <x v="0"/>
    <x v="0"/>
    <x v="1"/>
  </r>
  <r>
    <s v="OHX-11953-965"/>
    <x v="475"/>
    <s v="19524-21432-XP"/>
    <s v="E-L-2.5"/>
    <n v="2"/>
    <s v="Temple Castiglione"/>
    <s v="tcastiglionegz@xing.com"/>
    <s v="United States"/>
    <s v="Exc"/>
    <s v="L"/>
    <x v="2"/>
    <n v="34.154999999999994"/>
    <n v="68.309999999999988"/>
    <x v="1"/>
    <x v="1"/>
    <x v="1"/>
  </r>
  <r>
    <s v="TVV-42245-088"/>
    <x v="476"/>
    <s v="14398-43114-RV"/>
    <s v="A-M-0.2"/>
    <n v="4"/>
    <s v="Betti Lacasa"/>
    <s v=""/>
    <s v="Ireland"/>
    <s v="Ara"/>
    <s v="M"/>
    <x v="3"/>
    <n v="3.375"/>
    <n v="13.5"/>
    <x v="2"/>
    <x v="0"/>
    <x v="1"/>
  </r>
  <r>
    <s v="DYP-74337-787"/>
    <x v="431"/>
    <s v="41486-52502-QQ"/>
    <s v="R-M-0.5"/>
    <n v="1"/>
    <s v="Gunilla Lynch"/>
    <s v=""/>
    <s v="United States"/>
    <s v="Rob"/>
    <s v="M"/>
    <x v="1"/>
    <n v="5.97"/>
    <n v="5.97"/>
    <x v="0"/>
    <x v="0"/>
    <x v="1"/>
  </r>
  <r>
    <s v="OKA-93124-100"/>
    <x v="477"/>
    <s v="05325-97750-WP"/>
    <s v="R-M-0.5"/>
    <n v="5"/>
    <e v="#N/A"/>
    <e v="#N/A"/>
    <e v="#N/A"/>
    <s v="Rob"/>
    <s v="M"/>
    <x v="1"/>
    <n v="5.97"/>
    <n v="29.849999999999998"/>
    <x v="0"/>
    <x v="0"/>
    <x v="0"/>
  </r>
  <r>
    <s v="IXW-20780-268"/>
    <x v="478"/>
    <s v="20236-64364-QL"/>
    <s v="L-L-2.5"/>
    <n v="2"/>
    <s v="Shay Couronne"/>
    <s v="scouronneh3@mozilla.org"/>
    <s v="United States"/>
    <s v="Lib"/>
    <s v="L"/>
    <x v="2"/>
    <n v="36.454999999999998"/>
    <n v="72.91"/>
    <x v="3"/>
    <x v="1"/>
    <x v="0"/>
  </r>
  <r>
    <s v="NGG-24006-937"/>
    <x v="45"/>
    <s v="29102-40100-TZ"/>
    <s v="E-M-2.5"/>
    <n v="4"/>
    <s v="Linus Flippelli"/>
    <s v="lflippellih4@github.io"/>
    <s v="United Kingdom"/>
    <s v="Exc"/>
    <s v="M"/>
    <x v="2"/>
    <n v="31.624999999999996"/>
    <n v="126.49999999999999"/>
    <x v="1"/>
    <x v="0"/>
    <x v="1"/>
  </r>
  <r>
    <s v="JZC-31180-557"/>
    <x v="444"/>
    <s v="09171-42203-EB"/>
    <s v="L-M-2.5"/>
    <n v="1"/>
    <s v="Rachelle Elizabeth"/>
    <s v="relizabethh5@live.com"/>
    <s v="United States"/>
    <s v="Lib"/>
    <s v="M"/>
    <x v="2"/>
    <n v="33.464999999999996"/>
    <n v="33.464999999999996"/>
    <x v="3"/>
    <x v="0"/>
    <x v="1"/>
  </r>
  <r>
    <s v="ZMU-63715-204"/>
    <x v="479"/>
    <s v="29060-75856-UI"/>
    <s v="E-D-1"/>
    <n v="6"/>
    <s v="Innis Renhard"/>
    <s v="irenhardh6@i2i.jp"/>
    <s v="United States"/>
    <s v="Exc"/>
    <s v="D"/>
    <x v="0"/>
    <n v="12.15"/>
    <n v="72.900000000000006"/>
    <x v="1"/>
    <x v="2"/>
    <x v="0"/>
  </r>
  <r>
    <s v="GND-08192-056"/>
    <x v="480"/>
    <s v="17088-16989-PL"/>
    <s v="L-D-0.5"/>
    <n v="2"/>
    <s v="Winne Roche"/>
    <s v="wrocheh7@xinhuanet.com"/>
    <s v="United States"/>
    <s v="Lib"/>
    <s v="D"/>
    <x v="1"/>
    <n v="7.77"/>
    <n v="15.54"/>
    <x v="3"/>
    <x v="2"/>
    <x v="0"/>
  </r>
  <r>
    <s v="RYY-38961-093"/>
    <x v="481"/>
    <s v="14756-18321-CL"/>
    <s v="A-M-0.2"/>
    <n v="6"/>
    <s v="Linn Alaway"/>
    <s v="lalawayhh@weather.com"/>
    <s v="United States"/>
    <s v="Ara"/>
    <s v="M"/>
    <x v="3"/>
    <n v="3.375"/>
    <n v="20.25"/>
    <x v="2"/>
    <x v="0"/>
    <x v="1"/>
  </r>
  <r>
    <s v="CVA-64996-969"/>
    <x v="478"/>
    <s v="13324-78688-MI"/>
    <s v="A-L-1"/>
    <n v="6"/>
    <s v="Cordy Odgaard"/>
    <s v="codgaardh9@nsw.gov.au"/>
    <s v="United States"/>
    <s v="Ara"/>
    <s v="L"/>
    <x v="0"/>
    <n v="12.95"/>
    <n v="77.699999999999989"/>
    <x v="2"/>
    <x v="1"/>
    <x v="1"/>
  </r>
  <r>
    <s v="XTH-67276-442"/>
    <x v="482"/>
    <s v="73799-04749-BM"/>
    <s v="L-M-2.5"/>
    <n v="4"/>
    <s v="Bertine Byrd"/>
    <s v="bbyrdha@4shared.com"/>
    <s v="United States"/>
    <s v="Lib"/>
    <s v="M"/>
    <x v="2"/>
    <n v="33.464999999999996"/>
    <n v="133.85999999999999"/>
    <x v="3"/>
    <x v="0"/>
    <x v="1"/>
  </r>
  <r>
    <s v="PVU-02950-470"/>
    <x v="353"/>
    <s v="01927-46702-YT"/>
    <s v="E-D-1"/>
    <n v="1"/>
    <s v="Nelie Garnson"/>
    <s v=""/>
    <s v="United Kingdom"/>
    <s v="Exc"/>
    <s v="D"/>
    <x v="0"/>
    <n v="12.15"/>
    <n v="12.15"/>
    <x v="1"/>
    <x v="2"/>
    <x v="1"/>
  </r>
  <r>
    <s v="XSN-26809-910"/>
    <x v="199"/>
    <s v="80467-17137-TO"/>
    <s v="E-M-2.5"/>
    <n v="2"/>
    <s v="Dianne Chardin"/>
    <s v="dchardinhc@nhs.uk"/>
    <s v="Ireland"/>
    <s v="Exc"/>
    <s v="M"/>
    <x v="2"/>
    <n v="31.624999999999996"/>
    <n v="63.249999999999993"/>
    <x v="1"/>
    <x v="0"/>
    <x v="0"/>
  </r>
  <r>
    <s v="UDN-88321-005"/>
    <x v="372"/>
    <s v="14640-87215-BK"/>
    <s v="R-L-0.5"/>
    <n v="5"/>
    <s v="Hailee Radbone"/>
    <s v="hradbonehd@newsvine.com"/>
    <s v="United States"/>
    <s v="Rob"/>
    <s v="L"/>
    <x v="1"/>
    <n v="7.169999999999999"/>
    <n v="35.849999999999994"/>
    <x v="0"/>
    <x v="1"/>
    <x v="1"/>
  </r>
  <r>
    <s v="EXP-21628-670"/>
    <x v="267"/>
    <s v="94447-35885-HK"/>
    <s v="A-M-2.5"/>
    <n v="3"/>
    <s v="Wallis Bernth"/>
    <s v="wbernthhe@miitbeian.gov.cn"/>
    <s v="United States"/>
    <s v="Ara"/>
    <s v="M"/>
    <x v="2"/>
    <n v="25.874999999999996"/>
    <n v="77.624999999999986"/>
    <x v="2"/>
    <x v="0"/>
    <x v="1"/>
  </r>
  <r>
    <s v="VGM-24161-361"/>
    <x v="480"/>
    <s v="71034-49694-CS"/>
    <s v="E-M-2.5"/>
    <n v="2"/>
    <s v="Byron Acarson"/>
    <s v="bacarsonhf@cnn.com"/>
    <s v="United States"/>
    <s v="Exc"/>
    <s v="M"/>
    <x v="2"/>
    <n v="31.624999999999996"/>
    <n v="63.249999999999993"/>
    <x v="1"/>
    <x v="0"/>
    <x v="0"/>
  </r>
  <r>
    <s v="PKN-19556-918"/>
    <x v="483"/>
    <s v="00445-42781-KX"/>
    <s v="E-L-0.2"/>
    <n v="6"/>
    <s v="Faunie Brigham"/>
    <s v="fbrighamhg@blog.com"/>
    <s v="Ireland"/>
    <s v="Exc"/>
    <s v="L"/>
    <x v="3"/>
    <n v="4.4550000000000001"/>
    <n v="26.73"/>
    <x v="1"/>
    <x v="1"/>
    <x v="0"/>
  </r>
  <r>
    <s v="PKN-19556-918"/>
    <x v="483"/>
    <s v="00445-42781-KX"/>
    <s v="L-D-0.5"/>
    <n v="4"/>
    <s v="Faunie Brigham"/>
    <s v="fbrighamhg@blog.com"/>
    <s v="Ireland"/>
    <s v="Lib"/>
    <s v="D"/>
    <x v="1"/>
    <n v="7.77"/>
    <n v="31.08"/>
    <x v="3"/>
    <x v="2"/>
    <x v="0"/>
  </r>
  <r>
    <s v="PKN-19556-918"/>
    <x v="483"/>
    <s v="00445-42781-KX"/>
    <s v="A-D-0.2"/>
    <n v="1"/>
    <e v="#N/A"/>
    <e v="#N/A"/>
    <e v="#N/A"/>
    <s v="Ara"/>
    <s v="D"/>
    <x v="3"/>
    <n v="2.9849999999999999"/>
    <n v="2.9849999999999999"/>
    <x v="2"/>
    <x v="2"/>
    <x v="0"/>
  </r>
  <r>
    <s v="PKN-19556-918"/>
    <x v="483"/>
    <s v="00445-42781-KX"/>
    <s v="R-D-2.5"/>
    <n v="5"/>
    <e v="#N/A"/>
    <e v="#N/A"/>
    <e v="#N/A"/>
    <s v="Rob"/>
    <s v="D"/>
    <x v="2"/>
    <n v="20.584999999999997"/>
    <n v="102.92499999999998"/>
    <x v="0"/>
    <x v="2"/>
    <x v="0"/>
  </r>
  <r>
    <s v="DXQ-44537-297"/>
    <x v="484"/>
    <s v="96116-24737-LV"/>
    <s v="E-L-0.5"/>
    <n v="4"/>
    <s v="Marjorie Yoxen"/>
    <s v="myoxenhk@google.com"/>
    <s v="United States"/>
    <s v="Exc"/>
    <s v="L"/>
    <x v="1"/>
    <n v="8.91"/>
    <n v="35.64"/>
    <x v="1"/>
    <x v="1"/>
    <x v="1"/>
  </r>
  <r>
    <s v="BPC-54727-307"/>
    <x v="485"/>
    <s v="18684-73088-YL"/>
    <s v="R-L-1"/>
    <n v="4"/>
    <s v="Gaspar McGavin"/>
    <s v="gmcgavinhl@histats.com"/>
    <s v="United States"/>
    <s v="Rob"/>
    <s v="L"/>
    <x v="0"/>
    <n v="11.95"/>
    <n v="47.8"/>
    <x v="0"/>
    <x v="1"/>
    <x v="1"/>
  </r>
  <r>
    <s v="KSH-47717-456"/>
    <x v="486"/>
    <s v="74671-55639-TU"/>
    <s v="L-M-1"/>
    <n v="3"/>
    <s v="Lindy Uttermare"/>
    <s v="luttermarehm@engadget.com"/>
    <s v="United States"/>
    <s v="Lib"/>
    <s v="M"/>
    <x v="0"/>
    <n v="14.55"/>
    <n v="43.650000000000006"/>
    <x v="3"/>
    <x v="0"/>
    <x v="1"/>
  </r>
  <r>
    <s v="ANK-59436-446"/>
    <x v="487"/>
    <s v="17488-65879-XL"/>
    <s v="E-L-0.5"/>
    <n v="4"/>
    <s v="Eal D'Ambrogio"/>
    <s v="edambrogiohn@techcrunch.com"/>
    <s v="United States"/>
    <s v="Exc"/>
    <s v="L"/>
    <x v="1"/>
    <n v="8.91"/>
    <n v="35.64"/>
    <x v="1"/>
    <x v="1"/>
    <x v="0"/>
  </r>
  <r>
    <s v="AYY-83051-752"/>
    <x v="488"/>
    <s v="46431-09298-OU"/>
    <s v="L-L-1"/>
    <n v="6"/>
    <s v="Carolee Winchcombe"/>
    <s v="cwinchcombeho@jiathis.com"/>
    <s v="United States"/>
    <s v="Lib"/>
    <s v="L"/>
    <x v="0"/>
    <n v="15.85"/>
    <n v="95.1"/>
    <x v="3"/>
    <x v="1"/>
    <x v="0"/>
  </r>
  <r>
    <s v="CSW-59644-267"/>
    <x v="489"/>
    <s v="60378-26473-FE"/>
    <s v="E-M-2.5"/>
    <n v="1"/>
    <s v="Benedikta Paumier"/>
    <s v="bpaumierhp@umn.edu"/>
    <s v="Ireland"/>
    <s v="Exc"/>
    <s v="M"/>
    <x v="2"/>
    <n v="31.624999999999996"/>
    <n v="31.624999999999996"/>
    <x v="1"/>
    <x v="0"/>
    <x v="0"/>
  </r>
  <r>
    <s v="ITY-92466-909"/>
    <x v="162"/>
    <s v="34927-68586-ZV"/>
    <s v="A-M-2.5"/>
    <n v="3"/>
    <s v="Neville Piatto"/>
    <s v=""/>
    <s v="Ireland"/>
    <s v="Ara"/>
    <s v="M"/>
    <x v="2"/>
    <n v="25.874999999999996"/>
    <n v="77.624999999999986"/>
    <x v="2"/>
    <x v="0"/>
    <x v="0"/>
  </r>
  <r>
    <s v="IGW-04801-466"/>
    <x v="490"/>
    <s v="29051-27555-GD"/>
    <s v="L-D-0.2"/>
    <n v="1"/>
    <s v="Jeno Capey"/>
    <s v="jcapeyhr@bravesites.com"/>
    <s v="United States"/>
    <s v="Lib"/>
    <s v="D"/>
    <x v="3"/>
    <n v="3.8849999999999998"/>
    <n v="3.8849999999999998"/>
    <x v="3"/>
    <x v="2"/>
    <x v="0"/>
  </r>
  <r>
    <s v="LJN-34281-921"/>
    <x v="491"/>
    <s v="52143-35672-JF"/>
    <s v="R-L-2.5"/>
    <n v="5"/>
    <s v="Tuckie Mathonnet"/>
    <s v="tmathonneti0@google.co.jp"/>
    <s v="United States"/>
    <s v="Rob"/>
    <s v="L"/>
    <x v="2"/>
    <n v="27.484999999999996"/>
    <n v="137.42499999999998"/>
    <x v="0"/>
    <x v="1"/>
    <x v="1"/>
  </r>
  <r>
    <s v="BWZ-46364-547"/>
    <x v="301"/>
    <s v="64918-67725-MN"/>
    <s v="R-L-1"/>
    <n v="3"/>
    <s v="Yardley Basill"/>
    <s v="ybasillht@theguardian.com"/>
    <s v="United States"/>
    <s v="Rob"/>
    <s v="L"/>
    <x v="0"/>
    <n v="11.95"/>
    <n v="35.849999999999994"/>
    <x v="0"/>
    <x v="1"/>
    <x v="0"/>
  </r>
  <r>
    <s v="SBC-95710-706"/>
    <x v="194"/>
    <s v="85634-61759-ND"/>
    <s v="E-M-0.2"/>
    <n v="2"/>
    <s v="Maggy Baistow"/>
    <s v="mbaistowhu@i2i.jp"/>
    <s v="United Kingdom"/>
    <s v="Exc"/>
    <s v="M"/>
    <x v="3"/>
    <n v="4.125"/>
    <n v="8.25"/>
    <x v="1"/>
    <x v="0"/>
    <x v="0"/>
  </r>
  <r>
    <s v="WRN-55114-031"/>
    <x v="26"/>
    <s v="40180-22940-QB"/>
    <s v="E-L-2.5"/>
    <n v="3"/>
    <s v="Courtney Pallant"/>
    <s v="cpallanthv@typepad.com"/>
    <s v="United States"/>
    <s v="Exc"/>
    <s v="L"/>
    <x v="2"/>
    <n v="34.154999999999994"/>
    <n v="102.46499999999997"/>
    <x v="1"/>
    <x v="1"/>
    <x v="0"/>
  </r>
  <r>
    <s v="TZU-64255-831"/>
    <x v="125"/>
    <s v="34666-76738-SQ"/>
    <s v="R-D-2.5"/>
    <n v="2"/>
    <s v="Marne Mingey"/>
    <s v=""/>
    <s v="United States"/>
    <s v="Rob"/>
    <s v="D"/>
    <x v="2"/>
    <n v="20.584999999999997"/>
    <n v="41.169999999999995"/>
    <x v="0"/>
    <x v="2"/>
    <x v="1"/>
  </r>
  <r>
    <s v="JVF-91003-729"/>
    <x v="492"/>
    <s v="98536-88616-FF"/>
    <s v="A-D-2.5"/>
    <n v="3"/>
    <s v="Denny O' Ronan"/>
    <s v="dohx@redcross.org"/>
    <s v="United States"/>
    <s v="Ara"/>
    <s v="D"/>
    <x v="2"/>
    <n v="22.884999999999998"/>
    <n v="68.655000000000001"/>
    <x v="2"/>
    <x v="2"/>
    <x v="0"/>
  </r>
  <r>
    <s v="MVB-22135-665"/>
    <x v="462"/>
    <s v="55621-06130-SA"/>
    <s v="A-D-1"/>
    <n v="1"/>
    <s v="Dottie Rallin"/>
    <s v="drallinhy@howstuffworks.com"/>
    <s v="United States"/>
    <s v="Ara"/>
    <s v="D"/>
    <x v="0"/>
    <n v="9.9499999999999993"/>
    <n v="9.9499999999999993"/>
    <x v="2"/>
    <x v="2"/>
    <x v="0"/>
  </r>
  <r>
    <s v="CKS-47815-571"/>
    <x v="493"/>
    <s v="45666-86771-EH"/>
    <s v="L-L-0.5"/>
    <n v="3"/>
    <s v="Ardith Chill"/>
    <s v="achillhz@epa.gov"/>
    <s v="United Kingdom"/>
    <s v="Lib"/>
    <s v="L"/>
    <x v="1"/>
    <n v="9.51"/>
    <n v="28.53"/>
    <x v="3"/>
    <x v="1"/>
    <x v="0"/>
  </r>
  <r>
    <s v="OAW-17338-101"/>
    <x v="494"/>
    <s v="52143-35672-JF"/>
    <s v="R-D-0.2"/>
    <n v="6"/>
    <s v="Tuckie Mathonnet"/>
    <s v="tmathonneti0@google.co.jp"/>
    <s v="United States"/>
    <s v="Rob"/>
    <s v="D"/>
    <x v="3"/>
    <n v="2.6849999999999996"/>
    <n v="16.11"/>
    <x v="0"/>
    <x v="2"/>
    <x v="1"/>
  </r>
  <r>
    <s v="ALP-37623-536"/>
    <x v="495"/>
    <s v="24689-69376-XX"/>
    <s v="L-L-1"/>
    <n v="6"/>
    <s v="Charmane Denys"/>
    <s v="cdenysi1@is.gd"/>
    <s v="United Kingdom"/>
    <s v="Lib"/>
    <s v="L"/>
    <x v="0"/>
    <n v="15.85"/>
    <n v="95.1"/>
    <x v="3"/>
    <x v="1"/>
    <x v="1"/>
  </r>
  <r>
    <s v="WMU-87639-108"/>
    <x v="496"/>
    <s v="71891-51101-VQ"/>
    <s v="R-D-0.5"/>
    <n v="1"/>
    <s v="Cecily Stebbings"/>
    <s v="cstebbingsi2@drupal.org"/>
    <s v="United States"/>
    <s v="Rob"/>
    <s v="D"/>
    <x v="1"/>
    <n v="5.3699999999999992"/>
    <n v="5.3699999999999992"/>
    <x v="0"/>
    <x v="2"/>
    <x v="0"/>
  </r>
  <r>
    <s v="USN-44968-231"/>
    <x v="497"/>
    <s v="71749-05400-CN"/>
    <s v="R-L-1"/>
    <n v="4"/>
    <s v="Giana Tonnesen"/>
    <s v=""/>
    <s v="United States"/>
    <s v="Rob"/>
    <s v="L"/>
    <x v="0"/>
    <n v="11.95"/>
    <n v="47.8"/>
    <x v="0"/>
    <x v="1"/>
    <x v="1"/>
  </r>
  <r>
    <s v="YZG-20575-451"/>
    <x v="498"/>
    <s v="64845-00270-NO"/>
    <s v="L-L-1"/>
    <n v="4"/>
    <s v="Rhetta Zywicki"/>
    <s v="rzywickii4@ifeng.com"/>
    <s v="Ireland"/>
    <s v="Lib"/>
    <s v="L"/>
    <x v="0"/>
    <n v="15.85"/>
    <n v="63.4"/>
    <x v="3"/>
    <x v="1"/>
    <x v="1"/>
  </r>
  <r>
    <s v="HTH-52867-812"/>
    <x v="382"/>
    <s v="29851-36402-UX"/>
    <s v="A-M-2.5"/>
    <n v="4"/>
    <s v="Almeria Burgett"/>
    <s v="aburgetti5@moonfruit.com"/>
    <s v="United States"/>
    <s v="Ara"/>
    <s v="M"/>
    <x v="2"/>
    <n v="25.874999999999996"/>
    <n v="103.49999999999999"/>
    <x v="2"/>
    <x v="0"/>
    <x v="1"/>
  </r>
  <r>
    <s v="FWU-44971-444"/>
    <x v="499"/>
    <s v="12190-25421-WM"/>
    <s v="A-D-2.5"/>
    <n v="3"/>
    <s v="Marvin Malloy"/>
    <s v="mmalloyi6@seattletimes.com"/>
    <s v="United States"/>
    <s v="Ara"/>
    <s v="D"/>
    <x v="2"/>
    <n v="22.884999999999998"/>
    <n v="68.655000000000001"/>
    <x v="2"/>
    <x v="2"/>
    <x v="1"/>
  </r>
  <r>
    <s v="EQI-82205-066"/>
    <x v="500"/>
    <s v="52316-30571-GD"/>
    <s v="R-M-2.5"/>
    <n v="2"/>
    <s v="Maxim McParland"/>
    <s v="mmcparlandi7@w3.org"/>
    <s v="United States"/>
    <s v="Rob"/>
    <s v="M"/>
    <x v="2"/>
    <n v="22.884999999999998"/>
    <n v="45.769999999999996"/>
    <x v="0"/>
    <x v="0"/>
    <x v="0"/>
  </r>
  <r>
    <s v="NAR-00747-074"/>
    <x v="501"/>
    <s v="23243-92649-RY"/>
    <s v="L-D-1"/>
    <n v="4"/>
    <s v="Sylas Jennaroy"/>
    <s v="sjennaroyi8@purevolume.com"/>
    <s v="United States"/>
    <s v="Lib"/>
    <s v="D"/>
    <x v="0"/>
    <n v="12.95"/>
    <n v="51.8"/>
    <x v="3"/>
    <x v="2"/>
    <x v="1"/>
  </r>
  <r>
    <s v="JYR-22052-185"/>
    <x v="502"/>
    <s v="39528-19971-OR"/>
    <s v="A-M-0.5"/>
    <n v="2"/>
    <s v="Wren Place"/>
    <s v="wplacei9@wsj.com"/>
    <s v="United States"/>
    <s v="Ara"/>
    <s v="M"/>
    <x v="1"/>
    <n v="6.75"/>
    <n v="13.5"/>
    <x v="2"/>
    <x v="0"/>
    <x v="0"/>
  </r>
  <r>
    <s v="XKO-54097-932"/>
    <x v="503"/>
    <s v="32743-78448-KT"/>
    <s v="E-M-0.5"/>
    <n v="3"/>
    <s v="Janella Millett"/>
    <s v="jmillettik@addtoany.com"/>
    <s v="United States"/>
    <s v="Exc"/>
    <s v="M"/>
    <x v="1"/>
    <n v="8.25"/>
    <n v="24.75"/>
    <x v="1"/>
    <x v="0"/>
    <x v="0"/>
  </r>
  <r>
    <s v="HXA-72415-025"/>
    <x v="504"/>
    <s v="93417-12322-YB"/>
    <s v="A-D-2.5"/>
    <n v="2"/>
    <s v="Dollie Gadsden"/>
    <s v="dgadsdenib@google.com.hk"/>
    <s v="Ireland"/>
    <s v="Ara"/>
    <s v="D"/>
    <x v="2"/>
    <n v="22.884999999999998"/>
    <n v="45.769999999999996"/>
    <x v="2"/>
    <x v="2"/>
    <x v="0"/>
  </r>
  <r>
    <s v="MJF-20065-335"/>
    <x v="497"/>
    <s v="56891-86662-UY"/>
    <s v="E-L-0.5"/>
    <n v="6"/>
    <s v="Val Wakelin"/>
    <s v="vwakelinic@unesco.org"/>
    <s v="United States"/>
    <s v="Exc"/>
    <s v="L"/>
    <x v="1"/>
    <n v="8.91"/>
    <n v="53.46"/>
    <x v="1"/>
    <x v="1"/>
    <x v="1"/>
  </r>
  <r>
    <s v="GFI-83300-059"/>
    <x v="501"/>
    <s v="40414-26467-VE"/>
    <s v="A-M-0.2"/>
    <n v="6"/>
    <s v="Annie Campsall"/>
    <s v="acampsallid@zimbio.com"/>
    <s v="United States"/>
    <s v="Ara"/>
    <s v="M"/>
    <x v="3"/>
    <n v="3.375"/>
    <n v="20.25"/>
    <x v="2"/>
    <x v="0"/>
    <x v="0"/>
  </r>
  <r>
    <s v="WJR-51493-682"/>
    <x v="1"/>
    <s v="87858-83734-RK"/>
    <s v="L-D-2.5"/>
    <n v="5"/>
    <s v="Shermy Moseby"/>
    <s v="smosebyie@stanford.edu"/>
    <s v="United States"/>
    <s v="Lib"/>
    <s v="D"/>
    <x v="2"/>
    <n v="29.784999999999997"/>
    <n v="148.92499999999998"/>
    <x v="3"/>
    <x v="2"/>
    <x v="1"/>
  </r>
  <r>
    <s v="SHP-55648-472"/>
    <x v="505"/>
    <s v="46818-20198-GB"/>
    <s v="A-M-1"/>
    <n v="6"/>
    <s v="Corrie Wass"/>
    <s v="cwassif@prweb.com"/>
    <s v="United States"/>
    <s v="Ara"/>
    <s v="M"/>
    <x v="0"/>
    <n v="11.25"/>
    <n v="67.5"/>
    <x v="2"/>
    <x v="0"/>
    <x v="1"/>
  </r>
  <r>
    <s v="HYR-03455-684"/>
    <x v="506"/>
    <s v="29808-89098-XD"/>
    <s v="E-D-1"/>
    <n v="6"/>
    <s v="Ira Sjostrom"/>
    <s v="isjostromig@pbs.org"/>
    <s v="United States"/>
    <s v="Exc"/>
    <s v="D"/>
    <x v="0"/>
    <n v="12.15"/>
    <n v="72.900000000000006"/>
    <x v="1"/>
    <x v="2"/>
    <x v="1"/>
  </r>
  <r>
    <s v="HYR-03455-684"/>
    <x v="506"/>
    <s v="29808-89098-XD"/>
    <s v="L-D-0.2"/>
    <n v="2"/>
    <s v="Ira Sjostrom"/>
    <s v="isjostromig@pbs.org"/>
    <s v="United States"/>
    <s v="Lib"/>
    <s v="D"/>
    <x v="3"/>
    <n v="3.8849999999999998"/>
    <n v="7.77"/>
    <x v="3"/>
    <x v="2"/>
    <x v="1"/>
  </r>
  <r>
    <s v="HUG-52766-375"/>
    <x v="507"/>
    <s v="78786-77449-RQ"/>
    <s v="A-D-2.5"/>
    <n v="4"/>
    <s v="Jermaine Branchett"/>
    <s v="jbranchettii@bravesites.com"/>
    <s v="United States"/>
    <s v="Ara"/>
    <s v="D"/>
    <x v="2"/>
    <n v="22.884999999999998"/>
    <n v="91.539999999999992"/>
    <x v="2"/>
    <x v="2"/>
    <x v="1"/>
  </r>
  <r>
    <s v="DAH-46595-917"/>
    <x v="508"/>
    <s v="27878-42224-QF"/>
    <s v="A-D-1"/>
    <n v="6"/>
    <s v="Nissie Rudland"/>
    <s v="nrudlandij@blogs.com"/>
    <s v="Ireland"/>
    <s v="Ara"/>
    <s v="D"/>
    <x v="0"/>
    <n v="9.9499999999999993"/>
    <n v="59.699999999999996"/>
    <x v="2"/>
    <x v="2"/>
    <x v="1"/>
  </r>
  <r>
    <s v="VEM-79839-466"/>
    <x v="509"/>
    <s v="32743-78448-KT"/>
    <s v="R-L-2.5"/>
    <n v="5"/>
    <s v="Janella Millett"/>
    <s v="jmillettik@addtoany.com"/>
    <s v="United States"/>
    <s v="Rob"/>
    <s v="L"/>
    <x v="2"/>
    <n v="27.484999999999996"/>
    <n v="137.42499999999998"/>
    <x v="0"/>
    <x v="1"/>
    <x v="0"/>
  </r>
  <r>
    <s v="OWH-11126-533"/>
    <x v="131"/>
    <s v="25331-13794-SB"/>
    <s v="L-M-2.5"/>
    <n v="2"/>
    <s v="Ferdie Tourry"/>
    <s v="ftourryil@google.de"/>
    <s v="United States"/>
    <s v="Lib"/>
    <s v="M"/>
    <x v="2"/>
    <n v="33.464999999999996"/>
    <n v="66.929999999999993"/>
    <x v="3"/>
    <x v="0"/>
    <x v="1"/>
  </r>
  <r>
    <s v="UMT-26130-151"/>
    <x v="510"/>
    <s v="55864-37682-GQ"/>
    <s v="L-M-0.2"/>
    <n v="3"/>
    <s v="Cecil Weatherall"/>
    <s v="cweatherallim@toplist.cz"/>
    <s v="United States"/>
    <s v="Lib"/>
    <s v="M"/>
    <x v="3"/>
    <n v="4.3650000000000002"/>
    <n v="13.095000000000001"/>
    <x v="3"/>
    <x v="0"/>
    <x v="0"/>
  </r>
  <r>
    <s v="JKA-27899-806"/>
    <x v="511"/>
    <s v="97005-25609-CQ"/>
    <s v="R-L-1"/>
    <n v="5"/>
    <s v="Gale Heindrick"/>
    <s v="gheindrickin@usda.gov"/>
    <s v="United States"/>
    <s v="Rob"/>
    <s v="L"/>
    <x v="0"/>
    <n v="11.95"/>
    <n v="59.75"/>
    <x v="0"/>
    <x v="1"/>
    <x v="1"/>
  </r>
  <r>
    <s v="ULU-07744-724"/>
    <x v="512"/>
    <s v="94058-95794-IJ"/>
    <s v="L-M-0.5"/>
    <n v="5"/>
    <s v="Layne Imason"/>
    <s v="limasonio@discuz.net"/>
    <s v="United States"/>
    <s v="Lib"/>
    <s v="M"/>
    <x v="1"/>
    <n v="8.73"/>
    <n v="43.650000000000006"/>
    <x v="3"/>
    <x v="0"/>
    <x v="0"/>
  </r>
  <r>
    <s v="NOM-56457-507"/>
    <x v="513"/>
    <s v="40214-03678-GU"/>
    <s v="E-M-1"/>
    <n v="6"/>
    <s v="Hazel Saill"/>
    <s v="hsaillip@odnoklassniki.ru"/>
    <s v="United States"/>
    <s v="Exc"/>
    <s v="M"/>
    <x v="0"/>
    <n v="13.75"/>
    <n v="82.5"/>
    <x v="1"/>
    <x v="0"/>
    <x v="0"/>
  </r>
  <r>
    <s v="NZN-71683-705"/>
    <x v="514"/>
    <s v="04921-85445-SL"/>
    <s v="A-L-2.5"/>
    <n v="6"/>
    <s v="Hermann Larvor"/>
    <s v="hlarvoriq@last.fm"/>
    <s v="United States"/>
    <s v="Ara"/>
    <s v="L"/>
    <x v="2"/>
    <n v="29.784999999999997"/>
    <n v="178.70999999999998"/>
    <x v="2"/>
    <x v="1"/>
    <x v="0"/>
  </r>
  <r>
    <s v="WMA-34232-850"/>
    <x v="7"/>
    <s v="53386-94266-LJ"/>
    <s v="L-D-2.5"/>
    <n v="4"/>
    <s v="Terri Lyford"/>
    <s v=""/>
    <s v="United States"/>
    <s v="Lib"/>
    <s v="D"/>
    <x v="2"/>
    <n v="29.784999999999997"/>
    <n v="119.13999999999999"/>
    <x v="3"/>
    <x v="2"/>
    <x v="0"/>
  </r>
  <r>
    <s v="EZL-27919-704"/>
    <x v="481"/>
    <s v="49480-85909-DG"/>
    <s v="L-L-0.5"/>
    <n v="5"/>
    <s v="Gabey Cogan"/>
    <s v=""/>
    <s v="United States"/>
    <s v="Lib"/>
    <s v="L"/>
    <x v="1"/>
    <n v="9.51"/>
    <n v="47.55"/>
    <x v="3"/>
    <x v="1"/>
    <x v="1"/>
  </r>
  <r>
    <s v="ZYU-11345-774"/>
    <x v="515"/>
    <s v="18293-78136-MN"/>
    <s v="L-M-0.5"/>
    <n v="5"/>
    <s v="Charin Penwarden"/>
    <s v="cpenwardenit@mlb.com"/>
    <s v="Ireland"/>
    <s v="Lib"/>
    <s v="M"/>
    <x v="1"/>
    <n v="8.73"/>
    <n v="43.650000000000006"/>
    <x v="3"/>
    <x v="0"/>
    <x v="1"/>
  </r>
  <r>
    <s v="CPW-34587-459"/>
    <x v="516"/>
    <s v="84641-67384-TD"/>
    <s v="A-L-2.5"/>
    <n v="6"/>
    <s v="Milty Middis"/>
    <s v="mmiddisiu@dmoz.org"/>
    <s v="United States"/>
    <s v="Ara"/>
    <s v="L"/>
    <x v="2"/>
    <n v="29.784999999999997"/>
    <n v="178.70999999999998"/>
    <x v="2"/>
    <x v="1"/>
    <x v="0"/>
  </r>
  <r>
    <s v="NQZ-82067-394"/>
    <x v="517"/>
    <s v="72320-29738-EB"/>
    <s v="R-L-2.5"/>
    <n v="1"/>
    <s v="Adrianne Vairow"/>
    <s v="avairowiv@studiopress.com"/>
    <s v="United Kingdom"/>
    <s v="Rob"/>
    <s v="L"/>
    <x v="2"/>
    <n v="27.484999999999996"/>
    <n v="27.484999999999996"/>
    <x v="0"/>
    <x v="1"/>
    <x v="1"/>
  </r>
  <r>
    <s v="JBW-95055-851"/>
    <x v="518"/>
    <s v="47355-97488-XS"/>
    <s v="A-M-1"/>
    <n v="5"/>
    <s v="Anjanette Goldie"/>
    <s v="agoldieiw@goo.gl"/>
    <s v="United States"/>
    <s v="Ara"/>
    <s v="M"/>
    <x v="0"/>
    <n v="11.25"/>
    <n v="56.25"/>
    <x v="2"/>
    <x v="0"/>
    <x v="1"/>
  </r>
  <r>
    <s v="AHY-20324-088"/>
    <x v="519"/>
    <s v="63499-24884-PP"/>
    <s v="L-L-0.2"/>
    <n v="2"/>
    <s v="Nicky Ayris"/>
    <s v="nayrisix@t-online.de"/>
    <s v="United Kingdom"/>
    <s v="Lib"/>
    <s v="L"/>
    <x v="3"/>
    <n v="4.7549999999999999"/>
    <n v="9.51"/>
    <x v="3"/>
    <x v="1"/>
    <x v="0"/>
  </r>
  <r>
    <s v="ZSL-66684-103"/>
    <x v="520"/>
    <s v="39193-51770-FM"/>
    <s v="E-M-0.2"/>
    <n v="2"/>
    <s v="Laryssa Benediktovich"/>
    <s v="lbenediktovichiy@wunderground.com"/>
    <s v="United States"/>
    <s v="Exc"/>
    <s v="M"/>
    <x v="3"/>
    <n v="4.125"/>
    <n v="8.25"/>
    <x v="1"/>
    <x v="0"/>
    <x v="0"/>
  </r>
  <r>
    <s v="WNE-73911-475"/>
    <x v="521"/>
    <s v="61323-91967-GG"/>
    <s v="L-D-0.5"/>
    <n v="6"/>
    <s v="Theo Jacobovitz"/>
    <s v="tjacobovitziz@cbc.ca"/>
    <s v="United States"/>
    <s v="Lib"/>
    <s v="D"/>
    <x v="1"/>
    <n v="7.77"/>
    <n v="46.62"/>
    <x v="3"/>
    <x v="2"/>
    <x v="1"/>
  </r>
  <r>
    <s v="EZB-68383-559"/>
    <x v="418"/>
    <s v="90123-01967-KS"/>
    <s v="R-L-1"/>
    <n v="6"/>
    <s v="Becca Ableson"/>
    <s v=""/>
    <s v="United States"/>
    <s v="Rob"/>
    <s v="L"/>
    <x v="0"/>
    <n v="11.95"/>
    <n v="71.699999999999989"/>
    <x v="0"/>
    <x v="1"/>
    <x v="1"/>
  </r>
  <r>
    <s v="OVO-01283-090"/>
    <x v="122"/>
    <s v="15958-25089-OS"/>
    <s v="L-L-2.5"/>
    <n v="2"/>
    <s v="Jeno Druitt"/>
    <s v="jdruittj1@feedburner.com"/>
    <s v="United States"/>
    <s v="Lib"/>
    <s v="L"/>
    <x v="2"/>
    <n v="36.454999999999998"/>
    <n v="72.91"/>
    <x v="3"/>
    <x v="1"/>
    <x v="0"/>
  </r>
  <r>
    <s v="TXH-78646-919"/>
    <x v="423"/>
    <s v="98430-37820-UV"/>
    <s v="R-D-0.2"/>
    <n v="3"/>
    <s v="Deonne Shortall"/>
    <s v="dshortallj2@wikipedia.org"/>
    <s v="United States"/>
    <s v="Rob"/>
    <s v="D"/>
    <x v="3"/>
    <n v="2.6849999999999996"/>
    <n v="8.0549999999999997"/>
    <x v="0"/>
    <x v="2"/>
    <x v="0"/>
  </r>
  <r>
    <s v="CYZ-37122-164"/>
    <x v="463"/>
    <s v="21798-04171-XC"/>
    <s v="E-M-0.5"/>
    <n v="2"/>
    <s v="Wilton Cottier"/>
    <s v="wcottierj3@cafepress.com"/>
    <s v="United States"/>
    <s v="Exc"/>
    <s v="M"/>
    <x v="1"/>
    <n v="8.25"/>
    <n v="16.5"/>
    <x v="1"/>
    <x v="0"/>
    <x v="1"/>
  </r>
  <r>
    <s v="AGQ-06534-750"/>
    <x v="273"/>
    <s v="52798-46508-HP"/>
    <s v="A-L-1"/>
    <n v="5"/>
    <s v="Kevan Grinsted"/>
    <s v="kgrinstedj4@google.com.br"/>
    <s v="Ireland"/>
    <s v="Ara"/>
    <s v="L"/>
    <x v="0"/>
    <n v="12.95"/>
    <n v="64.75"/>
    <x v="2"/>
    <x v="1"/>
    <x v="1"/>
  </r>
  <r>
    <s v="QVL-32245-818"/>
    <x v="522"/>
    <s v="46478-42970-EM"/>
    <s v="A-M-0.5"/>
    <n v="5"/>
    <s v="Dionne Skyner"/>
    <s v="dskynerj5@hubpages.com"/>
    <s v="United States"/>
    <s v="Ara"/>
    <s v="M"/>
    <x v="1"/>
    <n v="6.75"/>
    <n v="33.75"/>
    <x v="2"/>
    <x v="0"/>
    <x v="1"/>
  </r>
  <r>
    <s v="LTD-96842-834"/>
    <x v="523"/>
    <s v="00246-15080-LE"/>
    <s v="L-D-2.5"/>
    <n v="6"/>
    <s v="Francesco Dressel"/>
    <s v=""/>
    <s v="United States"/>
    <s v="Lib"/>
    <s v="D"/>
    <x v="2"/>
    <n v="29.784999999999997"/>
    <n v="178.70999999999998"/>
    <x v="3"/>
    <x v="2"/>
    <x v="1"/>
  </r>
  <r>
    <s v="SEC-91807-425"/>
    <x v="260"/>
    <s v="94091-86957-HX"/>
    <s v="A-M-1"/>
    <n v="2"/>
    <s v="Jimmy Dymoke"/>
    <s v="jdymokeje@prnewswire.com"/>
    <s v="Ireland"/>
    <s v="Ara"/>
    <s v="M"/>
    <x v="0"/>
    <n v="11.25"/>
    <n v="22.5"/>
    <x v="2"/>
    <x v="0"/>
    <x v="1"/>
  </r>
  <r>
    <s v="MHM-44857-599"/>
    <x v="331"/>
    <s v="26295-44907-DK"/>
    <s v="L-D-1"/>
    <n v="1"/>
    <s v="Ambrosio Weinmann"/>
    <s v="aweinmannj8@shinystat.com"/>
    <s v="United States"/>
    <s v="Lib"/>
    <s v="D"/>
    <x v="0"/>
    <n v="12.95"/>
    <n v="12.95"/>
    <x v="3"/>
    <x v="2"/>
    <x v="1"/>
  </r>
  <r>
    <s v="KGC-95046-911"/>
    <x v="524"/>
    <s v="95351-96177-QV"/>
    <s v="A-M-2.5"/>
    <n v="2"/>
    <s v="Elden Andriessen"/>
    <s v="eandriessenj9@europa.eu"/>
    <s v="United States"/>
    <s v="Ara"/>
    <s v="M"/>
    <x v="2"/>
    <n v="25.874999999999996"/>
    <n v="51.749999999999993"/>
    <x v="2"/>
    <x v="0"/>
    <x v="0"/>
  </r>
  <r>
    <s v="RZC-75150-413"/>
    <x v="525"/>
    <s v="92204-96636-BS"/>
    <s v="E-D-0.5"/>
    <n v="5"/>
    <s v="Roxie Deaconson"/>
    <s v="rdeaconsonja@archive.org"/>
    <s v="United States"/>
    <s v="Exc"/>
    <s v="D"/>
    <x v="1"/>
    <n v="7.29"/>
    <n v="36.450000000000003"/>
    <x v="1"/>
    <x v="2"/>
    <x v="1"/>
  </r>
  <r>
    <s v="EYH-88288-452"/>
    <x v="526"/>
    <s v="03010-30348-UA"/>
    <s v="L-L-2.5"/>
    <n v="5"/>
    <s v="Davida Caro"/>
    <s v="dcarojb@twitter.com"/>
    <s v="United States"/>
    <s v="Lib"/>
    <s v="L"/>
    <x v="2"/>
    <n v="36.454999999999998"/>
    <n v="182.27499999999998"/>
    <x v="3"/>
    <x v="1"/>
    <x v="0"/>
  </r>
  <r>
    <s v="NYQ-24237-772"/>
    <x v="104"/>
    <s v="13441-34686-SW"/>
    <s v="L-D-0.5"/>
    <n v="4"/>
    <s v="Johna Bluck"/>
    <s v="jbluckjc@imageshack.us"/>
    <s v="United States"/>
    <s v="Lib"/>
    <s v="D"/>
    <x v="1"/>
    <n v="7.77"/>
    <n v="31.08"/>
    <x v="3"/>
    <x v="2"/>
    <x v="1"/>
  </r>
  <r>
    <s v="WKB-21680-566"/>
    <x v="491"/>
    <s v="96612-41722-VJ"/>
    <s v="A-M-0.5"/>
    <n v="3"/>
    <s v="Myrle Dearden"/>
    <s v=""/>
    <s v="Ireland"/>
    <s v="Ara"/>
    <s v="M"/>
    <x v="1"/>
    <n v="6.75"/>
    <n v="20.25"/>
    <x v="2"/>
    <x v="0"/>
    <x v="1"/>
  </r>
  <r>
    <s v="THE-61147-027"/>
    <x v="157"/>
    <s v="94091-86957-HX"/>
    <s v="L-D-1"/>
    <n v="2"/>
    <s v="Jimmy Dymoke"/>
    <s v="jdymokeje@prnewswire.com"/>
    <s v="Ireland"/>
    <s v="Lib"/>
    <s v="D"/>
    <x v="0"/>
    <n v="12.95"/>
    <n v="25.9"/>
    <x v="3"/>
    <x v="2"/>
    <x v="1"/>
  </r>
  <r>
    <s v="PTY-86420-119"/>
    <x v="527"/>
    <s v="25504-41681-WA"/>
    <s v="A-D-0.5"/>
    <n v="4"/>
    <s v="Orland Tadman"/>
    <s v="otadmanjf@ft.com"/>
    <s v="United States"/>
    <s v="Ara"/>
    <s v="D"/>
    <x v="1"/>
    <n v="5.97"/>
    <n v="23.88"/>
    <x v="2"/>
    <x v="2"/>
    <x v="0"/>
  </r>
  <r>
    <s v="QHL-27188-431"/>
    <x v="528"/>
    <s v="75443-07820-DZ"/>
    <s v="L-L-0.5"/>
    <n v="2"/>
    <s v="Barrett Gudde"/>
    <s v="bguddejg@dailymotion.com"/>
    <s v="United States"/>
    <s v="Lib"/>
    <s v="L"/>
    <x v="1"/>
    <n v="9.51"/>
    <n v="19.02"/>
    <x v="3"/>
    <x v="1"/>
    <x v="1"/>
  </r>
  <r>
    <s v="MIS-54381-047"/>
    <x v="99"/>
    <s v="39276-95489-XV"/>
    <s v="A-D-0.5"/>
    <n v="5"/>
    <s v="Nathan Sictornes"/>
    <s v="nsictornesjh@buzzfeed.com"/>
    <s v="Ireland"/>
    <s v="Ara"/>
    <s v="D"/>
    <x v="1"/>
    <n v="5.97"/>
    <n v="29.849999999999998"/>
    <x v="2"/>
    <x v="2"/>
    <x v="0"/>
  </r>
  <r>
    <s v="TBB-29780-459"/>
    <x v="529"/>
    <s v="61437-83623-PZ"/>
    <s v="A-L-0.5"/>
    <n v="1"/>
    <s v="Vivyan Dunning"/>
    <s v="vdunningji@independent.co.uk"/>
    <s v="United States"/>
    <s v="Ara"/>
    <s v="L"/>
    <x v="1"/>
    <n v="7.77"/>
    <n v="7.77"/>
    <x v="2"/>
    <x v="1"/>
    <x v="0"/>
  </r>
  <r>
    <s v="QLC-52637-305"/>
    <x v="530"/>
    <s v="34317-87258-HQ"/>
    <s v="L-D-2.5"/>
    <n v="4"/>
    <s v="Doralin Baison"/>
    <s v=""/>
    <s v="Ireland"/>
    <s v="Lib"/>
    <s v="D"/>
    <x v="2"/>
    <n v="29.784999999999997"/>
    <n v="119.13999999999999"/>
    <x v="3"/>
    <x v="2"/>
    <x v="0"/>
  </r>
  <r>
    <s v="CWT-27056-328"/>
    <x v="531"/>
    <s v="18570-80998-ZS"/>
    <s v="E-D-0.2"/>
    <n v="6"/>
    <s v="Josefina Ferens"/>
    <s v=""/>
    <s v="United States"/>
    <s v="Exc"/>
    <s v="D"/>
    <x v="3"/>
    <n v="3.645"/>
    <n v="21.87"/>
    <x v="1"/>
    <x v="2"/>
    <x v="0"/>
  </r>
  <r>
    <s v="ASS-05878-128"/>
    <x v="210"/>
    <s v="66580-33745-OQ"/>
    <s v="E-L-0.5"/>
    <n v="2"/>
    <s v="Shelley Gehring"/>
    <s v="sgehringjl@gnu.org"/>
    <s v="United States"/>
    <s v="Exc"/>
    <s v="L"/>
    <x v="1"/>
    <n v="8.91"/>
    <n v="17.82"/>
    <x v="1"/>
    <x v="1"/>
    <x v="1"/>
  </r>
  <r>
    <s v="EGK-03027-418"/>
    <x v="532"/>
    <s v="19820-29285-FD"/>
    <s v="E-M-0.2"/>
    <n v="3"/>
    <s v="Barrie Fallowes"/>
    <s v="bfallowesjm@purevolume.com"/>
    <s v="United States"/>
    <s v="Exc"/>
    <s v="M"/>
    <x v="3"/>
    <n v="4.125"/>
    <n v="12.375"/>
    <x v="1"/>
    <x v="0"/>
    <x v="1"/>
  </r>
  <r>
    <s v="KCY-61732-849"/>
    <x v="533"/>
    <s v="11349-55147-SN"/>
    <s v="L-D-1"/>
    <n v="2"/>
    <s v="Nicolas Aiton"/>
    <s v=""/>
    <s v="Ireland"/>
    <s v="Lib"/>
    <s v="D"/>
    <x v="0"/>
    <n v="12.95"/>
    <n v="25.9"/>
    <x v="3"/>
    <x v="2"/>
    <x v="1"/>
  </r>
  <r>
    <s v="BLI-21697-702"/>
    <x v="534"/>
    <s v="21141-12455-VB"/>
    <s v="A-M-0.5"/>
    <n v="2"/>
    <s v="Shelli De Banke"/>
    <s v="sdejo@newsvine.com"/>
    <s v="United States"/>
    <s v="Ara"/>
    <s v="M"/>
    <x v="1"/>
    <n v="6.75"/>
    <n v="13.5"/>
    <x v="2"/>
    <x v="0"/>
    <x v="0"/>
  </r>
  <r>
    <s v="KFJ-46568-890"/>
    <x v="535"/>
    <s v="71003-85639-HB"/>
    <s v="E-L-0.5"/>
    <n v="2"/>
    <s v="Lyell Murch"/>
    <s v=""/>
    <s v="United States"/>
    <s v="Exc"/>
    <s v="L"/>
    <x v="1"/>
    <n v="8.91"/>
    <n v="17.82"/>
    <x v="1"/>
    <x v="1"/>
    <x v="0"/>
  </r>
  <r>
    <s v="SOK-43535-680"/>
    <x v="536"/>
    <s v="58443-95866-YO"/>
    <s v="E-M-0.5"/>
    <n v="3"/>
    <s v="Stearne Count"/>
    <s v="scountjq@nba.com"/>
    <s v="United States"/>
    <s v="Exc"/>
    <s v="M"/>
    <x v="1"/>
    <n v="8.25"/>
    <n v="24.75"/>
    <x v="1"/>
    <x v="0"/>
    <x v="1"/>
  </r>
  <r>
    <s v="XUE-87260-201"/>
    <x v="537"/>
    <s v="89646-21249-OH"/>
    <s v="R-M-0.2"/>
    <n v="6"/>
    <s v="Selia Ragles"/>
    <s v="sraglesjr@blogtalkradio.com"/>
    <s v="United States"/>
    <s v="Rob"/>
    <s v="M"/>
    <x v="3"/>
    <n v="2.9849999999999999"/>
    <n v="17.91"/>
    <x v="0"/>
    <x v="0"/>
    <x v="1"/>
  </r>
  <r>
    <s v="CZF-40873-691"/>
    <x v="61"/>
    <s v="64988-20636-XQ"/>
    <s v="E-M-0.5"/>
    <n v="2"/>
    <s v="Silas Deehan"/>
    <s v=""/>
    <s v="United Kingdom"/>
    <s v="Exc"/>
    <s v="M"/>
    <x v="1"/>
    <n v="8.25"/>
    <n v="16.5"/>
    <x v="1"/>
    <x v="0"/>
    <x v="1"/>
  </r>
  <r>
    <s v="AIA-98989-755"/>
    <x v="242"/>
    <s v="34704-83143-KS"/>
    <s v="R-M-0.2"/>
    <n v="1"/>
    <s v="Sacha Bruun"/>
    <s v="sbruunjt@blogtalkradio.com"/>
    <s v="United States"/>
    <s v="Rob"/>
    <s v="M"/>
    <x v="3"/>
    <n v="2.9849999999999999"/>
    <n v="2.9849999999999999"/>
    <x v="0"/>
    <x v="0"/>
    <x v="1"/>
  </r>
  <r>
    <s v="ITZ-21793-986"/>
    <x v="299"/>
    <s v="67388-17544-XX"/>
    <s v="E-D-0.2"/>
    <n v="4"/>
    <s v="Alon Pllu"/>
    <s v="aplluju@dagondesign.com"/>
    <s v="Ireland"/>
    <s v="Exc"/>
    <s v="D"/>
    <x v="3"/>
    <n v="3.645"/>
    <n v="14.58"/>
    <x v="1"/>
    <x v="2"/>
    <x v="0"/>
  </r>
  <r>
    <s v="YOK-93322-608"/>
    <x v="343"/>
    <s v="69411-48470-ID"/>
    <s v="E-L-1"/>
    <n v="6"/>
    <s v="Gilberto Cornier"/>
    <s v="gcornierjv@techcrunch.com"/>
    <s v="United States"/>
    <s v="Exc"/>
    <s v="L"/>
    <x v="0"/>
    <n v="14.85"/>
    <n v="89.1"/>
    <x v="1"/>
    <x v="1"/>
    <x v="1"/>
  </r>
  <r>
    <s v="LXK-00634-611"/>
    <x v="538"/>
    <s v="94091-86957-HX"/>
    <s v="R-L-1"/>
    <n v="3"/>
    <e v="#N/A"/>
    <e v="#N/A"/>
    <e v="#N/A"/>
    <s v="Rob"/>
    <s v="L"/>
    <x v="0"/>
    <n v="11.95"/>
    <n v="35.849999999999994"/>
    <x v="0"/>
    <x v="1"/>
    <x v="1"/>
  </r>
  <r>
    <s v="CQW-37388-302"/>
    <x v="539"/>
    <s v="97741-98924-KT"/>
    <s v="A-D-2.5"/>
    <n v="3"/>
    <s v="Willabella Harvison"/>
    <s v="wharvisonjx@gizmodo.com"/>
    <s v="United States"/>
    <s v="Ara"/>
    <s v="D"/>
    <x v="2"/>
    <n v="22.884999999999998"/>
    <n v="68.655000000000001"/>
    <x v="2"/>
    <x v="2"/>
    <x v="1"/>
  </r>
  <r>
    <s v="SPA-79365-334"/>
    <x v="27"/>
    <s v="79857-78167-KO"/>
    <s v="L-D-1"/>
    <n v="3"/>
    <s v="Darice Heaford"/>
    <s v="dheafordjy@twitpic.com"/>
    <s v="United States"/>
    <s v="Lib"/>
    <s v="D"/>
    <x v="0"/>
    <n v="12.95"/>
    <n v="38.849999999999994"/>
    <x v="3"/>
    <x v="2"/>
    <x v="1"/>
  </r>
  <r>
    <s v="VPX-08817-517"/>
    <x v="540"/>
    <s v="46963-10322-ZA"/>
    <s v="L-L-1"/>
    <n v="5"/>
    <s v="Granger Fantham"/>
    <s v="gfanthamjz@hexun.com"/>
    <s v="United States"/>
    <s v="Lib"/>
    <s v="L"/>
    <x v="0"/>
    <n v="15.85"/>
    <n v="79.25"/>
    <x v="3"/>
    <x v="1"/>
    <x v="0"/>
  </r>
  <r>
    <s v="PBP-87115-410"/>
    <x v="541"/>
    <s v="93812-74772-MV"/>
    <s v="E-D-0.5"/>
    <n v="5"/>
    <s v="Reynolds Crookshanks"/>
    <s v="rcrookshanksk0@unc.edu"/>
    <s v="United States"/>
    <s v="Exc"/>
    <s v="D"/>
    <x v="1"/>
    <n v="7.29"/>
    <n v="36.450000000000003"/>
    <x v="1"/>
    <x v="2"/>
    <x v="0"/>
  </r>
  <r>
    <s v="SFB-93752-440"/>
    <x v="390"/>
    <s v="48203-23480-UB"/>
    <s v="R-M-0.2"/>
    <n v="3"/>
    <s v="Niels Leake"/>
    <s v="nleakek1@cmu.edu"/>
    <s v="United States"/>
    <s v="Rob"/>
    <s v="M"/>
    <x v="3"/>
    <n v="2.9849999999999999"/>
    <n v="8.9550000000000001"/>
    <x v="0"/>
    <x v="0"/>
    <x v="0"/>
  </r>
  <r>
    <s v="TBU-65158-068"/>
    <x v="396"/>
    <s v="60357-65386-RD"/>
    <s v="E-D-1"/>
    <n v="2"/>
    <s v="Hetti Measures"/>
    <s v=""/>
    <s v="United States"/>
    <s v="Exc"/>
    <s v="D"/>
    <x v="0"/>
    <n v="12.15"/>
    <n v="24.3"/>
    <x v="1"/>
    <x v="2"/>
    <x v="1"/>
  </r>
  <r>
    <s v="TEH-08414-216"/>
    <x v="185"/>
    <s v="35099-13971-JI"/>
    <s v="E-M-2.5"/>
    <n v="2"/>
    <s v="Gay Eilhersen"/>
    <s v="geilhersenk3@networksolutions.com"/>
    <s v="United States"/>
    <s v="Exc"/>
    <s v="M"/>
    <x v="2"/>
    <n v="31.624999999999996"/>
    <n v="63.249999999999993"/>
    <x v="1"/>
    <x v="0"/>
    <x v="1"/>
  </r>
  <r>
    <s v="MAY-77231-536"/>
    <x v="542"/>
    <s v="01304-59807-OB"/>
    <s v="A-M-0.2"/>
    <n v="2"/>
    <s v="Nico Hubert"/>
    <s v=""/>
    <s v="United States"/>
    <s v="Ara"/>
    <s v="M"/>
    <x v="3"/>
    <n v="3.375"/>
    <n v="6.75"/>
    <x v="2"/>
    <x v="0"/>
    <x v="0"/>
  </r>
  <r>
    <s v="ATY-28980-884"/>
    <x v="117"/>
    <s v="50705-17295-NK"/>
    <s v="A-L-0.2"/>
    <n v="6"/>
    <s v="Cristina Aleixo"/>
    <s v="caleixok5@globo.com"/>
    <s v="United States"/>
    <s v="Ara"/>
    <s v="L"/>
    <x v="3"/>
    <n v="3.8849999999999998"/>
    <n v="23.31"/>
    <x v="2"/>
    <x v="1"/>
    <x v="1"/>
  </r>
  <r>
    <s v="SWP-88281-918"/>
    <x v="543"/>
    <s v="77657-61366-FY"/>
    <s v="L-L-2.5"/>
    <n v="4"/>
    <s v="Derrek Allpress"/>
    <s v=""/>
    <s v="United States"/>
    <s v="Lib"/>
    <s v="L"/>
    <x v="2"/>
    <n v="36.454999999999998"/>
    <n v="145.82"/>
    <x v="3"/>
    <x v="1"/>
    <x v="1"/>
  </r>
  <r>
    <s v="VCE-56531-986"/>
    <x v="544"/>
    <s v="57192-13428-PL"/>
    <s v="R-M-0.5"/>
    <n v="5"/>
    <s v="Rikki Tomkowicz"/>
    <s v="rtomkowiczk7@bravesites.com"/>
    <s v="Ireland"/>
    <s v="Rob"/>
    <s v="M"/>
    <x v="1"/>
    <n v="5.97"/>
    <n v="29.849999999999998"/>
    <x v="0"/>
    <x v="0"/>
    <x v="0"/>
  </r>
  <r>
    <s v="FVV-75700-005"/>
    <x v="545"/>
    <s v="24891-77957-LU"/>
    <s v="E-D-0.5"/>
    <n v="3"/>
    <s v="Rochette Huscroft"/>
    <s v="rhuscroftk8@jimdo.com"/>
    <s v="United States"/>
    <s v="Exc"/>
    <s v="D"/>
    <x v="1"/>
    <n v="7.29"/>
    <n v="21.87"/>
    <x v="1"/>
    <x v="2"/>
    <x v="0"/>
  </r>
  <r>
    <s v="CFZ-53492-600"/>
    <x v="546"/>
    <s v="64896-18468-BT"/>
    <s v="L-M-0.2"/>
    <n v="1"/>
    <s v="Selle Scurrer"/>
    <s v="sscurrerk9@flavors.me"/>
    <s v="United Kingdom"/>
    <s v="Lib"/>
    <s v="M"/>
    <x v="3"/>
    <n v="4.3650000000000002"/>
    <n v="4.3650000000000002"/>
    <x v="3"/>
    <x v="0"/>
    <x v="1"/>
  </r>
  <r>
    <s v="LDK-71031-121"/>
    <x v="420"/>
    <s v="84761-40784-SV"/>
    <s v="L-L-2.5"/>
    <n v="1"/>
    <s v="Andie Rudram"/>
    <s v="arudramka@prnewswire.com"/>
    <s v="United States"/>
    <s v="Lib"/>
    <s v="L"/>
    <x v="2"/>
    <n v="36.454999999999998"/>
    <n v="36.454999999999998"/>
    <x v="3"/>
    <x v="1"/>
    <x v="1"/>
  </r>
  <r>
    <s v="EBA-82404-343"/>
    <x v="547"/>
    <s v="20236-42322-CM"/>
    <s v="L-D-0.2"/>
    <n v="4"/>
    <s v="Leta Clarricoates"/>
    <s v=""/>
    <s v="United States"/>
    <s v="Lib"/>
    <s v="D"/>
    <x v="3"/>
    <n v="3.8849999999999998"/>
    <n v="15.54"/>
    <x v="3"/>
    <x v="2"/>
    <x v="0"/>
  </r>
  <r>
    <s v="USA-42811-560"/>
    <x v="548"/>
    <s v="49671-11547-WG"/>
    <s v="E-L-0.2"/>
    <n v="2"/>
    <s v="Jacquelyn Maha"/>
    <s v="jmahakc@cyberchimps.com"/>
    <s v="United States"/>
    <s v="Exc"/>
    <s v="L"/>
    <x v="3"/>
    <n v="4.4550000000000001"/>
    <n v="8.91"/>
    <x v="1"/>
    <x v="1"/>
    <x v="1"/>
  </r>
  <r>
    <s v="SNL-83703-516"/>
    <x v="549"/>
    <s v="57976-33535-WK"/>
    <s v="L-M-2.5"/>
    <n v="3"/>
    <s v="Glory Clemon"/>
    <s v="gclemonkd@networksolutions.com"/>
    <s v="United States"/>
    <s v="Lib"/>
    <s v="M"/>
    <x v="2"/>
    <n v="33.464999999999996"/>
    <n v="100.39499999999998"/>
    <x v="3"/>
    <x v="0"/>
    <x v="0"/>
  </r>
  <r>
    <s v="SUZ-83036-175"/>
    <x v="550"/>
    <s v="55915-19477-MK"/>
    <s v="R-D-0.2"/>
    <n v="5"/>
    <s v="Alica Kift"/>
    <s v=""/>
    <s v="United States"/>
    <s v="Rob"/>
    <s v="D"/>
    <x v="3"/>
    <n v="2.6849999999999996"/>
    <n v="13.424999999999997"/>
    <x v="0"/>
    <x v="2"/>
    <x v="1"/>
  </r>
  <r>
    <s v="RGM-01187-513"/>
    <x v="551"/>
    <s v="28121-11641-UA"/>
    <s v="E-D-0.2"/>
    <n v="6"/>
    <s v="Babb Pollins"/>
    <s v="bpollinskf@shinystat.com"/>
    <s v="United States"/>
    <s v="Exc"/>
    <s v="D"/>
    <x v="3"/>
    <n v="3.645"/>
    <n v="21.87"/>
    <x v="1"/>
    <x v="2"/>
    <x v="1"/>
  </r>
  <r>
    <s v="CZG-01299-952"/>
    <x v="552"/>
    <s v="09540-70637-EV"/>
    <s v="L-D-1"/>
    <n v="2"/>
    <s v="Jarret Toye"/>
    <s v="jtoyekg@pinterest.com"/>
    <s v="Ireland"/>
    <s v="Lib"/>
    <s v="D"/>
    <x v="0"/>
    <n v="12.95"/>
    <n v="25.9"/>
    <x v="3"/>
    <x v="2"/>
    <x v="0"/>
  </r>
  <r>
    <s v="KLD-88731-484"/>
    <x v="553"/>
    <s v="17775-77072-PP"/>
    <s v="A-M-1"/>
    <n v="5"/>
    <s v="Carlie Linskill"/>
    <s v="clinskillkh@sphinn.com"/>
    <s v="United States"/>
    <s v="Ara"/>
    <s v="M"/>
    <x v="0"/>
    <n v="11.25"/>
    <n v="56.25"/>
    <x v="2"/>
    <x v="0"/>
    <x v="1"/>
  </r>
  <r>
    <s v="BQK-38412-229"/>
    <x v="554"/>
    <s v="90392-73338-BC"/>
    <s v="R-L-0.2"/>
    <n v="3"/>
    <s v="Natal Vigrass"/>
    <s v="nvigrasski@ezinearticles.com"/>
    <s v="United Kingdom"/>
    <s v="Rob"/>
    <s v="L"/>
    <x v="3"/>
    <n v="3.5849999999999995"/>
    <n v="10.754999999999999"/>
    <x v="0"/>
    <x v="1"/>
    <x v="1"/>
  </r>
  <r>
    <s v="TCX-76953-071"/>
    <x v="555"/>
    <s v="94091-86957-HX"/>
    <s v="E-D-0.2"/>
    <n v="5"/>
    <e v="#N/A"/>
    <e v="#N/A"/>
    <e v="#N/A"/>
    <s v="Exc"/>
    <s v="D"/>
    <x v="3"/>
    <n v="3.645"/>
    <n v="18.225000000000001"/>
    <x v="1"/>
    <x v="2"/>
    <x v="1"/>
  </r>
  <r>
    <s v="LIN-88046-551"/>
    <x v="150"/>
    <s v="10725-45724-CO"/>
    <s v="R-L-0.5"/>
    <n v="4"/>
    <s v="Kandace Cragell"/>
    <s v="kcragellkk@google.com"/>
    <s v="Ireland"/>
    <s v="Rob"/>
    <s v="L"/>
    <x v="1"/>
    <n v="7.169999999999999"/>
    <n v="28.679999999999996"/>
    <x v="0"/>
    <x v="1"/>
    <x v="1"/>
  </r>
  <r>
    <s v="PMV-54491-220"/>
    <x v="556"/>
    <s v="87242-18006-IR"/>
    <s v="L-M-0.2"/>
    <n v="2"/>
    <s v="Lyon Ibert"/>
    <s v="libertkl@huffingtonpost.com"/>
    <s v="United States"/>
    <s v="Lib"/>
    <s v="M"/>
    <x v="3"/>
    <n v="4.3650000000000002"/>
    <n v="8.73"/>
    <x v="3"/>
    <x v="0"/>
    <x v="1"/>
  </r>
  <r>
    <s v="SKA-73676-005"/>
    <x v="327"/>
    <s v="36572-91896-PP"/>
    <s v="L-M-1"/>
    <n v="4"/>
    <s v="Reese Lidgey"/>
    <s v="rlidgeykm@vimeo.com"/>
    <s v="United States"/>
    <s v="Lib"/>
    <s v="M"/>
    <x v="0"/>
    <n v="14.55"/>
    <n v="58.2"/>
    <x v="3"/>
    <x v="0"/>
    <x v="1"/>
  </r>
  <r>
    <s v="TKH-62197-239"/>
    <x v="557"/>
    <s v="25181-97933-UX"/>
    <s v="A-D-0.5"/>
    <n v="3"/>
    <s v="Tersina Castagne"/>
    <s v="tcastagnekn@wikia.com"/>
    <s v="United States"/>
    <s v="Ara"/>
    <s v="D"/>
    <x v="1"/>
    <n v="5.97"/>
    <n v="17.91"/>
    <x v="2"/>
    <x v="2"/>
    <x v="1"/>
  </r>
  <r>
    <s v="YXF-57218-272"/>
    <x v="333"/>
    <s v="55374-03175-IA"/>
    <s v="R-M-0.2"/>
    <n v="6"/>
    <s v="Samuele Klaaassen"/>
    <s v=""/>
    <s v="United States"/>
    <s v="Rob"/>
    <s v="M"/>
    <x v="3"/>
    <n v="2.9849999999999999"/>
    <n v="17.91"/>
    <x v="0"/>
    <x v="0"/>
    <x v="0"/>
  </r>
  <r>
    <s v="PKJ-30083-501"/>
    <x v="558"/>
    <s v="76948-43532-JS"/>
    <s v="E-D-0.5"/>
    <n v="2"/>
    <s v="Jordana Halden"/>
    <s v="jhaldenkp@comcast.net"/>
    <s v="Ireland"/>
    <s v="Exc"/>
    <s v="D"/>
    <x v="1"/>
    <n v="7.29"/>
    <n v="14.58"/>
    <x v="1"/>
    <x v="2"/>
    <x v="1"/>
  </r>
  <r>
    <s v="WTT-91832-645"/>
    <x v="559"/>
    <s v="24344-88599-PP"/>
    <s v="A-M-1"/>
    <n v="3"/>
    <s v="Hussein Olliff"/>
    <s v="holliffkq@sciencedirect.com"/>
    <s v="Ireland"/>
    <s v="Ara"/>
    <s v="M"/>
    <x v="0"/>
    <n v="11.25"/>
    <n v="33.75"/>
    <x v="2"/>
    <x v="0"/>
    <x v="1"/>
  </r>
  <r>
    <s v="TRZ-94735-865"/>
    <x v="310"/>
    <s v="54462-58311-YF"/>
    <s v="L-M-0.5"/>
    <n v="4"/>
    <s v="Teddi Quadri"/>
    <s v="tquadrikr@opensource.org"/>
    <s v="Ireland"/>
    <s v="Lib"/>
    <s v="M"/>
    <x v="1"/>
    <n v="8.73"/>
    <n v="34.92"/>
    <x v="3"/>
    <x v="0"/>
    <x v="0"/>
  </r>
  <r>
    <s v="UDB-09651-780"/>
    <x v="560"/>
    <s v="90767-92589-LV"/>
    <s v="E-D-0.5"/>
    <n v="2"/>
    <s v="Felita Eshmade"/>
    <s v="feshmadeks@umn.edu"/>
    <s v="United States"/>
    <s v="Exc"/>
    <s v="D"/>
    <x v="1"/>
    <n v="7.29"/>
    <n v="14.58"/>
    <x v="1"/>
    <x v="2"/>
    <x v="1"/>
  </r>
  <r>
    <s v="EHJ-82097-549"/>
    <x v="561"/>
    <s v="27517-43747-YD"/>
    <s v="R-D-0.2"/>
    <n v="2"/>
    <s v="Melodie OIlier"/>
    <s v="moilierkt@paginegialle.it"/>
    <s v="Ireland"/>
    <s v="Rob"/>
    <s v="D"/>
    <x v="3"/>
    <n v="2.6849999999999996"/>
    <n v="5.3699999999999992"/>
    <x v="0"/>
    <x v="2"/>
    <x v="0"/>
  </r>
  <r>
    <s v="ZFR-79447-696"/>
    <x v="562"/>
    <s v="77828-66867-KH"/>
    <s v="R-M-0.5"/>
    <n v="1"/>
    <s v="Hazel Iacopini"/>
    <s v=""/>
    <s v="United States"/>
    <s v="Rob"/>
    <s v="M"/>
    <x v="1"/>
    <n v="5.97"/>
    <n v="5.97"/>
    <x v="0"/>
    <x v="0"/>
    <x v="0"/>
  </r>
  <r>
    <s v="NUU-03893-975"/>
    <x v="563"/>
    <s v="41054-59693-XE"/>
    <s v="L-L-0.5"/>
    <n v="2"/>
    <s v="Vinny Shoebotham"/>
    <s v="vshoebothamkv@redcross.org"/>
    <s v="United States"/>
    <s v="Lib"/>
    <s v="L"/>
    <x v="1"/>
    <n v="9.51"/>
    <n v="19.02"/>
    <x v="3"/>
    <x v="1"/>
    <x v="1"/>
  </r>
  <r>
    <s v="GVG-59542-307"/>
    <x v="564"/>
    <s v="26314-66792-VP"/>
    <s v="E-M-1"/>
    <n v="2"/>
    <s v="Bran Sterke"/>
    <s v="bsterkekw@biblegateway.com"/>
    <s v="United States"/>
    <s v="Exc"/>
    <s v="M"/>
    <x v="0"/>
    <n v="13.75"/>
    <n v="27.5"/>
    <x v="1"/>
    <x v="0"/>
    <x v="0"/>
  </r>
  <r>
    <s v="YLY-35287-172"/>
    <x v="565"/>
    <s v="69410-04668-MA"/>
    <s v="A-D-0.5"/>
    <n v="5"/>
    <s v="Simone Capon"/>
    <s v="scaponkx@craigslist.org"/>
    <s v="United States"/>
    <s v="Ara"/>
    <s v="D"/>
    <x v="1"/>
    <n v="5.97"/>
    <n v="29.849999999999998"/>
    <x v="2"/>
    <x v="2"/>
    <x v="1"/>
  </r>
  <r>
    <s v="DCI-96254-548"/>
    <x v="566"/>
    <s v="94091-86957-HX"/>
    <s v="A-D-0.2"/>
    <n v="6"/>
    <e v="#N/A"/>
    <e v="#N/A"/>
    <e v="#N/A"/>
    <s v="Ara"/>
    <s v="D"/>
    <x v="3"/>
    <n v="2.9849999999999999"/>
    <n v="17.91"/>
    <x v="2"/>
    <x v="2"/>
    <x v="1"/>
  </r>
  <r>
    <s v="KHZ-26264-253"/>
    <x v="160"/>
    <s v="24972-55878-KX"/>
    <s v="L-L-0.2"/>
    <n v="6"/>
    <s v="Foster Constance"/>
    <s v="fconstancekz@ifeng.com"/>
    <s v="United States"/>
    <s v="Lib"/>
    <s v="L"/>
    <x v="3"/>
    <n v="4.7549999999999999"/>
    <n v="28.53"/>
    <x v="3"/>
    <x v="1"/>
    <x v="1"/>
  </r>
  <r>
    <s v="AAQ-13644-699"/>
    <x v="567"/>
    <s v="46296-42617-OQ"/>
    <s v="R-D-1"/>
    <n v="4"/>
    <s v="Fernando Sulman"/>
    <s v="fsulmanl0@washington.edu"/>
    <s v="United States"/>
    <s v="Rob"/>
    <s v="D"/>
    <x v="0"/>
    <n v="8.9499999999999993"/>
    <n v="35.799999999999997"/>
    <x v="0"/>
    <x v="2"/>
    <x v="0"/>
  </r>
  <r>
    <s v="LWL-68108-794"/>
    <x v="568"/>
    <s v="44494-89923-UW"/>
    <s v="A-D-0.5"/>
    <n v="3"/>
    <s v="Dorotea Hollyman"/>
    <s v="dhollymanl1@ibm.com"/>
    <s v="United States"/>
    <s v="Ara"/>
    <s v="D"/>
    <x v="1"/>
    <n v="5.97"/>
    <n v="17.91"/>
    <x v="2"/>
    <x v="2"/>
    <x v="0"/>
  </r>
  <r>
    <s v="JQT-14347-517"/>
    <x v="569"/>
    <s v="11621-09964-ID"/>
    <s v="R-D-1"/>
    <n v="1"/>
    <s v="Lorelei Nardoni"/>
    <s v="lnardonil2@hao123.com"/>
    <s v="United States"/>
    <s v="Rob"/>
    <s v="D"/>
    <x v="0"/>
    <n v="8.9499999999999993"/>
    <n v="8.9499999999999993"/>
    <x v="0"/>
    <x v="2"/>
    <x v="1"/>
  </r>
  <r>
    <s v="BMM-86471-923"/>
    <x v="570"/>
    <s v="76319-80715-II"/>
    <s v="L-D-2.5"/>
    <n v="1"/>
    <s v="Dallas Yarham"/>
    <s v="dyarhaml3@moonfruit.com"/>
    <s v="United States"/>
    <s v="Lib"/>
    <s v="D"/>
    <x v="2"/>
    <n v="29.784999999999997"/>
    <n v="29.784999999999997"/>
    <x v="3"/>
    <x v="2"/>
    <x v="0"/>
  </r>
  <r>
    <s v="IXU-67272-326"/>
    <x v="571"/>
    <s v="91654-79216-IC"/>
    <s v="E-L-0.5"/>
    <n v="5"/>
    <s v="Arlana Ferrea"/>
    <s v="aferreal4@wikia.com"/>
    <s v="United States"/>
    <s v="Exc"/>
    <s v="L"/>
    <x v="1"/>
    <n v="8.91"/>
    <n v="44.55"/>
    <x v="1"/>
    <x v="1"/>
    <x v="1"/>
  </r>
  <r>
    <s v="ITE-28312-615"/>
    <x v="139"/>
    <s v="56450-21890-HK"/>
    <s v="E-L-1"/>
    <n v="6"/>
    <s v="Chuck Kendrick"/>
    <s v="ckendrickl5@webnode.com"/>
    <s v="United States"/>
    <s v="Exc"/>
    <s v="L"/>
    <x v="0"/>
    <n v="14.85"/>
    <n v="89.1"/>
    <x v="1"/>
    <x v="1"/>
    <x v="0"/>
  </r>
  <r>
    <s v="ZHQ-30471-635"/>
    <x v="303"/>
    <s v="40600-58915-WZ"/>
    <s v="L-M-0.5"/>
    <n v="5"/>
    <s v="Sharona Danilchik"/>
    <s v="sdanilchikl6@mit.edu"/>
    <s v="United Kingdom"/>
    <s v="Lib"/>
    <s v="M"/>
    <x v="1"/>
    <n v="8.73"/>
    <n v="43.650000000000006"/>
    <x v="3"/>
    <x v="0"/>
    <x v="1"/>
  </r>
  <r>
    <s v="LTP-31133-134"/>
    <x v="572"/>
    <s v="66527-94478-PB"/>
    <s v="A-L-0.5"/>
    <n v="3"/>
    <s v="Sarajane Potter"/>
    <s v=""/>
    <s v="United States"/>
    <s v="Ara"/>
    <s v="L"/>
    <x v="1"/>
    <n v="7.77"/>
    <n v="23.31"/>
    <x v="2"/>
    <x v="1"/>
    <x v="1"/>
  </r>
  <r>
    <s v="ZVQ-26122-859"/>
    <x v="573"/>
    <s v="77154-45038-IH"/>
    <s v="A-L-2.5"/>
    <n v="6"/>
    <s v="Bobby Folomkin"/>
    <s v="bfolomkinl8@yolasite.com"/>
    <s v="United States"/>
    <s v="Ara"/>
    <s v="L"/>
    <x v="2"/>
    <n v="29.784999999999997"/>
    <n v="178.70999999999998"/>
    <x v="2"/>
    <x v="1"/>
    <x v="0"/>
  </r>
  <r>
    <s v="MIU-01481-194"/>
    <x v="574"/>
    <s v="08439-55669-AI"/>
    <s v="R-M-1"/>
    <n v="6"/>
    <s v="Rafferty Pursglove"/>
    <s v="rpursglovel9@biblegateway.com"/>
    <s v="United States"/>
    <s v="Rob"/>
    <s v="M"/>
    <x v="0"/>
    <n v="9.9499999999999993"/>
    <n v="59.699999999999996"/>
    <x v="0"/>
    <x v="0"/>
    <x v="0"/>
  </r>
  <r>
    <s v="MIU-01481-194"/>
    <x v="574"/>
    <s v="08439-55669-AI"/>
    <s v="A-L-0.5"/>
    <n v="2"/>
    <s v="Rafferty Pursglove"/>
    <s v="rpursglovel9@biblegateway.com"/>
    <s v="United States"/>
    <s v="Ara"/>
    <s v="L"/>
    <x v="1"/>
    <n v="7.77"/>
    <n v="15.54"/>
    <x v="2"/>
    <x v="1"/>
    <x v="0"/>
  </r>
  <r>
    <s v="UEA-72681-629"/>
    <x v="455"/>
    <s v="24972-55878-KX"/>
    <s v="A-L-2.5"/>
    <n v="3"/>
    <e v="#N/A"/>
    <e v="#N/A"/>
    <e v="#N/A"/>
    <s v="Ara"/>
    <s v="L"/>
    <x v="2"/>
    <n v="29.784999999999997"/>
    <n v="89.35499999999999"/>
    <x v="2"/>
    <x v="1"/>
    <x v="1"/>
  </r>
  <r>
    <s v="CVE-15042-481"/>
    <x v="575"/>
    <s v="24972-55878-KX"/>
    <s v="R-L-1"/>
    <n v="2"/>
    <e v="#N/A"/>
    <e v="#N/A"/>
    <e v="#N/A"/>
    <s v="Rob"/>
    <s v="L"/>
    <x v="0"/>
    <n v="11.95"/>
    <n v="23.9"/>
    <x v="0"/>
    <x v="1"/>
    <x v="1"/>
  </r>
  <r>
    <s v="EJA-79176-833"/>
    <x v="576"/>
    <s v="91509-62250-GN"/>
    <s v="R-M-2.5"/>
    <n v="6"/>
    <s v="Dalia Eburah"/>
    <s v="deburahld@google.co.jp"/>
    <s v="United Kingdom"/>
    <s v="Rob"/>
    <s v="M"/>
    <x v="2"/>
    <n v="22.884999999999998"/>
    <n v="137.31"/>
    <x v="0"/>
    <x v="0"/>
    <x v="1"/>
  </r>
  <r>
    <s v="AHQ-40440-522"/>
    <x v="577"/>
    <s v="83833-46106-ZC"/>
    <s v="A-D-1"/>
    <n v="1"/>
    <s v="Martie Brimilcombe"/>
    <s v="mbrimilcombele@cnn.com"/>
    <s v="United States"/>
    <s v="Ara"/>
    <s v="D"/>
    <x v="0"/>
    <n v="9.9499999999999993"/>
    <n v="9.9499999999999993"/>
    <x v="2"/>
    <x v="2"/>
    <x v="1"/>
  </r>
  <r>
    <s v="TID-21626-411"/>
    <x v="578"/>
    <s v="19383-33606-PW"/>
    <s v="R-L-0.5"/>
    <n v="3"/>
    <s v="Suzanna Bollam"/>
    <s v="sbollamlf@list-manage.com"/>
    <s v="United States"/>
    <s v="Rob"/>
    <s v="L"/>
    <x v="1"/>
    <n v="7.169999999999999"/>
    <n v="21.509999999999998"/>
    <x v="0"/>
    <x v="1"/>
    <x v="1"/>
  </r>
  <r>
    <s v="RSR-96390-187"/>
    <x v="579"/>
    <s v="67052-76184-CB"/>
    <s v="E-M-1"/>
    <n v="6"/>
    <s v="Mellisa Mebes"/>
    <s v=""/>
    <s v="United States"/>
    <s v="Exc"/>
    <s v="M"/>
    <x v="0"/>
    <n v="13.75"/>
    <n v="82.5"/>
    <x v="1"/>
    <x v="0"/>
    <x v="1"/>
  </r>
  <r>
    <s v="BZE-96093-118"/>
    <x v="91"/>
    <s v="43452-18035-DH"/>
    <s v="L-M-0.2"/>
    <n v="2"/>
    <s v="Alva Filipczak"/>
    <s v="afilipczaklh@ning.com"/>
    <s v="Ireland"/>
    <s v="Lib"/>
    <s v="M"/>
    <x v="3"/>
    <n v="4.3650000000000002"/>
    <n v="8.73"/>
    <x v="3"/>
    <x v="0"/>
    <x v="1"/>
  </r>
  <r>
    <s v="LOU-41819-242"/>
    <x v="272"/>
    <s v="88060-50676-MV"/>
    <s v="R-M-1"/>
    <n v="2"/>
    <s v="Dorette Hinemoor"/>
    <s v=""/>
    <s v="United States"/>
    <s v="Rob"/>
    <s v="M"/>
    <x v="0"/>
    <n v="9.9499999999999993"/>
    <n v="19.899999999999999"/>
    <x v="0"/>
    <x v="0"/>
    <x v="0"/>
  </r>
  <r>
    <s v="FND-99527-640"/>
    <x v="65"/>
    <s v="89574-96203-EP"/>
    <s v="E-L-0.5"/>
    <n v="2"/>
    <s v="Rhetta Elnaugh"/>
    <s v="relnaughlj@comsenz.com"/>
    <s v="United States"/>
    <s v="Exc"/>
    <s v="L"/>
    <x v="1"/>
    <n v="8.91"/>
    <n v="17.82"/>
    <x v="1"/>
    <x v="1"/>
    <x v="0"/>
  </r>
  <r>
    <s v="ASG-27179-958"/>
    <x v="580"/>
    <s v="12607-75113-UV"/>
    <s v="A-M-0.5"/>
    <n v="3"/>
    <s v="Jule Deehan"/>
    <s v="jdeehanlk@about.me"/>
    <s v="United States"/>
    <s v="Ara"/>
    <s v="M"/>
    <x v="1"/>
    <n v="6.75"/>
    <n v="20.25"/>
    <x v="2"/>
    <x v="0"/>
    <x v="1"/>
  </r>
  <r>
    <s v="YKX-23510-272"/>
    <x v="581"/>
    <s v="56991-05510-PR"/>
    <s v="A-L-2.5"/>
    <n v="2"/>
    <s v="Janella Eden"/>
    <s v="jedenll@e-recht24.de"/>
    <s v="United States"/>
    <s v="Ara"/>
    <s v="L"/>
    <x v="2"/>
    <n v="29.784999999999997"/>
    <n v="59.569999999999993"/>
    <x v="2"/>
    <x v="1"/>
    <x v="1"/>
  </r>
  <r>
    <s v="FSA-98650-921"/>
    <x v="489"/>
    <s v="01841-48191-NL"/>
    <s v="L-L-0.5"/>
    <n v="2"/>
    <s v="Cam Jewster"/>
    <s v="cjewsterlu@moonfruit.com"/>
    <s v="United States"/>
    <s v="Lib"/>
    <s v="L"/>
    <x v="1"/>
    <n v="9.51"/>
    <n v="19.02"/>
    <x v="3"/>
    <x v="1"/>
    <x v="0"/>
  </r>
  <r>
    <s v="ZUR-55774-294"/>
    <x v="234"/>
    <s v="33269-10023-CO"/>
    <s v="L-D-1"/>
    <n v="6"/>
    <s v="Ugo Southerden"/>
    <s v="usoutherdenln@hao123.com"/>
    <s v="United States"/>
    <s v="Lib"/>
    <s v="D"/>
    <x v="0"/>
    <n v="12.95"/>
    <n v="77.699999999999989"/>
    <x v="3"/>
    <x v="2"/>
    <x v="0"/>
  </r>
  <r>
    <s v="FUO-99821-974"/>
    <x v="175"/>
    <s v="31245-81098-PJ"/>
    <s v="E-M-1"/>
    <n v="3"/>
    <s v="Verne Dunkerley"/>
    <s v=""/>
    <s v="United States"/>
    <s v="Exc"/>
    <s v="M"/>
    <x v="0"/>
    <n v="13.75"/>
    <n v="41.25"/>
    <x v="1"/>
    <x v="0"/>
    <x v="1"/>
  </r>
  <r>
    <s v="YVH-19865-819"/>
    <x v="582"/>
    <s v="08946-56610-IH"/>
    <s v="L-L-2.5"/>
    <n v="4"/>
    <s v="Lacee Burtenshaw"/>
    <s v="lburtenshawlp@shinystat.com"/>
    <s v="United States"/>
    <s v="Lib"/>
    <s v="L"/>
    <x v="2"/>
    <n v="36.454999999999998"/>
    <n v="145.82"/>
    <x v="3"/>
    <x v="1"/>
    <x v="1"/>
  </r>
  <r>
    <s v="NNF-47422-501"/>
    <x v="583"/>
    <s v="20260-32948-EB"/>
    <s v="E-L-0.2"/>
    <n v="6"/>
    <s v="Adorne Gregoratti"/>
    <s v="agregorattilq@vistaprint.com"/>
    <s v="Ireland"/>
    <s v="Exc"/>
    <s v="L"/>
    <x v="3"/>
    <n v="4.4550000000000001"/>
    <n v="26.73"/>
    <x v="1"/>
    <x v="1"/>
    <x v="1"/>
  </r>
  <r>
    <s v="RJI-71409-490"/>
    <x v="548"/>
    <s v="31613-41626-KX"/>
    <s v="L-M-0.5"/>
    <n v="5"/>
    <s v="Chris Croster"/>
    <s v="ccrosterlr@gov.uk"/>
    <s v="United States"/>
    <s v="Lib"/>
    <s v="M"/>
    <x v="1"/>
    <n v="8.73"/>
    <n v="43.650000000000006"/>
    <x v="3"/>
    <x v="0"/>
    <x v="0"/>
  </r>
  <r>
    <s v="UZL-46108-213"/>
    <x v="584"/>
    <s v="75961-20170-RD"/>
    <s v="L-L-1"/>
    <n v="2"/>
    <s v="Graeme Whitehead"/>
    <s v="gwhiteheadls@hp.com"/>
    <s v="United States"/>
    <s v="Lib"/>
    <s v="L"/>
    <x v="0"/>
    <n v="15.85"/>
    <n v="31.7"/>
    <x v="3"/>
    <x v="1"/>
    <x v="1"/>
  </r>
  <r>
    <s v="AOX-44467-109"/>
    <x v="64"/>
    <s v="72524-06410-KD"/>
    <s v="A-D-2.5"/>
    <n v="1"/>
    <s v="Haslett Jodrelle"/>
    <s v="hjodrellelt@samsung.com"/>
    <s v="United States"/>
    <s v="Ara"/>
    <s v="D"/>
    <x v="2"/>
    <n v="22.884999999999998"/>
    <n v="22.884999999999998"/>
    <x v="2"/>
    <x v="2"/>
    <x v="1"/>
  </r>
  <r>
    <s v="TZD-67261-174"/>
    <x v="585"/>
    <s v="01841-48191-NL"/>
    <s v="E-D-2.5"/>
    <n v="1"/>
    <s v="Cam Jewster"/>
    <s v="cjewsterlu@moonfruit.com"/>
    <s v="United States"/>
    <s v="Exc"/>
    <s v="D"/>
    <x v="2"/>
    <n v="27.945"/>
    <n v="27.945"/>
    <x v="1"/>
    <x v="2"/>
    <x v="0"/>
  </r>
  <r>
    <s v="TBU-64277-625"/>
    <x v="32"/>
    <s v="98918-34330-GY"/>
    <s v="E-M-1"/>
    <n v="6"/>
    <s v="Beryl Osborn"/>
    <s v=""/>
    <s v="United States"/>
    <s v="Exc"/>
    <s v="M"/>
    <x v="0"/>
    <n v="13.75"/>
    <n v="82.5"/>
    <x v="1"/>
    <x v="0"/>
    <x v="0"/>
  </r>
  <r>
    <s v="TYP-85767-944"/>
    <x v="586"/>
    <s v="51497-50894-WU"/>
    <s v="R-M-2.5"/>
    <n v="2"/>
    <s v="Kaela Nottram"/>
    <s v="knottramlw@odnoklassniki.ru"/>
    <s v="Ireland"/>
    <s v="Rob"/>
    <s v="M"/>
    <x v="2"/>
    <n v="22.884999999999998"/>
    <n v="45.769999999999996"/>
    <x v="0"/>
    <x v="0"/>
    <x v="0"/>
  </r>
  <r>
    <s v="GTT-73214-334"/>
    <x v="535"/>
    <s v="98636-90072-YE"/>
    <s v="A-L-1"/>
    <n v="6"/>
    <s v="Nobe Buney"/>
    <s v="nbuneylx@jugem.jp"/>
    <s v="United States"/>
    <s v="Ara"/>
    <s v="L"/>
    <x v="0"/>
    <n v="12.95"/>
    <n v="77.699999999999989"/>
    <x v="2"/>
    <x v="1"/>
    <x v="1"/>
  </r>
  <r>
    <s v="WAI-89905-069"/>
    <x v="587"/>
    <s v="47011-57815-HJ"/>
    <s v="A-L-0.5"/>
    <n v="3"/>
    <s v="Silvan McShea"/>
    <s v="smcshealy@photobucket.com"/>
    <s v="United States"/>
    <s v="Ara"/>
    <s v="L"/>
    <x v="1"/>
    <n v="7.77"/>
    <n v="23.31"/>
    <x v="2"/>
    <x v="1"/>
    <x v="1"/>
  </r>
  <r>
    <s v="OJL-96844-459"/>
    <x v="393"/>
    <s v="61253-98356-VD"/>
    <s v="L-L-0.2"/>
    <n v="5"/>
    <s v="Karylin Huddart"/>
    <s v="khuddartlz@about.com"/>
    <s v="United States"/>
    <s v="Lib"/>
    <s v="L"/>
    <x v="3"/>
    <n v="4.7549999999999999"/>
    <n v="23.774999999999999"/>
    <x v="3"/>
    <x v="1"/>
    <x v="0"/>
  </r>
  <r>
    <s v="VGI-33205-360"/>
    <x v="588"/>
    <s v="96762-10814-DA"/>
    <s v="L-M-0.5"/>
    <n v="6"/>
    <s v="Jereme Gippes"/>
    <s v="jgippesm0@cloudflare.com"/>
    <s v="United Kingdom"/>
    <s v="Lib"/>
    <s v="M"/>
    <x v="1"/>
    <n v="8.73"/>
    <n v="52.38"/>
    <x v="3"/>
    <x v="0"/>
    <x v="0"/>
  </r>
  <r>
    <s v="PCA-14081-576"/>
    <x v="15"/>
    <s v="63112-10870-LC"/>
    <s v="R-L-0.2"/>
    <n v="5"/>
    <s v="Lukas Whittlesee"/>
    <s v="lwhittleseem1@e-recht24.de"/>
    <s v="United States"/>
    <s v="Rob"/>
    <s v="L"/>
    <x v="3"/>
    <n v="3.5849999999999995"/>
    <n v="17.924999999999997"/>
    <x v="0"/>
    <x v="1"/>
    <x v="1"/>
  </r>
  <r>
    <s v="SCS-67069-962"/>
    <x v="507"/>
    <s v="21403-49423-PD"/>
    <s v="A-L-2.5"/>
    <n v="5"/>
    <s v="Gregorius Trengrove"/>
    <s v="gtrengrovem2@elpais.com"/>
    <s v="United States"/>
    <s v="Ara"/>
    <s v="L"/>
    <x v="2"/>
    <n v="29.784999999999997"/>
    <n v="148.92499999999998"/>
    <x v="2"/>
    <x v="1"/>
    <x v="1"/>
  </r>
  <r>
    <s v="BDM-03174-485"/>
    <x v="533"/>
    <s v="29581-13303-VB"/>
    <s v="R-L-0.5"/>
    <n v="4"/>
    <s v="Wright Caldero"/>
    <s v="wcalderom3@stumbleupon.com"/>
    <s v="United States"/>
    <s v="Rob"/>
    <s v="L"/>
    <x v="1"/>
    <n v="7.169999999999999"/>
    <n v="28.679999999999996"/>
    <x v="0"/>
    <x v="1"/>
    <x v="1"/>
  </r>
  <r>
    <s v="UJV-32333-364"/>
    <x v="589"/>
    <s v="86110-83695-YS"/>
    <s v="L-L-0.5"/>
    <n v="1"/>
    <s v="Merell Zanazzi"/>
    <s v=""/>
    <s v="United States"/>
    <s v="Lib"/>
    <s v="L"/>
    <x v="1"/>
    <n v="9.51"/>
    <n v="9.51"/>
    <x v="3"/>
    <x v="1"/>
    <x v="1"/>
  </r>
  <r>
    <s v="FLI-11493-954"/>
    <x v="590"/>
    <s v="80454-42225-FT"/>
    <s v="A-L-0.5"/>
    <n v="4"/>
    <s v="Jed Kennicott"/>
    <s v="jkennicottm5@yahoo.co.jp"/>
    <s v="United States"/>
    <s v="Ara"/>
    <s v="L"/>
    <x v="1"/>
    <n v="7.77"/>
    <n v="31.08"/>
    <x v="2"/>
    <x v="1"/>
    <x v="1"/>
  </r>
  <r>
    <s v="IWL-13117-537"/>
    <x v="457"/>
    <s v="29129-60664-KO"/>
    <s v="R-D-0.2"/>
    <n v="3"/>
    <s v="Guenevere Ruggen"/>
    <s v="gruggenm6@nymag.com"/>
    <s v="United States"/>
    <s v="Rob"/>
    <s v="D"/>
    <x v="3"/>
    <n v="2.6849999999999996"/>
    <n v="8.0549999999999997"/>
    <x v="0"/>
    <x v="2"/>
    <x v="0"/>
  </r>
  <r>
    <s v="OAM-76916-748"/>
    <x v="591"/>
    <s v="63025-62939-AN"/>
    <s v="E-D-1"/>
    <n v="3"/>
    <s v="Gonzales Cicculi"/>
    <s v=""/>
    <s v="United States"/>
    <s v="Exc"/>
    <s v="D"/>
    <x v="0"/>
    <n v="12.15"/>
    <n v="36.450000000000003"/>
    <x v="1"/>
    <x v="2"/>
    <x v="0"/>
  </r>
  <r>
    <s v="UMB-11223-710"/>
    <x v="592"/>
    <s v="49012-12987-QT"/>
    <s v="R-D-0.2"/>
    <n v="6"/>
    <s v="Man Fright"/>
    <s v="mfrightm8@harvard.edu"/>
    <s v="Ireland"/>
    <s v="Rob"/>
    <s v="D"/>
    <x v="3"/>
    <n v="2.6849999999999996"/>
    <n v="16.11"/>
    <x v="0"/>
    <x v="2"/>
    <x v="1"/>
  </r>
  <r>
    <s v="LXR-09892-726"/>
    <x v="402"/>
    <s v="50924-94200-SQ"/>
    <s v="R-D-2.5"/>
    <n v="2"/>
    <s v="Boyce Tarte"/>
    <s v="btartem9@aol.com"/>
    <s v="United States"/>
    <s v="Rob"/>
    <s v="D"/>
    <x v="2"/>
    <n v="20.584999999999997"/>
    <n v="41.169999999999995"/>
    <x v="0"/>
    <x v="2"/>
    <x v="0"/>
  </r>
  <r>
    <s v="QXX-89943-393"/>
    <x v="593"/>
    <s v="15673-18812-IU"/>
    <s v="R-D-0.2"/>
    <n v="4"/>
    <s v="Caddric Krzysztofiak"/>
    <s v="ckrzysztofiakma@skyrock.com"/>
    <s v="United States"/>
    <s v="Rob"/>
    <s v="D"/>
    <x v="3"/>
    <n v="2.6849999999999996"/>
    <n v="10.739999999999998"/>
    <x v="0"/>
    <x v="2"/>
    <x v="1"/>
  </r>
  <r>
    <s v="WVS-57822-366"/>
    <x v="594"/>
    <s v="52151-75971-YY"/>
    <s v="E-M-2.5"/>
    <n v="4"/>
    <s v="Darn Penquet"/>
    <s v="dpenquetmb@diigo.com"/>
    <s v="United States"/>
    <s v="Exc"/>
    <s v="M"/>
    <x v="2"/>
    <n v="31.624999999999996"/>
    <n v="126.49999999999999"/>
    <x v="1"/>
    <x v="0"/>
    <x v="1"/>
  </r>
  <r>
    <s v="CLJ-23403-689"/>
    <x v="77"/>
    <s v="19413-02045-CG"/>
    <s v="R-L-1"/>
    <n v="2"/>
    <s v="Jammie Cloke"/>
    <s v=""/>
    <s v="United Kingdom"/>
    <s v="Rob"/>
    <s v="L"/>
    <x v="0"/>
    <n v="11.95"/>
    <n v="23.9"/>
    <x v="0"/>
    <x v="1"/>
    <x v="1"/>
  </r>
  <r>
    <s v="XNU-83276-288"/>
    <x v="595"/>
    <s v="98185-92775-KT"/>
    <s v="R-M-0.5"/>
    <n v="1"/>
    <s v="Chester Clowton"/>
    <s v=""/>
    <s v="United States"/>
    <s v="Rob"/>
    <s v="M"/>
    <x v="1"/>
    <n v="5.97"/>
    <n v="5.97"/>
    <x v="0"/>
    <x v="0"/>
    <x v="1"/>
  </r>
  <r>
    <s v="YOG-94666-679"/>
    <x v="596"/>
    <s v="86991-53901-AT"/>
    <s v="L-D-0.2"/>
    <n v="2"/>
    <s v="Kathleen Diable"/>
    <s v=""/>
    <s v="United Kingdom"/>
    <s v="Lib"/>
    <s v="D"/>
    <x v="3"/>
    <n v="3.8849999999999998"/>
    <n v="7.77"/>
    <x v="3"/>
    <x v="2"/>
    <x v="0"/>
  </r>
  <r>
    <s v="KHG-33953-115"/>
    <x v="514"/>
    <s v="78226-97287-JI"/>
    <s v="L-D-0.5"/>
    <n v="3"/>
    <s v="Koren Ferretti"/>
    <s v="kferrettimf@huffingtonpost.com"/>
    <s v="Ireland"/>
    <s v="Lib"/>
    <s v="D"/>
    <x v="1"/>
    <n v="7.77"/>
    <n v="23.31"/>
    <x v="3"/>
    <x v="2"/>
    <x v="1"/>
  </r>
  <r>
    <s v="MHD-95615-696"/>
    <x v="54"/>
    <s v="27930-59250-JT"/>
    <s v="R-L-2.5"/>
    <n v="5"/>
    <s v="Allis Wilmore"/>
    <s v=""/>
    <s v="United States"/>
    <s v="Rob"/>
    <s v="L"/>
    <x v="2"/>
    <n v="27.484999999999996"/>
    <n v="137.42499999999998"/>
    <x v="0"/>
    <x v="1"/>
    <x v="1"/>
  </r>
  <r>
    <s v="HBH-64794-080"/>
    <x v="597"/>
    <s v="40560-18556-YE"/>
    <s v="R-D-0.2"/>
    <n v="3"/>
    <s v="Chaddie Bennie"/>
    <s v=""/>
    <s v="United States"/>
    <s v="Rob"/>
    <s v="D"/>
    <x v="3"/>
    <n v="2.6849999999999996"/>
    <n v="8.0549999999999997"/>
    <x v="0"/>
    <x v="2"/>
    <x v="0"/>
  </r>
  <r>
    <s v="CNJ-56058-223"/>
    <x v="105"/>
    <s v="40780-22081-LX"/>
    <s v="L-L-0.5"/>
    <n v="3"/>
    <s v="Alberta Balsdone"/>
    <s v="abalsdonemi@toplist.cz"/>
    <s v="United States"/>
    <s v="Lib"/>
    <s v="L"/>
    <x v="1"/>
    <n v="9.51"/>
    <n v="28.53"/>
    <x v="3"/>
    <x v="1"/>
    <x v="1"/>
  </r>
  <r>
    <s v="KHO-27106-786"/>
    <x v="210"/>
    <s v="01603-43789-TN"/>
    <s v="A-M-1"/>
    <n v="6"/>
    <s v="Brice Romera"/>
    <s v="bromeramj@list-manage.com"/>
    <s v="Ireland"/>
    <s v="Ara"/>
    <s v="M"/>
    <x v="0"/>
    <n v="11.25"/>
    <n v="67.5"/>
    <x v="2"/>
    <x v="0"/>
    <x v="0"/>
  </r>
  <r>
    <s v="KHO-27106-786"/>
    <x v="210"/>
    <s v="01603-43789-TN"/>
    <s v="L-D-2.5"/>
    <n v="6"/>
    <s v="Brice Romera"/>
    <s v="bromeramj@list-manage.com"/>
    <s v="Ireland"/>
    <s v="Lib"/>
    <s v="D"/>
    <x v="2"/>
    <n v="29.784999999999997"/>
    <n v="178.70999999999998"/>
    <x v="3"/>
    <x v="2"/>
    <x v="0"/>
  </r>
  <r>
    <s v="YAC-50329-982"/>
    <x v="598"/>
    <s v="75419-92838-TI"/>
    <s v="E-M-2.5"/>
    <n v="1"/>
    <s v="Conchita Bryde"/>
    <s v="cbrydeml@tuttocitta.it"/>
    <s v="United States"/>
    <s v="Exc"/>
    <s v="M"/>
    <x v="2"/>
    <n v="31.624999999999996"/>
    <n v="31.624999999999996"/>
    <x v="1"/>
    <x v="0"/>
    <x v="0"/>
  </r>
  <r>
    <s v="VVL-95291-039"/>
    <x v="360"/>
    <s v="96516-97464-MF"/>
    <s v="E-L-0.2"/>
    <n v="2"/>
    <s v="Silvanus Enefer"/>
    <s v="senefermm@blog.com"/>
    <s v="United States"/>
    <s v="Exc"/>
    <s v="L"/>
    <x v="3"/>
    <n v="4.4550000000000001"/>
    <n v="8.91"/>
    <x v="1"/>
    <x v="1"/>
    <x v="1"/>
  </r>
  <r>
    <s v="VUT-20974-364"/>
    <x v="62"/>
    <s v="90285-56295-PO"/>
    <s v="R-M-0.5"/>
    <n v="6"/>
    <s v="Lenci Haggerstone"/>
    <s v="lhaggerstonemn@independent.co.uk"/>
    <s v="United States"/>
    <s v="Rob"/>
    <s v="M"/>
    <x v="1"/>
    <n v="5.97"/>
    <n v="35.82"/>
    <x v="0"/>
    <x v="0"/>
    <x v="1"/>
  </r>
  <r>
    <s v="SFC-34054-213"/>
    <x v="599"/>
    <s v="08100-71102-HQ"/>
    <s v="L-L-0.5"/>
    <n v="4"/>
    <s v="Marvin Gundry"/>
    <s v="mgundrymo@omniture.com"/>
    <s v="Ireland"/>
    <s v="Lib"/>
    <s v="L"/>
    <x v="1"/>
    <n v="9.51"/>
    <n v="38.04"/>
    <x v="3"/>
    <x v="1"/>
    <x v="1"/>
  </r>
  <r>
    <s v="UDS-04807-593"/>
    <x v="600"/>
    <s v="84074-28110-OV"/>
    <s v="L-D-0.5"/>
    <n v="2"/>
    <s v="Bayard Wellan"/>
    <s v="bwellanmp@cafepress.com"/>
    <s v="United States"/>
    <s v="Lib"/>
    <s v="D"/>
    <x v="1"/>
    <n v="7.77"/>
    <n v="15.54"/>
    <x v="3"/>
    <x v="2"/>
    <x v="1"/>
  </r>
  <r>
    <s v="FWE-98471-488"/>
    <x v="601"/>
    <s v="27930-59250-JT"/>
    <s v="L-L-1"/>
    <n v="5"/>
    <s v="Allis Wilmore"/>
    <s v=""/>
    <s v="United States"/>
    <s v="Lib"/>
    <s v="L"/>
    <x v="0"/>
    <n v="15.85"/>
    <n v="79.25"/>
    <x v="3"/>
    <x v="1"/>
    <x v="1"/>
  </r>
  <r>
    <s v="RAU-17060-674"/>
    <x v="602"/>
    <s v="12747-63766-EU"/>
    <s v="L-L-0.2"/>
    <n v="1"/>
    <s v="Caddric Atcheson"/>
    <s v="catchesonmr@xinhuanet.com"/>
    <s v="United States"/>
    <s v="Lib"/>
    <s v="L"/>
    <x v="3"/>
    <n v="4.7549999999999999"/>
    <n v="4.7549999999999999"/>
    <x v="3"/>
    <x v="1"/>
    <x v="0"/>
  </r>
  <r>
    <s v="AOL-13866-711"/>
    <x v="603"/>
    <s v="83490-88357-LJ"/>
    <s v="E-M-1"/>
    <n v="4"/>
    <s v="Eustace Stenton"/>
    <s v="estentonms@google.it"/>
    <s v="United States"/>
    <s v="Exc"/>
    <s v="M"/>
    <x v="0"/>
    <n v="13.75"/>
    <n v="55"/>
    <x v="1"/>
    <x v="0"/>
    <x v="0"/>
  </r>
  <r>
    <s v="NOA-79645-377"/>
    <x v="604"/>
    <s v="53729-30320-XZ"/>
    <s v="R-D-0.5"/>
    <n v="5"/>
    <s v="Ericka Tripp"/>
    <s v="etrippmt@wp.com"/>
    <s v="United States"/>
    <s v="Rob"/>
    <s v="D"/>
    <x v="1"/>
    <n v="5.3699999999999992"/>
    <n v="26.849999999999994"/>
    <x v="0"/>
    <x v="2"/>
    <x v="1"/>
  </r>
  <r>
    <s v="KMS-49214-806"/>
    <x v="605"/>
    <s v="50384-52703-LA"/>
    <s v="E-L-2.5"/>
    <n v="4"/>
    <s v="Lyndsey MacManus"/>
    <s v="lmacmanusmu@imdb.com"/>
    <s v="United States"/>
    <s v="Exc"/>
    <s v="L"/>
    <x v="2"/>
    <n v="34.154999999999994"/>
    <n v="136.61999999999998"/>
    <x v="1"/>
    <x v="1"/>
    <x v="1"/>
  </r>
  <r>
    <s v="ABK-08091-531"/>
    <x v="606"/>
    <s v="53864-36201-FG"/>
    <s v="L-L-1"/>
    <n v="3"/>
    <s v="Tess Benediktovich"/>
    <s v="tbenediktovichmv@ebay.com"/>
    <s v="United States"/>
    <s v="Lib"/>
    <s v="L"/>
    <x v="0"/>
    <n v="15.85"/>
    <n v="47.55"/>
    <x v="3"/>
    <x v="1"/>
    <x v="0"/>
  </r>
  <r>
    <s v="GPT-67705-953"/>
    <x v="446"/>
    <s v="70631-33225-MZ"/>
    <s v="A-M-0.2"/>
    <n v="5"/>
    <s v="Correy Bourner"/>
    <s v="cbournermw@chronoengine.com"/>
    <s v="United States"/>
    <s v="Ara"/>
    <s v="M"/>
    <x v="3"/>
    <n v="3.375"/>
    <n v="16.875"/>
    <x v="2"/>
    <x v="0"/>
    <x v="0"/>
  </r>
  <r>
    <s v="JNA-21450-177"/>
    <x v="18"/>
    <s v="54798-14109-HC"/>
    <s v="A-D-1"/>
    <n v="3"/>
    <s v="Odelia Skerme"/>
    <s v="oskermen3@hatena.ne.jp"/>
    <s v="United States"/>
    <s v="Ara"/>
    <s v="D"/>
    <x v="0"/>
    <n v="9.9499999999999993"/>
    <n v="29.849999999999998"/>
    <x v="2"/>
    <x v="2"/>
    <x v="0"/>
  </r>
  <r>
    <s v="MPQ-23421-608"/>
    <x v="180"/>
    <s v="08023-52962-ET"/>
    <s v="E-M-0.5"/>
    <n v="5"/>
    <s v="Kandy Heddan"/>
    <s v="kheddanmy@icq.com"/>
    <s v="United States"/>
    <s v="Exc"/>
    <s v="M"/>
    <x v="1"/>
    <n v="8.25"/>
    <n v="41.25"/>
    <x v="1"/>
    <x v="0"/>
    <x v="0"/>
  </r>
  <r>
    <s v="NLI-63891-565"/>
    <x v="580"/>
    <s v="41899-00283-VK"/>
    <s v="E-M-0.2"/>
    <n v="5"/>
    <s v="Ibby Charters"/>
    <s v="ichartersmz@abc.net.au"/>
    <s v="United States"/>
    <s v="Exc"/>
    <s v="M"/>
    <x v="3"/>
    <n v="4.125"/>
    <n v="20.625"/>
    <x v="1"/>
    <x v="0"/>
    <x v="1"/>
  </r>
  <r>
    <s v="HHF-36647-854"/>
    <x v="453"/>
    <s v="39011-18412-GR"/>
    <s v="A-D-2.5"/>
    <n v="6"/>
    <s v="Adora Roubert"/>
    <s v="aroubertn0@tmall.com"/>
    <s v="United States"/>
    <s v="Ara"/>
    <s v="D"/>
    <x v="2"/>
    <n v="22.884999999999998"/>
    <n v="137.31"/>
    <x v="2"/>
    <x v="2"/>
    <x v="0"/>
  </r>
  <r>
    <s v="SBN-16537-046"/>
    <x v="259"/>
    <s v="60255-12579-PZ"/>
    <s v="A-D-0.2"/>
    <n v="1"/>
    <s v="Hillel Mairs"/>
    <s v="hmairsn1@so-net.ne.jp"/>
    <s v="United States"/>
    <s v="Ara"/>
    <s v="D"/>
    <x v="3"/>
    <n v="2.9849999999999999"/>
    <n v="2.9849999999999999"/>
    <x v="2"/>
    <x v="2"/>
    <x v="1"/>
  </r>
  <r>
    <s v="XZD-44484-632"/>
    <x v="607"/>
    <s v="80541-38332-BP"/>
    <s v="E-M-1"/>
    <n v="2"/>
    <s v="Helaina Rainforth"/>
    <s v="hrainforthn2@blog.com"/>
    <s v="United States"/>
    <s v="Exc"/>
    <s v="M"/>
    <x v="0"/>
    <n v="13.75"/>
    <n v="27.5"/>
    <x v="1"/>
    <x v="0"/>
    <x v="1"/>
  </r>
  <r>
    <s v="XZD-44484-632"/>
    <x v="607"/>
    <s v="80541-38332-BP"/>
    <s v="A-D-0.2"/>
    <n v="2"/>
    <s v="Helaina Rainforth"/>
    <s v="hrainforthn2@blog.com"/>
    <s v="United States"/>
    <s v="Ara"/>
    <s v="D"/>
    <x v="3"/>
    <n v="2.9849999999999999"/>
    <n v="5.97"/>
    <x v="2"/>
    <x v="2"/>
    <x v="1"/>
  </r>
  <r>
    <s v="IKQ-39946-768"/>
    <x v="385"/>
    <s v="72778-50968-UQ"/>
    <s v="R-M-1"/>
    <n v="6"/>
    <s v="Isac Jesper"/>
    <s v="ijespern4@theglobeandmail.com"/>
    <s v="United States"/>
    <s v="Rob"/>
    <s v="M"/>
    <x v="0"/>
    <n v="9.9499999999999993"/>
    <n v="59.699999999999996"/>
    <x v="0"/>
    <x v="0"/>
    <x v="1"/>
  </r>
  <r>
    <s v="KMB-95211-174"/>
    <x v="608"/>
    <s v="23941-30203-MO"/>
    <s v="R-D-2.5"/>
    <n v="4"/>
    <s v="Lenette Dwerryhouse"/>
    <s v="ldwerryhousen5@gravatar.com"/>
    <s v="United States"/>
    <s v="Rob"/>
    <s v="D"/>
    <x v="2"/>
    <n v="20.584999999999997"/>
    <n v="82.339999999999989"/>
    <x v="0"/>
    <x v="2"/>
    <x v="0"/>
  </r>
  <r>
    <s v="QWY-99467-368"/>
    <x v="609"/>
    <s v="96434-50068-DZ"/>
    <s v="A-D-2.5"/>
    <n v="1"/>
    <s v="Nadeen Broomer"/>
    <s v="nbroomern6@examiner.com"/>
    <s v="United States"/>
    <s v="Ara"/>
    <s v="D"/>
    <x v="2"/>
    <n v="22.884999999999998"/>
    <n v="22.884999999999998"/>
    <x v="2"/>
    <x v="2"/>
    <x v="1"/>
  </r>
  <r>
    <s v="SRG-76791-614"/>
    <x v="147"/>
    <s v="11729-74102-XB"/>
    <s v="E-L-0.5"/>
    <n v="1"/>
    <s v="Konstantine Thoumasson"/>
    <s v="kthoumassonn7@bloglovin.com"/>
    <s v="United States"/>
    <s v="Exc"/>
    <s v="L"/>
    <x v="1"/>
    <n v="8.91"/>
    <n v="8.91"/>
    <x v="1"/>
    <x v="1"/>
    <x v="0"/>
  </r>
  <r>
    <s v="VSN-94485-621"/>
    <x v="172"/>
    <s v="88116-12604-TE"/>
    <s v="A-D-0.2"/>
    <n v="4"/>
    <s v="Frans Habbergham"/>
    <s v="fhabberghamn8@discovery.com"/>
    <s v="United States"/>
    <s v="Ara"/>
    <s v="D"/>
    <x v="3"/>
    <n v="2.9849999999999999"/>
    <n v="11.94"/>
    <x v="2"/>
    <x v="2"/>
    <x v="1"/>
  </r>
  <r>
    <s v="UFZ-24348-219"/>
    <x v="610"/>
    <s v="27930-59250-JT"/>
    <s v="L-M-2.5"/>
    <n v="3"/>
    <e v="#N/A"/>
    <e v="#N/A"/>
    <e v="#N/A"/>
    <s v="Lib"/>
    <s v="M"/>
    <x v="2"/>
    <n v="33.464999999999996"/>
    <n v="100.39499999999998"/>
    <x v="3"/>
    <x v="0"/>
    <x v="1"/>
  </r>
  <r>
    <s v="UKS-93055-397"/>
    <x v="611"/>
    <s v="13082-41034-PD"/>
    <s v="A-D-2.5"/>
    <n v="5"/>
    <s v="Romain Avrashin"/>
    <s v="ravrashinna@tamu.edu"/>
    <s v="United States"/>
    <s v="Ara"/>
    <s v="D"/>
    <x v="2"/>
    <n v="22.884999999999998"/>
    <n v="114.42499999999998"/>
    <x v="2"/>
    <x v="2"/>
    <x v="1"/>
  </r>
  <r>
    <s v="AVH-56062-335"/>
    <x v="612"/>
    <s v="18082-74419-QH"/>
    <s v="E-M-0.5"/>
    <n v="5"/>
    <s v="Miran Doidge"/>
    <s v="mdoidgenb@etsy.com"/>
    <s v="United States"/>
    <s v="Exc"/>
    <s v="M"/>
    <x v="1"/>
    <n v="8.25"/>
    <n v="41.25"/>
    <x v="1"/>
    <x v="0"/>
    <x v="1"/>
  </r>
  <r>
    <s v="HGE-19842-613"/>
    <x v="613"/>
    <s v="49401-45041-ZU"/>
    <s v="R-L-0.5"/>
    <n v="4"/>
    <s v="Janeva Edinboro"/>
    <s v="jedinboronc@reverbnation.com"/>
    <s v="United States"/>
    <s v="Rob"/>
    <s v="L"/>
    <x v="1"/>
    <n v="7.169999999999999"/>
    <n v="28.679999999999996"/>
    <x v="0"/>
    <x v="1"/>
    <x v="0"/>
  </r>
  <r>
    <s v="WBA-85905-175"/>
    <x v="611"/>
    <s v="41252-45992-VS"/>
    <s v="L-M-0.2"/>
    <n v="1"/>
    <s v="Trumaine Tewelson"/>
    <s v="ttewelsonnd@cdbaby.com"/>
    <s v="United States"/>
    <s v="Lib"/>
    <s v="M"/>
    <x v="3"/>
    <n v="4.3650000000000002"/>
    <n v="4.3650000000000002"/>
    <x v="3"/>
    <x v="0"/>
    <x v="1"/>
  </r>
  <r>
    <s v="DZI-35365-596"/>
    <x v="493"/>
    <s v="54798-14109-HC"/>
    <s v="E-M-0.2"/>
    <n v="2"/>
    <e v="#N/A"/>
    <e v="#N/A"/>
    <e v="#N/A"/>
    <s v="Exc"/>
    <s v="M"/>
    <x v="3"/>
    <n v="4.125"/>
    <n v="8.25"/>
    <x v="1"/>
    <x v="0"/>
    <x v="0"/>
  </r>
  <r>
    <s v="XIR-88982-743"/>
    <x v="614"/>
    <s v="00852-54571-WP"/>
    <s v="E-M-0.2"/>
    <n v="2"/>
    <s v="De Drewitt"/>
    <s v="ddrewittnf@mapquest.com"/>
    <s v="United States"/>
    <s v="Exc"/>
    <s v="M"/>
    <x v="3"/>
    <n v="4.125"/>
    <n v="8.25"/>
    <x v="1"/>
    <x v="0"/>
    <x v="0"/>
  </r>
  <r>
    <s v="VUC-72395-865"/>
    <x v="151"/>
    <s v="13321-57602-GK"/>
    <s v="A-D-0.5"/>
    <n v="6"/>
    <s v="Adelheid Gladhill"/>
    <s v="agladhillng@stanford.edu"/>
    <s v="United States"/>
    <s v="Ara"/>
    <s v="D"/>
    <x v="1"/>
    <n v="5.97"/>
    <n v="35.82"/>
    <x v="2"/>
    <x v="2"/>
    <x v="0"/>
  </r>
  <r>
    <s v="BQJ-44755-910"/>
    <x v="489"/>
    <s v="75006-89922-VW"/>
    <s v="E-D-2.5"/>
    <n v="6"/>
    <s v="Murielle Lorinez"/>
    <s v="mlorineznh@whitehouse.gov"/>
    <s v="United States"/>
    <s v="Exc"/>
    <s v="D"/>
    <x v="2"/>
    <n v="27.945"/>
    <n v="167.67000000000002"/>
    <x v="1"/>
    <x v="2"/>
    <x v="1"/>
  </r>
  <r>
    <s v="JKC-64636-831"/>
    <x v="615"/>
    <s v="52098-80103-FD"/>
    <s v="A-M-2.5"/>
    <n v="2"/>
    <s v="Edin Mathe"/>
    <s v=""/>
    <s v="United States"/>
    <s v="Ara"/>
    <s v="M"/>
    <x v="2"/>
    <n v="25.874999999999996"/>
    <n v="51.749999999999993"/>
    <x v="2"/>
    <x v="0"/>
    <x v="0"/>
  </r>
  <r>
    <s v="ZKI-78561-066"/>
    <x v="616"/>
    <s v="60121-12432-VU"/>
    <s v="A-D-0.2"/>
    <n v="3"/>
    <s v="Mordy Van Der Vlies"/>
    <s v="mvannj@wikipedia.org"/>
    <s v="United States"/>
    <s v="Ara"/>
    <s v="D"/>
    <x v="3"/>
    <n v="2.9849999999999999"/>
    <n v="8.9550000000000001"/>
    <x v="2"/>
    <x v="2"/>
    <x v="0"/>
  </r>
  <r>
    <s v="IMP-12563-728"/>
    <x v="578"/>
    <s v="68346-14810-UA"/>
    <s v="E-L-0.5"/>
    <n v="6"/>
    <s v="Spencer Wastell"/>
    <s v=""/>
    <s v="United States"/>
    <s v="Exc"/>
    <s v="L"/>
    <x v="1"/>
    <n v="8.91"/>
    <n v="53.46"/>
    <x v="1"/>
    <x v="1"/>
    <x v="1"/>
  </r>
  <r>
    <s v="MZL-81126-390"/>
    <x v="617"/>
    <s v="48464-99723-HK"/>
    <s v="A-L-0.2"/>
    <n v="6"/>
    <s v="Jemimah Ethelston"/>
    <s v="jethelstonnl@creativecommons.org"/>
    <s v="United States"/>
    <s v="Ara"/>
    <s v="L"/>
    <x v="3"/>
    <n v="3.8849999999999998"/>
    <n v="23.31"/>
    <x v="2"/>
    <x v="1"/>
    <x v="0"/>
  </r>
  <r>
    <s v="MZL-81126-390"/>
    <x v="617"/>
    <s v="48464-99723-HK"/>
    <s v="A-M-0.2"/>
    <n v="2"/>
    <s v="Jemimah Ethelston"/>
    <s v="jethelstonnl@creativecommons.org"/>
    <s v="United States"/>
    <s v="Ara"/>
    <s v="M"/>
    <x v="3"/>
    <n v="3.375"/>
    <n v="6.75"/>
    <x v="2"/>
    <x v="0"/>
    <x v="0"/>
  </r>
  <r>
    <s v="TVF-57766-608"/>
    <x v="155"/>
    <s v="88420-46464-XE"/>
    <s v="L-D-0.5"/>
    <n v="1"/>
    <s v="Perice Eberz"/>
    <s v="peberznn@woothemes.com"/>
    <s v="United States"/>
    <s v="Lib"/>
    <s v="D"/>
    <x v="1"/>
    <n v="7.77"/>
    <n v="7.77"/>
    <x v="3"/>
    <x v="2"/>
    <x v="0"/>
  </r>
  <r>
    <s v="RUX-37995-892"/>
    <x v="461"/>
    <s v="37762-09530-MP"/>
    <s v="L-D-2.5"/>
    <n v="4"/>
    <s v="Bear Gaish"/>
    <s v="bgaishno@altervista.org"/>
    <s v="United States"/>
    <s v="Lib"/>
    <s v="D"/>
    <x v="2"/>
    <n v="29.784999999999997"/>
    <n v="119.13999999999999"/>
    <x v="3"/>
    <x v="2"/>
    <x v="0"/>
  </r>
  <r>
    <s v="AVK-76526-953"/>
    <x v="87"/>
    <s v="47268-50127-XY"/>
    <s v="A-D-1"/>
    <n v="2"/>
    <s v="Lynnea Danton"/>
    <s v="ldantonnp@miitbeian.gov.cn"/>
    <s v="United States"/>
    <s v="Ara"/>
    <s v="D"/>
    <x v="0"/>
    <n v="9.9499999999999993"/>
    <n v="19.899999999999999"/>
    <x v="2"/>
    <x v="2"/>
    <x v="1"/>
  </r>
  <r>
    <s v="RIU-02231-623"/>
    <x v="618"/>
    <s v="25544-84179-QC"/>
    <s v="R-L-0.5"/>
    <n v="5"/>
    <s v="Skipton Morrall"/>
    <s v="smorrallnq@answers.com"/>
    <s v="United States"/>
    <s v="Rob"/>
    <s v="L"/>
    <x v="1"/>
    <n v="7.169999999999999"/>
    <n v="35.849999999999994"/>
    <x v="0"/>
    <x v="1"/>
    <x v="0"/>
  </r>
  <r>
    <s v="WFK-99317-827"/>
    <x v="619"/>
    <s v="32058-76765-ZL"/>
    <s v="L-D-2.5"/>
    <n v="3"/>
    <s v="Devan Crownshaw"/>
    <s v="dcrownshawnr@photobucket.com"/>
    <s v="United States"/>
    <s v="Lib"/>
    <s v="D"/>
    <x v="2"/>
    <n v="29.784999999999997"/>
    <n v="89.35499999999999"/>
    <x v="3"/>
    <x v="2"/>
    <x v="1"/>
  </r>
  <r>
    <s v="SFD-00372-284"/>
    <x v="440"/>
    <s v="54798-14109-HC"/>
    <s v="L-M-0.2"/>
    <n v="2"/>
    <e v="#N/A"/>
    <e v="#N/A"/>
    <e v="#N/A"/>
    <s v="Lib"/>
    <s v="M"/>
    <x v="3"/>
    <n v="4.3650000000000002"/>
    <n v="8.73"/>
    <x v="3"/>
    <x v="0"/>
    <x v="0"/>
  </r>
  <r>
    <s v="SXC-62166-515"/>
    <x v="489"/>
    <s v="69171-65646-UC"/>
    <s v="R-L-2.5"/>
    <n v="5"/>
    <s v="Joceline Reddoch"/>
    <s v="jreddochnt@sun.com"/>
    <s v="United States"/>
    <s v="Rob"/>
    <s v="L"/>
    <x v="2"/>
    <n v="27.484999999999996"/>
    <n v="137.42499999999998"/>
    <x v="0"/>
    <x v="1"/>
    <x v="1"/>
  </r>
  <r>
    <s v="YIE-87008-621"/>
    <x v="620"/>
    <s v="22503-52799-MI"/>
    <s v="L-M-0.5"/>
    <n v="4"/>
    <s v="Shelley Titley"/>
    <s v="stitleynu@whitehouse.gov"/>
    <s v="United States"/>
    <s v="Lib"/>
    <s v="M"/>
    <x v="1"/>
    <n v="8.73"/>
    <n v="34.92"/>
    <x v="3"/>
    <x v="0"/>
    <x v="1"/>
  </r>
  <r>
    <s v="HRM-94548-288"/>
    <x v="621"/>
    <s v="08934-65581-ZI"/>
    <s v="A-L-2.5"/>
    <n v="6"/>
    <s v="Redd Simao"/>
    <s v="rsimaonv@simplemachines.org"/>
    <s v="United States"/>
    <s v="Ara"/>
    <s v="L"/>
    <x v="2"/>
    <n v="29.784999999999997"/>
    <n v="178.70999999999998"/>
    <x v="2"/>
    <x v="1"/>
    <x v="1"/>
  </r>
  <r>
    <s v="UJG-34731-295"/>
    <x v="374"/>
    <s v="15764-22559-ZT"/>
    <s v="A-M-2.5"/>
    <n v="1"/>
    <s v="Cece Inker"/>
    <s v=""/>
    <s v="United States"/>
    <s v="Ara"/>
    <s v="M"/>
    <x v="2"/>
    <n v="25.874999999999996"/>
    <n v="25.874999999999996"/>
    <x v="2"/>
    <x v="0"/>
    <x v="1"/>
  </r>
  <r>
    <s v="TWD-70988-853"/>
    <x v="345"/>
    <s v="87519-68847-ZG"/>
    <s v="L-D-1"/>
    <n v="6"/>
    <s v="Noel Chisholm"/>
    <s v="nchisholmnx@example.com"/>
    <s v="United States"/>
    <s v="Lib"/>
    <s v="D"/>
    <x v="0"/>
    <n v="12.95"/>
    <n v="77.699999999999989"/>
    <x v="3"/>
    <x v="2"/>
    <x v="0"/>
  </r>
  <r>
    <s v="CIX-22904-641"/>
    <x v="622"/>
    <s v="78012-56878-UB"/>
    <s v="R-M-1"/>
    <n v="1"/>
    <s v="Grazia Oats"/>
    <s v="goatsny@live.com"/>
    <s v="United States"/>
    <s v="Rob"/>
    <s v="M"/>
    <x v="0"/>
    <n v="9.9499999999999993"/>
    <n v="9.9499999999999993"/>
    <x v="0"/>
    <x v="0"/>
    <x v="0"/>
  </r>
  <r>
    <s v="DLV-65840-759"/>
    <x v="623"/>
    <s v="77192-72145-RG"/>
    <s v="L-M-1"/>
    <n v="2"/>
    <s v="Meade Birkin"/>
    <s v="mbirkinnz@java.com"/>
    <s v="United States"/>
    <s v="Lib"/>
    <s v="M"/>
    <x v="0"/>
    <n v="14.55"/>
    <n v="29.1"/>
    <x v="3"/>
    <x v="0"/>
    <x v="0"/>
  </r>
  <r>
    <s v="RXN-55491-201"/>
    <x v="354"/>
    <s v="86071-79238-CX"/>
    <s v="R-L-0.2"/>
    <n v="6"/>
    <s v="Ronda Pyson"/>
    <s v="rpysono0@constantcontact.com"/>
    <s v="Ireland"/>
    <s v="Rob"/>
    <s v="L"/>
    <x v="3"/>
    <n v="3.5849999999999995"/>
    <n v="21.509999999999998"/>
    <x v="0"/>
    <x v="1"/>
    <x v="1"/>
  </r>
  <r>
    <s v="UHK-63283-868"/>
    <x v="624"/>
    <s v="16809-16936-WF"/>
    <s v="A-M-0.5"/>
    <n v="1"/>
    <s v="Modesty MacConnechie"/>
    <s v="mmacconnechieo9@reuters.com"/>
    <s v="United States"/>
    <s v="Ara"/>
    <s v="M"/>
    <x v="1"/>
    <n v="6.75"/>
    <n v="6.75"/>
    <x v="2"/>
    <x v="0"/>
    <x v="0"/>
  </r>
  <r>
    <s v="PJC-31401-893"/>
    <x v="561"/>
    <s v="11212-69985-ZJ"/>
    <s v="A-D-0.5"/>
    <n v="3"/>
    <s v="Rafaela Treacher"/>
    <s v="rtreachero2@usa.gov"/>
    <s v="Ireland"/>
    <s v="Ara"/>
    <s v="D"/>
    <x v="1"/>
    <n v="5.97"/>
    <n v="17.91"/>
    <x v="2"/>
    <x v="2"/>
    <x v="1"/>
  </r>
  <r>
    <s v="HHO-79903-185"/>
    <x v="42"/>
    <s v="53893-01719-CL"/>
    <s v="A-L-2.5"/>
    <n v="1"/>
    <s v="Bee Fattorini"/>
    <s v="bfattorinio3@quantcast.com"/>
    <s v="Ireland"/>
    <s v="Ara"/>
    <s v="L"/>
    <x v="2"/>
    <n v="29.784999999999997"/>
    <n v="29.784999999999997"/>
    <x v="2"/>
    <x v="1"/>
    <x v="0"/>
  </r>
  <r>
    <s v="YWM-07310-594"/>
    <x v="267"/>
    <s v="66028-99867-WJ"/>
    <s v="E-M-0.5"/>
    <n v="5"/>
    <s v="Margie Palleske"/>
    <s v="mpalleskeo4@nyu.edu"/>
    <s v="United States"/>
    <s v="Exc"/>
    <s v="M"/>
    <x v="1"/>
    <n v="8.25"/>
    <n v="41.25"/>
    <x v="1"/>
    <x v="0"/>
    <x v="0"/>
  </r>
  <r>
    <s v="FHD-94983-982"/>
    <x v="625"/>
    <s v="62839-56723-CH"/>
    <s v="R-M-0.5"/>
    <n v="3"/>
    <s v="Alexina Randals"/>
    <s v=""/>
    <s v="United States"/>
    <s v="Rob"/>
    <s v="M"/>
    <x v="1"/>
    <n v="5.97"/>
    <n v="17.91"/>
    <x v="0"/>
    <x v="0"/>
    <x v="0"/>
  </r>
  <r>
    <s v="WQK-10857-119"/>
    <x v="616"/>
    <s v="96849-52854-CR"/>
    <s v="E-D-0.5"/>
    <n v="1"/>
    <s v="Filip Antcliffe"/>
    <s v="fantcliffeo6@amazon.co.jp"/>
    <s v="Ireland"/>
    <s v="Exc"/>
    <s v="D"/>
    <x v="1"/>
    <n v="7.29"/>
    <n v="7.29"/>
    <x v="1"/>
    <x v="2"/>
    <x v="0"/>
  </r>
  <r>
    <s v="DXA-50313-073"/>
    <x v="626"/>
    <s v="19755-55847-VW"/>
    <s v="E-L-1"/>
    <n v="2"/>
    <s v="Peyter Matignon"/>
    <s v="pmatignono7@harvard.edu"/>
    <s v="United Kingdom"/>
    <s v="Exc"/>
    <s v="L"/>
    <x v="0"/>
    <n v="14.85"/>
    <n v="29.7"/>
    <x v="1"/>
    <x v="1"/>
    <x v="0"/>
  </r>
  <r>
    <s v="ONW-00560-570"/>
    <x v="52"/>
    <s v="32900-82606-BO"/>
    <s v="A-M-1"/>
    <n v="2"/>
    <s v="Claudie Weond"/>
    <s v="cweondo8@theglobeandmail.com"/>
    <s v="United States"/>
    <s v="Ara"/>
    <s v="M"/>
    <x v="0"/>
    <n v="11.25"/>
    <n v="22.5"/>
    <x v="2"/>
    <x v="0"/>
    <x v="1"/>
  </r>
  <r>
    <s v="BRJ-19414-277"/>
    <x v="622"/>
    <s v="16809-16936-WF"/>
    <s v="R-M-0.2"/>
    <n v="4"/>
    <s v="Modesty MacConnechie"/>
    <s v="mmacconnechieo9@reuters.com"/>
    <s v="United States"/>
    <s v="Rob"/>
    <s v="M"/>
    <x v="3"/>
    <n v="2.9849999999999999"/>
    <n v="11.94"/>
    <x v="0"/>
    <x v="0"/>
    <x v="0"/>
  </r>
  <r>
    <s v="MIQ-16322-908"/>
    <x v="627"/>
    <s v="20118-28138-QD"/>
    <s v="A-L-1"/>
    <n v="2"/>
    <s v="Jaquenette Skentelbery"/>
    <s v="jskentelberyoa@paypal.com"/>
    <s v="United States"/>
    <s v="Ara"/>
    <s v="L"/>
    <x v="0"/>
    <n v="12.95"/>
    <n v="25.9"/>
    <x v="2"/>
    <x v="1"/>
    <x v="1"/>
  </r>
  <r>
    <s v="MVO-39328-830"/>
    <x v="628"/>
    <s v="84057-45461-AH"/>
    <s v="L-M-0.5"/>
    <n v="5"/>
    <s v="Orazio Comber"/>
    <s v="ocomberob@goo.gl"/>
    <s v="Ireland"/>
    <s v="Lib"/>
    <s v="M"/>
    <x v="1"/>
    <n v="8.73"/>
    <n v="43.650000000000006"/>
    <x v="3"/>
    <x v="0"/>
    <x v="1"/>
  </r>
  <r>
    <s v="MVO-39328-830"/>
    <x v="628"/>
    <s v="84057-45461-AH"/>
    <s v="A-L-0.5"/>
    <n v="6"/>
    <s v="Orazio Comber"/>
    <s v="ocomberob@goo.gl"/>
    <s v="Ireland"/>
    <s v="Ara"/>
    <s v="L"/>
    <x v="1"/>
    <n v="7.77"/>
    <n v="46.62"/>
    <x v="2"/>
    <x v="1"/>
    <x v="1"/>
  </r>
  <r>
    <s v="NTJ-88319-746"/>
    <x v="629"/>
    <s v="90882-88130-KQ"/>
    <s v="L-L-0.5"/>
    <n v="3"/>
    <s v="Zachary Tramel"/>
    <s v="ztramelod@netlog.com"/>
    <s v="United States"/>
    <s v="Lib"/>
    <s v="L"/>
    <x v="1"/>
    <n v="9.51"/>
    <n v="28.53"/>
    <x v="3"/>
    <x v="1"/>
    <x v="1"/>
  </r>
  <r>
    <s v="LCY-24377-948"/>
    <x v="630"/>
    <s v="21617-79890-DD"/>
    <s v="R-L-2.5"/>
    <n v="1"/>
    <s v="Izaak Primak"/>
    <s v=""/>
    <s v="United States"/>
    <s v="Rob"/>
    <s v="L"/>
    <x v="2"/>
    <n v="27.484999999999996"/>
    <n v="27.484999999999996"/>
    <x v="0"/>
    <x v="1"/>
    <x v="0"/>
  </r>
  <r>
    <s v="FWD-85967-769"/>
    <x v="631"/>
    <s v="20256-54689-LO"/>
    <s v="E-D-0.2"/>
    <n v="3"/>
    <s v="Brittani Thoresbie"/>
    <s v=""/>
    <s v="United States"/>
    <s v="Exc"/>
    <s v="D"/>
    <x v="3"/>
    <n v="3.645"/>
    <n v="10.935"/>
    <x v="1"/>
    <x v="2"/>
    <x v="1"/>
  </r>
  <r>
    <s v="KTO-53793-109"/>
    <x v="229"/>
    <s v="17572-27091-AA"/>
    <s v="R-L-0.2"/>
    <n v="2"/>
    <s v="Constanta Hatfull"/>
    <s v="chatfullog@ebay.com"/>
    <s v="United States"/>
    <s v="Rob"/>
    <s v="L"/>
    <x v="3"/>
    <n v="3.5849999999999995"/>
    <n v="7.169999999999999"/>
    <x v="0"/>
    <x v="1"/>
    <x v="1"/>
  </r>
  <r>
    <s v="OCK-89033-348"/>
    <x v="632"/>
    <s v="82300-88786-UE"/>
    <s v="A-L-0.2"/>
    <n v="6"/>
    <s v="Bobbe Castagneto"/>
    <s v=""/>
    <s v="United States"/>
    <s v="Ara"/>
    <s v="L"/>
    <x v="3"/>
    <n v="3.8849999999999998"/>
    <n v="23.31"/>
    <x v="2"/>
    <x v="1"/>
    <x v="0"/>
  </r>
  <r>
    <s v="GPZ-36017-366"/>
    <x v="633"/>
    <s v="65732-22589-OW"/>
    <s v="A-D-2.5"/>
    <n v="5"/>
    <s v="Kippie Marrison"/>
    <s v="kmarrisonoq@dropbox.com"/>
    <s v="United States"/>
    <s v="Ara"/>
    <s v="D"/>
    <x v="2"/>
    <n v="22.884999999999998"/>
    <n v="114.42499999999998"/>
    <x v="2"/>
    <x v="2"/>
    <x v="0"/>
  </r>
  <r>
    <s v="BZP-33213-637"/>
    <x v="95"/>
    <s v="77175-09826-SF"/>
    <s v="A-M-2.5"/>
    <n v="3"/>
    <s v="Lindon Agnolo"/>
    <s v="lagnolooj@pinterest.com"/>
    <s v="United States"/>
    <s v="Ara"/>
    <s v="M"/>
    <x v="2"/>
    <n v="25.874999999999996"/>
    <n v="77.624999999999986"/>
    <x v="2"/>
    <x v="0"/>
    <x v="0"/>
  </r>
  <r>
    <s v="WFH-21507-708"/>
    <x v="521"/>
    <s v="07237-32539-NB"/>
    <s v="R-D-0.5"/>
    <n v="1"/>
    <s v="Delainey Kiddy"/>
    <s v="dkiddyok@fda.gov"/>
    <s v="United States"/>
    <s v="Rob"/>
    <s v="D"/>
    <x v="1"/>
    <n v="5.3699999999999992"/>
    <n v="5.3699999999999992"/>
    <x v="0"/>
    <x v="2"/>
    <x v="0"/>
  </r>
  <r>
    <s v="HST-96923-073"/>
    <x v="76"/>
    <s v="54722-76431-EX"/>
    <s v="R-D-2.5"/>
    <n v="6"/>
    <s v="Helli Petroulis"/>
    <s v="hpetroulisol@state.tx.us"/>
    <s v="Ireland"/>
    <s v="Rob"/>
    <s v="D"/>
    <x v="2"/>
    <n v="20.584999999999997"/>
    <n v="123.50999999999999"/>
    <x v="0"/>
    <x v="2"/>
    <x v="1"/>
  </r>
  <r>
    <s v="ENN-79947-323"/>
    <x v="634"/>
    <s v="67847-82662-TE"/>
    <s v="L-M-0.5"/>
    <n v="2"/>
    <s v="Marty Scholl"/>
    <s v="mschollom@taobao.com"/>
    <s v="United States"/>
    <s v="Lib"/>
    <s v="M"/>
    <x v="1"/>
    <n v="8.73"/>
    <n v="17.46"/>
    <x v="3"/>
    <x v="0"/>
    <x v="1"/>
  </r>
  <r>
    <s v="BHA-47429-889"/>
    <x v="635"/>
    <s v="51114-51191-EW"/>
    <s v="E-L-0.2"/>
    <n v="3"/>
    <s v="Kienan Ferson"/>
    <s v="kfersonon@g.co"/>
    <s v="United States"/>
    <s v="Exc"/>
    <s v="L"/>
    <x v="3"/>
    <n v="4.4550000000000001"/>
    <n v="13.365"/>
    <x v="1"/>
    <x v="1"/>
    <x v="1"/>
  </r>
  <r>
    <s v="SZY-63017-318"/>
    <x v="636"/>
    <s v="91809-58808-TV"/>
    <s v="A-L-0.2"/>
    <n v="2"/>
    <s v="Blake Kelloway"/>
    <s v="bkellowayoo@omniture.com"/>
    <s v="United States"/>
    <s v="Ara"/>
    <s v="L"/>
    <x v="3"/>
    <n v="3.8849999999999998"/>
    <n v="7.77"/>
    <x v="2"/>
    <x v="1"/>
    <x v="0"/>
  </r>
  <r>
    <s v="LCU-93317-340"/>
    <x v="637"/>
    <s v="84996-26826-DK"/>
    <s v="R-D-0.2"/>
    <n v="1"/>
    <s v="Scarlett Oliffe"/>
    <s v="soliffeop@yellowbook.com"/>
    <s v="United States"/>
    <s v="Rob"/>
    <s v="D"/>
    <x v="3"/>
    <n v="2.6849999999999996"/>
    <n v="2.6849999999999996"/>
    <x v="0"/>
    <x v="2"/>
    <x v="0"/>
  </r>
  <r>
    <s v="UOM-71431-481"/>
    <x v="182"/>
    <s v="65732-22589-OW"/>
    <s v="R-D-2.5"/>
    <n v="1"/>
    <s v="Kippie Marrison"/>
    <s v="kmarrisonoq@dropbox.com"/>
    <s v="United States"/>
    <s v="Rob"/>
    <s v="D"/>
    <x v="2"/>
    <n v="20.584999999999997"/>
    <n v="20.584999999999997"/>
    <x v="0"/>
    <x v="2"/>
    <x v="0"/>
  </r>
  <r>
    <s v="PJH-42618-877"/>
    <x v="479"/>
    <s v="93676-95250-XJ"/>
    <s v="A-D-2.5"/>
    <n v="5"/>
    <s v="Celestia Dolohunty"/>
    <s v="cdolohuntyor@dailymail.co.uk"/>
    <s v="United States"/>
    <s v="Ara"/>
    <s v="D"/>
    <x v="2"/>
    <n v="22.884999999999998"/>
    <n v="114.42499999999998"/>
    <x v="2"/>
    <x v="2"/>
    <x v="0"/>
  </r>
  <r>
    <s v="XED-90333-402"/>
    <x v="638"/>
    <s v="28300-14355-GF"/>
    <s v="E-M-0.2"/>
    <n v="5"/>
    <s v="Patsy Vasilenko"/>
    <s v="pvasilenkoos@addtoany.com"/>
    <s v="United Kingdom"/>
    <s v="Exc"/>
    <s v="M"/>
    <x v="3"/>
    <n v="4.125"/>
    <n v="20.625"/>
    <x v="1"/>
    <x v="0"/>
    <x v="1"/>
  </r>
  <r>
    <s v="IKK-62234-199"/>
    <x v="639"/>
    <s v="91190-84826-IQ"/>
    <s v="L-L-0.5"/>
    <n v="6"/>
    <s v="Raphaela Schankelborg"/>
    <s v="rschankelborgot@ameblo.jp"/>
    <s v="United States"/>
    <s v="Lib"/>
    <s v="L"/>
    <x v="1"/>
    <n v="9.51"/>
    <n v="57.06"/>
    <x v="3"/>
    <x v="1"/>
    <x v="0"/>
  </r>
  <r>
    <s v="KAW-95195-329"/>
    <x v="640"/>
    <s v="34570-99384-AF"/>
    <s v="R-D-2.5"/>
    <n v="4"/>
    <s v="Sharity Wickens"/>
    <s v=""/>
    <s v="Ireland"/>
    <s v="Rob"/>
    <s v="D"/>
    <x v="2"/>
    <n v="20.584999999999997"/>
    <n v="82.339999999999989"/>
    <x v="0"/>
    <x v="2"/>
    <x v="0"/>
  </r>
  <r>
    <s v="QDO-57268-842"/>
    <x v="612"/>
    <s v="57808-90533-UE"/>
    <s v="E-M-2.5"/>
    <n v="5"/>
    <s v="Derick Snow"/>
    <s v=""/>
    <s v="United States"/>
    <s v="Exc"/>
    <s v="M"/>
    <x v="2"/>
    <n v="31.624999999999996"/>
    <n v="158.12499999999997"/>
    <x v="1"/>
    <x v="0"/>
    <x v="1"/>
  </r>
  <r>
    <s v="IIZ-24416-212"/>
    <x v="641"/>
    <s v="76060-30540-LB"/>
    <s v="R-D-0.5"/>
    <n v="6"/>
    <s v="Baxy Cargen"/>
    <s v="bcargenow@geocities.jp"/>
    <s v="United States"/>
    <s v="Rob"/>
    <s v="D"/>
    <x v="1"/>
    <n v="5.3699999999999992"/>
    <n v="32.22"/>
    <x v="0"/>
    <x v="2"/>
    <x v="0"/>
  </r>
  <r>
    <s v="AWP-11469-510"/>
    <x v="36"/>
    <s v="76730-63769-ND"/>
    <s v="E-D-1"/>
    <n v="2"/>
    <s v="Ryann Stickler"/>
    <s v="rsticklerox@printfriendly.com"/>
    <s v="United Kingdom"/>
    <s v="Exc"/>
    <s v="D"/>
    <x v="0"/>
    <n v="12.15"/>
    <n v="24.3"/>
    <x v="1"/>
    <x v="2"/>
    <x v="1"/>
  </r>
  <r>
    <s v="KXA-27983-918"/>
    <x v="642"/>
    <s v="96042-27290-EQ"/>
    <s v="R-L-0.5"/>
    <n v="5"/>
    <s v="Daryn Cassius"/>
    <s v=""/>
    <s v="United States"/>
    <s v="Rob"/>
    <s v="L"/>
    <x v="1"/>
    <n v="7.169999999999999"/>
    <n v="35.849999999999994"/>
    <x v="0"/>
    <x v="1"/>
    <x v="1"/>
  </r>
  <r>
    <s v="VKQ-39009-292"/>
    <x v="219"/>
    <s v="57808-90533-UE"/>
    <s v="L-M-1"/>
    <n v="5"/>
    <e v="#N/A"/>
    <e v="#N/A"/>
    <e v="#N/A"/>
    <s v="Lib"/>
    <s v="M"/>
    <x v="0"/>
    <n v="14.55"/>
    <n v="72.75"/>
    <x v="3"/>
    <x v="0"/>
    <x v="1"/>
  </r>
  <r>
    <s v="PDB-98743-282"/>
    <x v="643"/>
    <s v="51940-02669-OR"/>
    <s v="L-L-1"/>
    <n v="3"/>
    <s v="Skelly Dolohunty"/>
    <s v=""/>
    <s v="Ireland"/>
    <s v="Lib"/>
    <s v="L"/>
    <x v="0"/>
    <n v="15.85"/>
    <n v="47.55"/>
    <x v="3"/>
    <x v="1"/>
    <x v="1"/>
  </r>
  <r>
    <s v="SXW-34014-556"/>
    <x v="644"/>
    <s v="99144-98314-GN"/>
    <s v="R-L-0.2"/>
    <n v="1"/>
    <s v="Drake Jevon"/>
    <s v="djevonp1@ibm.com"/>
    <s v="United States"/>
    <s v="Rob"/>
    <s v="L"/>
    <x v="3"/>
    <n v="3.5849999999999995"/>
    <n v="3.5849999999999995"/>
    <x v="0"/>
    <x v="1"/>
    <x v="0"/>
  </r>
  <r>
    <s v="QOJ-38788-727"/>
    <x v="136"/>
    <s v="16358-63919-CE"/>
    <s v="E-M-2.5"/>
    <n v="5"/>
    <s v="Hall Ranner"/>
    <s v="hrannerp2@omniture.com"/>
    <s v="United States"/>
    <s v="Exc"/>
    <s v="M"/>
    <x v="2"/>
    <n v="31.624999999999996"/>
    <n v="158.12499999999997"/>
    <x v="1"/>
    <x v="0"/>
    <x v="1"/>
  </r>
  <r>
    <s v="TGF-38649-658"/>
    <x v="645"/>
    <s v="67743-54817-UT"/>
    <s v="L-M-0.5"/>
    <n v="2"/>
    <s v="Berkly Imrie"/>
    <s v="bimriep3@addtoany.com"/>
    <s v="United States"/>
    <s v="Lib"/>
    <s v="M"/>
    <x v="1"/>
    <n v="8.73"/>
    <n v="17.46"/>
    <x v="3"/>
    <x v="0"/>
    <x v="1"/>
  </r>
  <r>
    <s v="EAI-25194-209"/>
    <x v="646"/>
    <s v="44601-51441-BH"/>
    <s v="A-L-2.5"/>
    <n v="5"/>
    <s v="Dorey Sopper"/>
    <s v="dsopperp4@eventbrite.com"/>
    <s v="United States"/>
    <s v="Ara"/>
    <s v="L"/>
    <x v="2"/>
    <n v="29.784999999999997"/>
    <n v="148.92499999999998"/>
    <x v="2"/>
    <x v="1"/>
    <x v="1"/>
  </r>
  <r>
    <s v="IJK-34441-720"/>
    <x v="647"/>
    <s v="97201-58870-WB"/>
    <s v="A-M-0.5"/>
    <n v="6"/>
    <s v="Darcy Lochran"/>
    <s v=""/>
    <s v="United States"/>
    <s v="Ara"/>
    <s v="M"/>
    <x v="1"/>
    <n v="6.75"/>
    <n v="40.5"/>
    <x v="2"/>
    <x v="0"/>
    <x v="0"/>
  </r>
  <r>
    <s v="ZMC-00336-619"/>
    <x v="591"/>
    <s v="19849-12926-QF"/>
    <s v="A-M-0.5"/>
    <n v="4"/>
    <s v="Lauritz Ledgley"/>
    <s v="lledgleyp6@de.vu"/>
    <s v="United States"/>
    <s v="Ara"/>
    <s v="M"/>
    <x v="1"/>
    <n v="6.75"/>
    <n v="27"/>
    <x v="2"/>
    <x v="0"/>
    <x v="0"/>
  </r>
  <r>
    <s v="UPX-54529-618"/>
    <x v="648"/>
    <s v="40535-56770-UM"/>
    <s v="L-D-1"/>
    <n v="3"/>
    <s v="Tawnya Menary"/>
    <s v="tmenaryp7@phoca.cz"/>
    <s v="United States"/>
    <s v="Lib"/>
    <s v="D"/>
    <x v="0"/>
    <n v="12.95"/>
    <n v="38.849999999999994"/>
    <x v="3"/>
    <x v="2"/>
    <x v="1"/>
  </r>
  <r>
    <s v="DLX-01059-899"/>
    <x v="191"/>
    <s v="74940-09646-MU"/>
    <s v="R-L-1"/>
    <n v="5"/>
    <s v="Gustaf Ciccotti"/>
    <s v="gciccottip8@so-net.ne.jp"/>
    <s v="United States"/>
    <s v="Rob"/>
    <s v="L"/>
    <x v="0"/>
    <n v="11.95"/>
    <n v="59.75"/>
    <x v="0"/>
    <x v="1"/>
    <x v="1"/>
  </r>
  <r>
    <s v="MEK-85120-243"/>
    <x v="649"/>
    <s v="06623-54610-HC"/>
    <s v="R-L-0.2"/>
    <n v="3"/>
    <s v="Bobbe Renner"/>
    <s v=""/>
    <s v="United States"/>
    <s v="Rob"/>
    <s v="L"/>
    <x v="3"/>
    <n v="3.5849999999999995"/>
    <n v="10.754999999999999"/>
    <x v="0"/>
    <x v="1"/>
    <x v="1"/>
  </r>
  <r>
    <s v="NFI-37188-246"/>
    <x v="553"/>
    <s v="89490-75361-AF"/>
    <s v="A-D-2.5"/>
    <n v="4"/>
    <s v="Wilton Jallin"/>
    <s v="wjallinpa@pcworld.com"/>
    <s v="United States"/>
    <s v="Ara"/>
    <s v="D"/>
    <x v="2"/>
    <n v="22.884999999999998"/>
    <n v="91.539999999999992"/>
    <x v="2"/>
    <x v="2"/>
    <x v="1"/>
  </r>
  <r>
    <s v="BXH-62195-013"/>
    <x v="584"/>
    <s v="94526-79230-GZ"/>
    <s v="A-M-1"/>
    <n v="4"/>
    <s v="Mindy Bogey"/>
    <s v="mbogeypb@thetimes.co.uk"/>
    <s v="United States"/>
    <s v="Ara"/>
    <s v="M"/>
    <x v="0"/>
    <n v="11.25"/>
    <n v="45"/>
    <x v="2"/>
    <x v="0"/>
    <x v="0"/>
  </r>
  <r>
    <s v="YLK-78851-470"/>
    <x v="650"/>
    <s v="58559-08254-UY"/>
    <s v="R-M-2.5"/>
    <n v="6"/>
    <s v="Paulie Fonzone"/>
    <s v=""/>
    <s v="United States"/>
    <s v="Rob"/>
    <s v="M"/>
    <x v="2"/>
    <n v="22.884999999999998"/>
    <n v="137.31"/>
    <x v="0"/>
    <x v="0"/>
    <x v="0"/>
  </r>
  <r>
    <s v="DXY-76225-633"/>
    <x v="121"/>
    <s v="88574-37083-WX"/>
    <s v="A-M-0.5"/>
    <n v="1"/>
    <s v="Merrile Cobbledick"/>
    <s v="mcobbledickpd@ucsd.edu"/>
    <s v="United States"/>
    <s v="Ara"/>
    <s v="M"/>
    <x v="1"/>
    <n v="6.75"/>
    <n v="6.75"/>
    <x v="2"/>
    <x v="0"/>
    <x v="1"/>
  </r>
  <r>
    <s v="UHP-24614-199"/>
    <x v="472"/>
    <s v="67953-79896-AC"/>
    <s v="A-M-1"/>
    <n v="4"/>
    <s v="Antonius Lewry"/>
    <s v="alewrype@whitehouse.gov"/>
    <s v="United States"/>
    <s v="Ara"/>
    <s v="M"/>
    <x v="0"/>
    <n v="11.25"/>
    <n v="45"/>
    <x v="2"/>
    <x v="0"/>
    <x v="1"/>
  </r>
  <r>
    <s v="HBY-35655-049"/>
    <x v="594"/>
    <s v="69207-93422-CQ"/>
    <s v="E-D-2.5"/>
    <n v="3"/>
    <s v="Isis Hessel"/>
    <s v="ihesselpf@ox.ac.uk"/>
    <s v="United States"/>
    <s v="Exc"/>
    <s v="D"/>
    <x v="2"/>
    <n v="27.945"/>
    <n v="83.835000000000008"/>
    <x v="1"/>
    <x v="2"/>
    <x v="0"/>
  </r>
  <r>
    <s v="DCE-22886-861"/>
    <x v="89"/>
    <s v="56060-17602-RG"/>
    <s v="E-D-0.2"/>
    <n v="1"/>
    <s v="Harland Trematick"/>
    <s v=""/>
    <s v="Ireland"/>
    <s v="Exc"/>
    <s v="D"/>
    <x v="3"/>
    <n v="3.645"/>
    <n v="3.645"/>
    <x v="1"/>
    <x v="2"/>
    <x v="0"/>
  </r>
  <r>
    <s v="QTG-93823-843"/>
    <x v="651"/>
    <s v="46859-14212-FI"/>
    <s v="A-M-0.5"/>
    <n v="1"/>
    <s v="Chloris Sorrell"/>
    <s v="csorrellph@amazon.com"/>
    <s v="United Kingdom"/>
    <s v="Ara"/>
    <s v="M"/>
    <x v="1"/>
    <n v="6.75"/>
    <n v="6.75"/>
    <x v="2"/>
    <x v="0"/>
    <x v="1"/>
  </r>
  <r>
    <s v="QTG-93823-843"/>
    <x v="651"/>
    <s v="46859-14212-FI"/>
    <s v="E-D-0.5"/>
    <n v="3"/>
    <s v="Chloris Sorrell"/>
    <s v="csorrellph@amazon.com"/>
    <s v="United Kingdom"/>
    <s v="Exc"/>
    <s v="D"/>
    <x v="1"/>
    <n v="7.29"/>
    <n v="21.87"/>
    <x v="1"/>
    <x v="2"/>
    <x v="1"/>
  </r>
  <r>
    <s v="WFT-16178-396"/>
    <x v="249"/>
    <s v="33555-01585-RP"/>
    <s v="R-D-0.2"/>
    <n v="5"/>
    <s v="Quintina Heavyside"/>
    <s v="qheavysidepj@unc.edu"/>
    <s v="United States"/>
    <s v="Rob"/>
    <s v="D"/>
    <x v="3"/>
    <n v="2.6849999999999996"/>
    <n v="13.424999999999997"/>
    <x v="0"/>
    <x v="2"/>
    <x v="0"/>
  </r>
  <r>
    <s v="ERC-54560-934"/>
    <x v="652"/>
    <s v="11932-85629-CU"/>
    <s v="R-D-2.5"/>
    <n v="6"/>
    <s v="Hadley Reuven"/>
    <s v="hreuvenpk@whitehouse.gov"/>
    <s v="United States"/>
    <s v="Rob"/>
    <s v="D"/>
    <x v="2"/>
    <n v="20.584999999999997"/>
    <n v="123.50999999999999"/>
    <x v="0"/>
    <x v="2"/>
    <x v="1"/>
  </r>
  <r>
    <s v="RUK-78200-416"/>
    <x v="653"/>
    <s v="36192-07175-XC"/>
    <s v="L-D-0.2"/>
    <n v="2"/>
    <s v="Mitch Attwool"/>
    <s v="mattwoolpl@nba.com"/>
    <s v="United States"/>
    <s v="Lib"/>
    <s v="D"/>
    <x v="3"/>
    <n v="3.8849999999999998"/>
    <n v="7.77"/>
    <x v="3"/>
    <x v="2"/>
    <x v="1"/>
  </r>
  <r>
    <s v="KHK-13105-388"/>
    <x v="177"/>
    <s v="46242-54946-ZW"/>
    <s v="A-M-1"/>
    <n v="6"/>
    <s v="Charin Maplethorp"/>
    <s v=""/>
    <s v="United States"/>
    <s v="Ara"/>
    <s v="M"/>
    <x v="0"/>
    <n v="11.25"/>
    <n v="67.5"/>
    <x v="2"/>
    <x v="0"/>
    <x v="0"/>
  </r>
  <r>
    <s v="NJR-03699-189"/>
    <x v="22"/>
    <s v="95152-82155-VQ"/>
    <s v="E-D-2.5"/>
    <n v="1"/>
    <s v="Goldie Wynes"/>
    <s v="gwynespn@dagondesign.com"/>
    <s v="United States"/>
    <s v="Exc"/>
    <s v="D"/>
    <x v="2"/>
    <n v="27.945"/>
    <n v="27.945"/>
    <x v="1"/>
    <x v="2"/>
    <x v="1"/>
  </r>
  <r>
    <s v="PJV-20427-019"/>
    <x v="508"/>
    <s v="13404-39127-WQ"/>
    <s v="A-L-2.5"/>
    <n v="3"/>
    <s v="Celie MacCourt"/>
    <s v="cmaccourtpo@amazon.com"/>
    <s v="United States"/>
    <s v="Ara"/>
    <s v="L"/>
    <x v="2"/>
    <n v="29.784999999999997"/>
    <n v="89.35499999999999"/>
    <x v="2"/>
    <x v="1"/>
    <x v="1"/>
  </r>
  <r>
    <s v="UGK-07613-982"/>
    <x v="654"/>
    <s v="57808-90533-UE"/>
    <s v="A-M-0.5"/>
    <n v="3"/>
    <e v="#N/A"/>
    <e v="#N/A"/>
    <e v="#N/A"/>
    <s v="Ara"/>
    <s v="M"/>
    <x v="1"/>
    <n v="6.75"/>
    <n v="20.25"/>
    <x v="2"/>
    <x v="0"/>
    <x v="1"/>
  </r>
  <r>
    <s v="OLA-68289-577"/>
    <x v="524"/>
    <s v="40226-52317-IO"/>
    <s v="A-M-0.5"/>
    <n v="5"/>
    <s v="Evy Wilsone"/>
    <s v="ewilsonepq@eepurl.com"/>
    <s v="United States"/>
    <s v="Ara"/>
    <s v="M"/>
    <x v="1"/>
    <n v="6.75"/>
    <n v="33.75"/>
    <x v="2"/>
    <x v="0"/>
    <x v="0"/>
  </r>
  <r>
    <s v="TNR-84447-052"/>
    <x v="655"/>
    <s v="34419-18068-AG"/>
    <s v="E-D-2.5"/>
    <n v="4"/>
    <s v="Dolores Duffie"/>
    <s v="dduffiepr@time.com"/>
    <s v="United States"/>
    <s v="Exc"/>
    <s v="D"/>
    <x v="2"/>
    <n v="27.945"/>
    <n v="111.78"/>
    <x v="1"/>
    <x v="2"/>
    <x v="1"/>
  </r>
  <r>
    <s v="FBZ-64200-586"/>
    <x v="523"/>
    <s v="51738-61457-RS"/>
    <s v="E-M-2.5"/>
    <n v="2"/>
    <s v="Mathilda Matiasek"/>
    <s v="mmatiasekps@ucoz.ru"/>
    <s v="United States"/>
    <s v="Exc"/>
    <s v="M"/>
    <x v="2"/>
    <n v="31.624999999999996"/>
    <n v="63.249999999999993"/>
    <x v="1"/>
    <x v="0"/>
    <x v="0"/>
  </r>
  <r>
    <s v="OBN-66334-505"/>
    <x v="656"/>
    <s v="86757-52367-ON"/>
    <s v="E-L-0.2"/>
    <n v="2"/>
    <s v="Jarred Camillo"/>
    <s v="jcamillopt@shinystat.com"/>
    <s v="United States"/>
    <s v="Exc"/>
    <s v="L"/>
    <x v="3"/>
    <n v="4.4550000000000001"/>
    <n v="8.91"/>
    <x v="1"/>
    <x v="1"/>
    <x v="0"/>
  </r>
  <r>
    <s v="NXM-89323-646"/>
    <x v="657"/>
    <s v="28158-93383-CK"/>
    <s v="E-D-1"/>
    <n v="1"/>
    <s v="Kameko Philbrick"/>
    <s v="kphilbrickpu@cdc.gov"/>
    <s v="United States"/>
    <s v="Exc"/>
    <s v="D"/>
    <x v="0"/>
    <n v="12.15"/>
    <n v="12.15"/>
    <x v="1"/>
    <x v="2"/>
    <x v="0"/>
  </r>
  <r>
    <s v="NHI-23264-055"/>
    <x v="658"/>
    <s v="44799-09711-XW"/>
    <s v="A-D-0.5"/>
    <n v="4"/>
    <s v="Mallory Shrimpling"/>
    <s v=""/>
    <s v="United States"/>
    <s v="Ara"/>
    <s v="D"/>
    <x v="1"/>
    <n v="5.97"/>
    <n v="23.88"/>
    <x v="2"/>
    <x v="2"/>
    <x v="0"/>
  </r>
  <r>
    <s v="EQH-53569-934"/>
    <x v="659"/>
    <s v="53667-91553-LT"/>
    <s v="E-M-1"/>
    <n v="4"/>
    <s v="Barnett Sillis"/>
    <s v="bsillispw@istockphoto.com"/>
    <s v="United States"/>
    <s v="Exc"/>
    <s v="M"/>
    <x v="0"/>
    <n v="13.75"/>
    <n v="55"/>
    <x v="1"/>
    <x v="0"/>
    <x v="1"/>
  </r>
  <r>
    <s v="XKK-06692-189"/>
    <x v="558"/>
    <s v="86579-92122-OC"/>
    <s v="R-D-1"/>
    <n v="3"/>
    <s v="Brenn Dundredge"/>
    <s v=""/>
    <s v="United States"/>
    <s v="Rob"/>
    <s v="D"/>
    <x v="0"/>
    <n v="8.9499999999999993"/>
    <n v="26.849999999999998"/>
    <x v="0"/>
    <x v="2"/>
    <x v="0"/>
  </r>
  <r>
    <s v="BYP-16005-016"/>
    <x v="660"/>
    <s v="01474-63436-TP"/>
    <s v="R-M-2.5"/>
    <n v="5"/>
    <s v="Read Cutts"/>
    <s v="rcuttspy@techcrunch.com"/>
    <s v="United States"/>
    <s v="Rob"/>
    <s v="M"/>
    <x v="2"/>
    <n v="22.884999999999998"/>
    <n v="114.42499999999998"/>
    <x v="0"/>
    <x v="0"/>
    <x v="1"/>
  </r>
  <r>
    <s v="LWS-13938-905"/>
    <x v="661"/>
    <s v="90533-82440-EE"/>
    <s v="A-M-2.5"/>
    <n v="6"/>
    <s v="Michale Delves"/>
    <s v="mdelvespz@nature.com"/>
    <s v="United States"/>
    <s v="Ara"/>
    <s v="M"/>
    <x v="2"/>
    <n v="25.874999999999996"/>
    <n v="155.24999999999997"/>
    <x v="2"/>
    <x v="0"/>
    <x v="0"/>
  </r>
  <r>
    <s v="OLH-95722-362"/>
    <x v="662"/>
    <s v="48553-69225-VX"/>
    <s v="L-D-0.5"/>
    <n v="3"/>
    <s v="Devland Gritton"/>
    <s v="dgrittonq0@nydailynews.com"/>
    <s v="United States"/>
    <s v="Lib"/>
    <s v="D"/>
    <x v="1"/>
    <n v="7.77"/>
    <n v="23.31"/>
    <x v="3"/>
    <x v="2"/>
    <x v="0"/>
  </r>
  <r>
    <s v="OLH-95722-362"/>
    <x v="662"/>
    <s v="48553-69225-VX"/>
    <s v="R-M-2.5"/>
    <n v="4"/>
    <s v="Devland Gritton"/>
    <s v="dgrittonq0@nydailynews.com"/>
    <s v="United States"/>
    <s v="Rob"/>
    <s v="M"/>
    <x v="2"/>
    <n v="22.884999999999998"/>
    <n v="91.539999999999992"/>
    <x v="0"/>
    <x v="0"/>
    <x v="0"/>
  </r>
  <r>
    <s v="KCW-50949-318"/>
    <x v="184"/>
    <s v="52374-27313-IV"/>
    <s v="E-L-1"/>
    <n v="5"/>
    <s v="Dell Gut"/>
    <s v="dgutq2@umich.edu"/>
    <s v="United States"/>
    <s v="Exc"/>
    <s v="L"/>
    <x v="0"/>
    <n v="14.85"/>
    <n v="74.25"/>
    <x v="1"/>
    <x v="1"/>
    <x v="0"/>
  </r>
  <r>
    <s v="JGZ-16947-591"/>
    <x v="663"/>
    <s v="14264-41252-SL"/>
    <s v="L-L-0.2"/>
    <n v="6"/>
    <s v="Willy Pummery"/>
    <s v="wpummeryq3@topsy.com"/>
    <s v="United States"/>
    <s v="Lib"/>
    <s v="L"/>
    <x v="3"/>
    <n v="4.7549999999999999"/>
    <n v="28.53"/>
    <x v="3"/>
    <x v="1"/>
    <x v="1"/>
  </r>
  <r>
    <s v="LXS-63326-144"/>
    <x v="334"/>
    <s v="35367-50483-AR"/>
    <s v="R-L-0.5"/>
    <n v="2"/>
    <s v="Geoffrey Siuda"/>
    <s v="gsiudaq4@nytimes.com"/>
    <s v="United States"/>
    <s v="Rob"/>
    <s v="L"/>
    <x v="1"/>
    <n v="7.169999999999999"/>
    <n v="14.339999999999998"/>
    <x v="0"/>
    <x v="1"/>
    <x v="0"/>
  </r>
  <r>
    <s v="CZG-86544-655"/>
    <x v="664"/>
    <s v="69443-77665-QW"/>
    <s v="A-L-0.5"/>
    <n v="2"/>
    <s v="Henderson Crowne"/>
    <s v="hcrowneq5@wufoo.com"/>
    <s v="Ireland"/>
    <s v="Ara"/>
    <s v="L"/>
    <x v="1"/>
    <n v="7.77"/>
    <n v="15.54"/>
    <x v="2"/>
    <x v="1"/>
    <x v="0"/>
  </r>
  <r>
    <s v="WFV-88138-247"/>
    <x v="24"/>
    <s v="63411-51758-QC"/>
    <s v="R-L-1"/>
    <n v="3"/>
    <s v="Vernor Pawsey"/>
    <s v="vpawseyq6@tiny.cc"/>
    <s v="United States"/>
    <s v="Rob"/>
    <s v="L"/>
    <x v="0"/>
    <n v="11.95"/>
    <n v="35.849999999999994"/>
    <x v="0"/>
    <x v="1"/>
    <x v="1"/>
  </r>
  <r>
    <s v="RFG-28227-288"/>
    <x v="12"/>
    <s v="68605-21835-UF"/>
    <s v="A-L-0.5"/>
    <n v="6"/>
    <s v="Augustin Waterhouse"/>
    <s v="awaterhouseq7@istockphoto.com"/>
    <s v="United States"/>
    <s v="Ara"/>
    <s v="L"/>
    <x v="1"/>
    <n v="7.77"/>
    <n v="46.62"/>
    <x v="2"/>
    <x v="1"/>
    <x v="1"/>
  </r>
  <r>
    <s v="QAK-77286-758"/>
    <x v="105"/>
    <s v="34786-30419-XY"/>
    <s v="R-L-0.5"/>
    <n v="5"/>
    <s v="Fanchon Haughian"/>
    <s v="fhaughianq8@1688.com"/>
    <s v="United States"/>
    <s v="Rob"/>
    <s v="L"/>
    <x v="1"/>
    <n v="7.169999999999999"/>
    <n v="35.849999999999994"/>
    <x v="0"/>
    <x v="1"/>
    <x v="1"/>
  </r>
  <r>
    <s v="CZD-56716-840"/>
    <x v="665"/>
    <s v="15456-29250-RU"/>
    <s v="L-D-2.5"/>
    <n v="4"/>
    <s v="Jaimie Hatz"/>
    <s v=""/>
    <s v="United States"/>
    <s v="Lib"/>
    <s v="D"/>
    <x v="2"/>
    <n v="29.784999999999997"/>
    <n v="119.13999999999999"/>
    <x v="3"/>
    <x v="2"/>
    <x v="1"/>
  </r>
  <r>
    <s v="UBI-59229-277"/>
    <x v="44"/>
    <s v="00886-35803-FG"/>
    <s v="L-D-0.5"/>
    <n v="3"/>
    <s v="Edeline Edney"/>
    <s v=""/>
    <s v="United States"/>
    <s v="Lib"/>
    <s v="D"/>
    <x v="1"/>
    <n v="7.77"/>
    <n v="23.31"/>
    <x v="3"/>
    <x v="2"/>
    <x v="1"/>
  </r>
  <r>
    <s v="WJJ-37489-898"/>
    <x v="171"/>
    <s v="31599-82152-AD"/>
    <s v="A-M-1"/>
    <n v="1"/>
    <s v="Rickie Faltin"/>
    <s v="rfaltinqb@topsy.com"/>
    <s v="Ireland"/>
    <s v="Ara"/>
    <s v="M"/>
    <x v="0"/>
    <n v="11.25"/>
    <n v="11.25"/>
    <x v="2"/>
    <x v="0"/>
    <x v="1"/>
  </r>
  <r>
    <s v="ORX-57454-917"/>
    <x v="328"/>
    <s v="76209-39601-ZR"/>
    <s v="E-D-2.5"/>
    <n v="3"/>
    <s v="Gnni Cheeke"/>
    <s v="gcheekeqc@sitemeter.com"/>
    <s v="United Kingdom"/>
    <s v="Exc"/>
    <s v="D"/>
    <x v="2"/>
    <n v="27.945"/>
    <n v="83.835000000000008"/>
    <x v="1"/>
    <x v="2"/>
    <x v="0"/>
  </r>
  <r>
    <s v="GRB-68838-629"/>
    <x v="648"/>
    <s v="15064-65241-HB"/>
    <s v="R-L-2.5"/>
    <n v="4"/>
    <s v="Gwenni Ratt"/>
    <s v="grattqd@phpbb.com"/>
    <s v="Ireland"/>
    <s v="Rob"/>
    <s v="L"/>
    <x v="2"/>
    <n v="27.484999999999996"/>
    <n v="109.93999999999998"/>
    <x v="0"/>
    <x v="1"/>
    <x v="1"/>
  </r>
  <r>
    <s v="SHT-04865-419"/>
    <x v="666"/>
    <s v="69215-90789-DL"/>
    <s v="R-L-0.2"/>
    <n v="4"/>
    <s v="Johnath Fairebrother"/>
    <s v=""/>
    <s v="United States"/>
    <s v="Rob"/>
    <s v="L"/>
    <x v="3"/>
    <n v="3.5849999999999995"/>
    <n v="14.339999999999998"/>
    <x v="0"/>
    <x v="1"/>
    <x v="0"/>
  </r>
  <r>
    <s v="UQI-28177-865"/>
    <x v="577"/>
    <s v="04317-46176-TB"/>
    <s v="R-L-0.2"/>
    <n v="6"/>
    <s v="Ingamar Eberlein"/>
    <s v="ieberleinqf@hc360.com"/>
    <s v="United States"/>
    <s v="Rob"/>
    <s v="L"/>
    <x v="3"/>
    <n v="3.5849999999999995"/>
    <n v="21.509999999999998"/>
    <x v="0"/>
    <x v="1"/>
    <x v="1"/>
  </r>
  <r>
    <s v="OIB-13664-879"/>
    <x v="114"/>
    <s v="04713-57765-KR"/>
    <s v="A-M-1"/>
    <n v="2"/>
    <s v="Jilly Dreng"/>
    <s v="jdrengqg@uiuc.edu"/>
    <s v="Ireland"/>
    <s v="Ara"/>
    <s v="M"/>
    <x v="0"/>
    <n v="11.25"/>
    <n v="22.5"/>
    <x v="2"/>
    <x v="0"/>
    <x v="0"/>
  </r>
  <r>
    <s v="PJS-30996-485"/>
    <x v="4"/>
    <s v="86579-92122-OC"/>
    <s v="A-L-0.2"/>
    <n v="1"/>
    <e v="#N/A"/>
    <e v="#N/A"/>
    <e v="#N/A"/>
    <s v="Ara"/>
    <s v="L"/>
    <x v="3"/>
    <n v="3.8849999999999998"/>
    <n v="3.8849999999999998"/>
    <x v="2"/>
    <x v="1"/>
    <x v="0"/>
  </r>
  <r>
    <s v="HEL-86709-449"/>
    <x v="667"/>
    <s v="86579-92122-OC"/>
    <s v="E-D-2.5"/>
    <n v="1"/>
    <e v="#N/A"/>
    <e v="#N/A"/>
    <e v="#N/A"/>
    <s v="Exc"/>
    <s v="D"/>
    <x v="2"/>
    <n v="27.945"/>
    <n v="27.945"/>
    <x v="1"/>
    <x v="2"/>
    <x v="0"/>
  </r>
  <r>
    <s v="NCH-55389-562"/>
    <x v="110"/>
    <s v="86579-92122-OC"/>
    <s v="E-L-2.5"/>
    <n v="5"/>
    <e v="#N/A"/>
    <e v="#N/A"/>
    <e v="#N/A"/>
    <s v="Exc"/>
    <s v="L"/>
    <x v="2"/>
    <n v="34.154999999999994"/>
    <n v="170.77499999999998"/>
    <x v="1"/>
    <x v="1"/>
    <x v="0"/>
  </r>
  <r>
    <s v="NCH-55389-562"/>
    <x v="110"/>
    <s v="86579-92122-OC"/>
    <s v="R-L-2.5"/>
    <n v="2"/>
    <e v="#N/A"/>
    <e v="#N/A"/>
    <e v="#N/A"/>
    <s v="Rob"/>
    <s v="L"/>
    <x v="2"/>
    <n v="27.484999999999996"/>
    <n v="54.969999999999992"/>
    <x v="0"/>
    <x v="1"/>
    <x v="0"/>
  </r>
  <r>
    <s v="NCH-55389-562"/>
    <x v="110"/>
    <s v="86579-92122-OC"/>
    <s v="E-L-1"/>
    <n v="1"/>
    <e v="#N/A"/>
    <e v="#N/A"/>
    <e v="#N/A"/>
    <s v="Exc"/>
    <s v="L"/>
    <x v="0"/>
    <n v="14.85"/>
    <n v="14.85"/>
    <x v="1"/>
    <x v="1"/>
    <x v="0"/>
  </r>
  <r>
    <s v="NCH-55389-562"/>
    <x v="110"/>
    <s v="86579-92122-OC"/>
    <s v="A-L-0.2"/>
    <n v="2"/>
    <e v="#N/A"/>
    <e v="#N/A"/>
    <e v="#N/A"/>
    <s v="Ara"/>
    <s v="L"/>
    <x v="3"/>
    <n v="3.8849999999999998"/>
    <n v="7.77"/>
    <x v="2"/>
    <x v="1"/>
    <x v="0"/>
  </r>
  <r>
    <s v="GUG-45603-775"/>
    <x v="668"/>
    <s v="40959-32642-DN"/>
    <s v="L-L-0.2"/>
    <n v="5"/>
    <s v="Rhodie Strathern"/>
    <s v="rstrathernqn@devhub.com"/>
    <s v="United States"/>
    <s v="Lib"/>
    <s v="L"/>
    <x v="3"/>
    <n v="4.7549999999999999"/>
    <n v="23.774999999999999"/>
    <x v="3"/>
    <x v="1"/>
    <x v="0"/>
  </r>
  <r>
    <s v="KJB-98240-098"/>
    <x v="422"/>
    <s v="77746-08153-PM"/>
    <s v="L-L-1"/>
    <n v="5"/>
    <s v="Chad Miguel"/>
    <s v="cmiguelqo@exblog.jp"/>
    <s v="United States"/>
    <s v="Lib"/>
    <s v="L"/>
    <x v="0"/>
    <n v="15.85"/>
    <n v="79.25"/>
    <x v="3"/>
    <x v="1"/>
    <x v="0"/>
  </r>
  <r>
    <s v="JMS-48374-462"/>
    <x v="669"/>
    <s v="49667-96708-JL"/>
    <s v="A-D-2.5"/>
    <n v="2"/>
    <s v="Florinda Matusovsky"/>
    <s v=""/>
    <s v="United States"/>
    <s v="Ara"/>
    <s v="D"/>
    <x v="2"/>
    <n v="22.884999999999998"/>
    <n v="45.769999999999996"/>
    <x v="2"/>
    <x v="2"/>
    <x v="0"/>
  </r>
  <r>
    <s v="YIT-15877-117"/>
    <x v="670"/>
    <s v="24155-79322-EQ"/>
    <s v="R-D-1"/>
    <n v="1"/>
    <s v="Morly Rocks"/>
    <s v="mrocksqq@exblog.jp"/>
    <s v="Ireland"/>
    <s v="Rob"/>
    <s v="D"/>
    <x v="0"/>
    <n v="8.9499999999999993"/>
    <n v="8.9499999999999993"/>
    <x v="0"/>
    <x v="2"/>
    <x v="0"/>
  </r>
  <r>
    <s v="YVK-82679-655"/>
    <x v="341"/>
    <s v="95342-88311-SF"/>
    <s v="R-M-0.5"/>
    <n v="4"/>
    <s v="Yuri Burrells"/>
    <s v="yburrellsqr@vinaora.com"/>
    <s v="United States"/>
    <s v="Rob"/>
    <s v="M"/>
    <x v="1"/>
    <n v="5.97"/>
    <n v="23.88"/>
    <x v="0"/>
    <x v="0"/>
    <x v="0"/>
  </r>
  <r>
    <s v="TYH-81940-054"/>
    <x v="671"/>
    <s v="69374-08133-RI"/>
    <s v="E-L-0.2"/>
    <n v="5"/>
    <s v="Cleopatra Goodrum"/>
    <s v="cgoodrumqs@goodreads.com"/>
    <s v="United States"/>
    <s v="Exc"/>
    <s v="L"/>
    <x v="3"/>
    <n v="4.4550000000000001"/>
    <n v="22.274999999999999"/>
    <x v="1"/>
    <x v="1"/>
    <x v="1"/>
  </r>
  <r>
    <s v="HTY-30660-254"/>
    <x v="672"/>
    <s v="83844-95908-RX"/>
    <s v="R-M-1"/>
    <n v="3"/>
    <s v="Joey Jefferys"/>
    <s v="jjefferysqt@blog.com"/>
    <s v="United States"/>
    <s v="Rob"/>
    <s v="M"/>
    <x v="0"/>
    <n v="9.9499999999999993"/>
    <n v="29.849999999999998"/>
    <x v="0"/>
    <x v="0"/>
    <x v="0"/>
  </r>
  <r>
    <s v="GPW-43956-761"/>
    <x v="673"/>
    <s v="09667-09231-YM"/>
    <s v="E-L-0.5"/>
    <n v="6"/>
    <s v="Bearnard Wardell"/>
    <s v="bwardellqu@adobe.com"/>
    <s v="United States"/>
    <s v="Exc"/>
    <s v="L"/>
    <x v="1"/>
    <n v="8.91"/>
    <n v="53.46"/>
    <x v="1"/>
    <x v="1"/>
    <x v="0"/>
  </r>
  <r>
    <s v="DWY-56352-412"/>
    <x v="674"/>
    <s v="55427-08059-DF"/>
    <s v="R-D-0.2"/>
    <n v="1"/>
    <s v="Zeke Walisiak"/>
    <s v="zwalisiakqv@ucsd.edu"/>
    <s v="Ireland"/>
    <s v="Rob"/>
    <s v="D"/>
    <x v="3"/>
    <n v="2.6849999999999996"/>
    <n v="2.6849999999999996"/>
    <x v="0"/>
    <x v="2"/>
    <x v="0"/>
  </r>
  <r>
    <s v="PUH-55647-976"/>
    <x v="675"/>
    <s v="06624-54037-BQ"/>
    <s v="R-M-0.2"/>
    <n v="2"/>
    <s v="Wiley Leopold"/>
    <s v="wleopoldqw@blogspot.com"/>
    <s v="United States"/>
    <s v="Rob"/>
    <s v="M"/>
    <x v="3"/>
    <n v="2.9849999999999999"/>
    <n v="5.97"/>
    <x v="0"/>
    <x v="0"/>
    <x v="1"/>
  </r>
  <r>
    <s v="DTB-71371-705"/>
    <x v="539"/>
    <s v="48544-90737-AZ"/>
    <s v="L-D-1"/>
    <n v="1"/>
    <s v="Chiarra Shalders"/>
    <s v="cshaldersqx@cisco.com"/>
    <s v="United States"/>
    <s v="Lib"/>
    <s v="D"/>
    <x v="0"/>
    <n v="12.95"/>
    <n v="12.95"/>
    <x v="3"/>
    <x v="2"/>
    <x v="0"/>
  </r>
  <r>
    <s v="ZDC-64769-740"/>
    <x v="676"/>
    <s v="79463-01597-FQ"/>
    <s v="E-M-0.5"/>
    <n v="1"/>
    <s v="Sharl Southerill"/>
    <s v=""/>
    <s v="United States"/>
    <s v="Exc"/>
    <s v="M"/>
    <x v="1"/>
    <n v="8.25"/>
    <n v="8.25"/>
    <x v="1"/>
    <x v="0"/>
    <x v="1"/>
  </r>
  <r>
    <s v="TED-81959-419"/>
    <x v="677"/>
    <s v="27702-50024-XC"/>
    <s v="A-L-2.5"/>
    <n v="5"/>
    <s v="Noni Furber"/>
    <s v="nfurberqz@jugem.jp"/>
    <s v="United States"/>
    <s v="Ara"/>
    <s v="L"/>
    <x v="2"/>
    <n v="29.784999999999997"/>
    <n v="148.92499999999998"/>
    <x v="2"/>
    <x v="1"/>
    <x v="1"/>
  </r>
  <r>
    <s v="FDO-25756-141"/>
    <x v="629"/>
    <s v="57360-46846-NS"/>
    <s v="A-L-2.5"/>
    <n v="3"/>
    <s v="Dinah Crutcher"/>
    <s v=""/>
    <s v="Ireland"/>
    <s v="Ara"/>
    <s v="L"/>
    <x v="2"/>
    <n v="29.784999999999997"/>
    <n v="89.35499999999999"/>
    <x v="2"/>
    <x v="1"/>
    <x v="0"/>
  </r>
  <r>
    <s v="HKN-31467-517"/>
    <x v="662"/>
    <s v="84045-66771-SL"/>
    <s v="L-M-1"/>
    <n v="6"/>
    <s v="Charlean Keave"/>
    <s v="ckeaver1@ucoz.com"/>
    <s v="United States"/>
    <s v="Lib"/>
    <s v="M"/>
    <x v="0"/>
    <n v="14.55"/>
    <n v="87.300000000000011"/>
    <x v="3"/>
    <x v="0"/>
    <x v="1"/>
  </r>
  <r>
    <s v="POF-29666-012"/>
    <x v="102"/>
    <s v="46885-00260-TL"/>
    <s v="R-D-0.5"/>
    <n v="1"/>
    <s v="Sada Roseborough"/>
    <s v="sroseboroughr2@virginia.edu"/>
    <s v="United States"/>
    <s v="Rob"/>
    <s v="D"/>
    <x v="1"/>
    <n v="5.3699999999999992"/>
    <n v="5.3699999999999992"/>
    <x v="0"/>
    <x v="2"/>
    <x v="0"/>
  </r>
  <r>
    <s v="IRX-59256-644"/>
    <x v="678"/>
    <s v="96446-62142-EN"/>
    <s v="A-D-0.2"/>
    <n v="3"/>
    <s v="Clayton Kingwell"/>
    <s v="ckingwellr3@squarespace.com"/>
    <s v="Ireland"/>
    <s v="Ara"/>
    <s v="D"/>
    <x v="3"/>
    <n v="2.9849999999999999"/>
    <n v="8.9550000000000001"/>
    <x v="2"/>
    <x v="2"/>
    <x v="0"/>
  </r>
  <r>
    <s v="LTN-89139-350"/>
    <x v="679"/>
    <s v="07756-71018-GU"/>
    <s v="R-L-2.5"/>
    <n v="5"/>
    <s v="Kacy Canto"/>
    <s v="kcantor4@gmpg.org"/>
    <s v="United States"/>
    <s v="Rob"/>
    <s v="L"/>
    <x v="2"/>
    <n v="27.484999999999996"/>
    <n v="137.42499999999998"/>
    <x v="0"/>
    <x v="1"/>
    <x v="0"/>
  </r>
  <r>
    <s v="TXF-79780-017"/>
    <x v="112"/>
    <s v="92048-47813-QB"/>
    <s v="R-L-1"/>
    <n v="5"/>
    <s v="Mab Blakemore"/>
    <s v="mblakemorer5@nsw.gov.au"/>
    <s v="United States"/>
    <s v="Rob"/>
    <s v="L"/>
    <x v="0"/>
    <n v="11.95"/>
    <n v="59.75"/>
    <x v="0"/>
    <x v="1"/>
    <x v="1"/>
  </r>
  <r>
    <s v="ALM-80762-974"/>
    <x v="55"/>
    <s v="84045-66771-SL"/>
    <s v="A-L-0.5"/>
    <n v="3"/>
    <e v="#N/A"/>
    <e v="#N/A"/>
    <e v="#N/A"/>
    <s v="Ara"/>
    <s v="L"/>
    <x v="1"/>
    <n v="7.77"/>
    <n v="23.31"/>
    <x v="2"/>
    <x v="1"/>
    <x v="1"/>
  </r>
  <r>
    <s v="NXF-15738-707"/>
    <x v="680"/>
    <s v="28699-16256-XV"/>
    <s v="R-D-0.5"/>
    <n v="2"/>
    <s v="Javier Causnett"/>
    <s v=""/>
    <s v="United States"/>
    <s v="Rob"/>
    <s v="D"/>
    <x v="1"/>
    <n v="5.3699999999999992"/>
    <n v="10.739999999999998"/>
    <x v="0"/>
    <x v="2"/>
    <x v="1"/>
  </r>
  <r>
    <s v="MVV-19034-198"/>
    <x v="94"/>
    <s v="98476-63654-CG"/>
    <s v="E-D-2.5"/>
    <n v="6"/>
    <s v="Demetris Micheli"/>
    <s v=""/>
    <s v="United States"/>
    <s v="Exc"/>
    <s v="D"/>
    <x v="2"/>
    <n v="27.945"/>
    <n v="167.67000000000002"/>
    <x v="1"/>
    <x v="2"/>
    <x v="0"/>
  </r>
  <r>
    <s v="KUX-19632-830"/>
    <x v="160"/>
    <s v="55409-07759-YG"/>
    <s v="E-D-0.2"/>
    <n v="6"/>
    <s v="Chloette Bernardot"/>
    <s v="cbernardotr9@wix.com"/>
    <s v="United States"/>
    <s v="Exc"/>
    <s v="D"/>
    <x v="3"/>
    <n v="3.645"/>
    <n v="21.87"/>
    <x v="1"/>
    <x v="2"/>
    <x v="0"/>
  </r>
  <r>
    <s v="SNZ-44595-152"/>
    <x v="681"/>
    <s v="06136-65250-PG"/>
    <s v="R-L-1"/>
    <n v="2"/>
    <s v="Kim Kemery"/>
    <s v="kkemeryra@t.co"/>
    <s v="United States"/>
    <s v="Rob"/>
    <s v="L"/>
    <x v="0"/>
    <n v="11.95"/>
    <n v="23.9"/>
    <x v="0"/>
    <x v="1"/>
    <x v="0"/>
  </r>
  <r>
    <s v="GQA-37241-629"/>
    <x v="502"/>
    <s v="08405-33165-BS"/>
    <s v="A-M-0.2"/>
    <n v="2"/>
    <s v="Fanchette Parlot"/>
    <s v="fparlotrb@forbes.com"/>
    <s v="United States"/>
    <s v="Ara"/>
    <s v="M"/>
    <x v="3"/>
    <n v="3.375"/>
    <n v="6.75"/>
    <x v="2"/>
    <x v="0"/>
    <x v="0"/>
  </r>
  <r>
    <s v="WVV-79948-067"/>
    <x v="682"/>
    <s v="66070-30559-WI"/>
    <s v="E-M-2.5"/>
    <n v="1"/>
    <s v="Ramon Cheak"/>
    <s v="rcheakrc@tripadvisor.com"/>
    <s v="Ireland"/>
    <s v="Exc"/>
    <s v="M"/>
    <x v="2"/>
    <n v="31.624999999999996"/>
    <n v="31.624999999999996"/>
    <x v="1"/>
    <x v="0"/>
    <x v="0"/>
  </r>
  <r>
    <s v="LHX-81117-166"/>
    <x v="683"/>
    <s v="01282-28364-RZ"/>
    <s v="R-L-1"/>
    <n v="4"/>
    <s v="Koressa O'Geneay"/>
    <s v="kogeneayrd@utexas.edu"/>
    <s v="United States"/>
    <s v="Rob"/>
    <s v="L"/>
    <x v="0"/>
    <n v="11.95"/>
    <n v="47.8"/>
    <x v="0"/>
    <x v="1"/>
    <x v="1"/>
  </r>
  <r>
    <s v="GCD-75444-320"/>
    <x v="594"/>
    <s v="51277-93873-RP"/>
    <s v="L-M-2.5"/>
    <n v="1"/>
    <s v="Claudell Ayre"/>
    <s v="cayrere@symantec.com"/>
    <s v="United States"/>
    <s v="Lib"/>
    <s v="M"/>
    <x v="2"/>
    <n v="33.464999999999996"/>
    <n v="33.464999999999996"/>
    <x v="3"/>
    <x v="0"/>
    <x v="1"/>
  </r>
  <r>
    <s v="SGA-30059-217"/>
    <x v="389"/>
    <s v="84405-83364-DG"/>
    <s v="A-D-0.5"/>
    <n v="5"/>
    <s v="Lorianne Kyneton"/>
    <s v="lkynetonrf@macromedia.com"/>
    <s v="United Kingdom"/>
    <s v="Ara"/>
    <s v="D"/>
    <x v="1"/>
    <n v="5.97"/>
    <n v="29.849999999999998"/>
    <x v="2"/>
    <x v="2"/>
    <x v="0"/>
  </r>
  <r>
    <s v="GNL-98714-885"/>
    <x v="583"/>
    <s v="83731-53280-YC"/>
    <s v="R-M-1"/>
    <n v="3"/>
    <s v="Adele McFayden"/>
    <s v=""/>
    <s v="United Kingdom"/>
    <s v="Rob"/>
    <s v="M"/>
    <x v="0"/>
    <n v="9.9499999999999993"/>
    <n v="29.849999999999998"/>
    <x v="0"/>
    <x v="0"/>
    <x v="0"/>
  </r>
  <r>
    <s v="OQA-93249-841"/>
    <x v="647"/>
    <s v="03917-13632-KC"/>
    <s v="A-M-2.5"/>
    <n v="6"/>
    <s v="Herta Layne"/>
    <s v=""/>
    <s v="United States"/>
    <s v="Ara"/>
    <s v="M"/>
    <x v="2"/>
    <n v="25.874999999999996"/>
    <n v="155.24999999999997"/>
    <x v="2"/>
    <x v="0"/>
    <x v="0"/>
  </r>
  <r>
    <s v="DUV-12075-132"/>
    <x v="366"/>
    <s v="62494-09113-RP"/>
    <s v="E-D-0.2"/>
    <n v="5"/>
    <s v="Marguerite Graves"/>
    <s v=""/>
    <s v="United States"/>
    <s v="Exc"/>
    <s v="D"/>
    <x v="3"/>
    <n v="3.645"/>
    <n v="18.225000000000001"/>
    <x v="1"/>
    <x v="2"/>
    <x v="1"/>
  </r>
  <r>
    <s v="DUV-12075-132"/>
    <x v="366"/>
    <s v="62494-09113-RP"/>
    <s v="L-D-0.5"/>
    <n v="2"/>
    <s v="Marguerite Graves"/>
    <s v=""/>
    <s v="United States"/>
    <s v="Lib"/>
    <s v="D"/>
    <x v="1"/>
    <n v="7.77"/>
    <n v="15.54"/>
    <x v="3"/>
    <x v="2"/>
    <x v="1"/>
  </r>
  <r>
    <s v="KPO-24942-184"/>
    <x v="684"/>
    <s v="70567-65133-CN"/>
    <s v="L-L-2.5"/>
    <n v="3"/>
    <s v="Desdemona Eye"/>
    <s v=""/>
    <s v="Ireland"/>
    <s v="Lib"/>
    <s v="L"/>
    <x v="2"/>
    <n v="36.454999999999998"/>
    <n v="109.36499999999999"/>
    <x v="3"/>
    <x v="1"/>
    <x v="1"/>
  </r>
  <r>
    <s v="SRJ-79353-838"/>
    <x v="506"/>
    <s v="77869-81373-AY"/>
    <s v="A-L-1"/>
    <n v="6"/>
    <s v="Margarette Sterland"/>
    <s v=""/>
    <s v="United States"/>
    <s v="Ara"/>
    <s v="L"/>
    <x v="0"/>
    <n v="12.95"/>
    <n v="77.699999999999989"/>
    <x v="2"/>
    <x v="1"/>
    <x v="1"/>
  </r>
  <r>
    <s v="XBV-40336-071"/>
    <x v="685"/>
    <s v="38536-98293-JZ"/>
    <s v="A-D-0.2"/>
    <n v="3"/>
    <s v="Catharine Scoines"/>
    <s v=""/>
    <s v="Ireland"/>
    <s v="Ara"/>
    <s v="D"/>
    <x v="3"/>
    <n v="2.9849999999999999"/>
    <n v="8.9550000000000001"/>
    <x v="2"/>
    <x v="2"/>
    <x v="1"/>
  </r>
  <r>
    <s v="RLM-96511-467"/>
    <x v="191"/>
    <s v="43014-53743-XK"/>
    <s v="R-L-2.5"/>
    <n v="1"/>
    <s v="Jennica Tewelson"/>
    <s v="jtewelsonrn@samsung.com"/>
    <s v="United States"/>
    <s v="Rob"/>
    <s v="L"/>
    <x v="2"/>
    <n v="27.484999999999996"/>
    <n v="27.484999999999996"/>
    <x v="0"/>
    <x v="1"/>
    <x v="1"/>
  </r>
  <r>
    <s v="AEZ-13242-456"/>
    <x v="686"/>
    <s v="62494-09113-RP"/>
    <s v="R-M-0.5"/>
    <n v="5"/>
    <s v="Marguerite Graves"/>
    <s v=""/>
    <s v="United States"/>
    <s v="Rob"/>
    <s v="M"/>
    <x v="1"/>
    <n v="5.97"/>
    <n v="29.849999999999998"/>
    <x v="0"/>
    <x v="0"/>
    <x v="1"/>
  </r>
  <r>
    <s v="UME-75640-698"/>
    <x v="687"/>
    <s v="62494-09113-RP"/>
    <s v="A-M-0.5"/>
    <n v="4"/>
    <s v="Marguerite Graves"/>
    <s v=""/>
    <s v="United States"/>
    <s v="Ara"/>
    <s v="M"/>
    <x v="1"/>
    <n v="6.75"/>
    <n v="27"/>
    <x v="2"/>
    <x v="0"/>
    <x v="1"/>
  </r>
  <r>
    <s v="GJC-66474-557"/>
    <x v="629"/>
    <s v="64965-78386-MY"/>
    <s v="A-D-1"/>
    <n v="1"/>
    <s v="Nicolina Jenny"/>
    <s v="njennyrq@bigcartel.com"/>
    <s v="United States"/>
    <s v="Ara"/>
    <s v="D"/>
    <x v="0"/>
    <n v="9.9499999999999993"/>
    <n v="9.9499999999999993"/>
    <x v="2"/>
    <x v="2"/>
    <x v="1"/>
  </r>
  <r>
    <s v="IRV-20769-219"/>
    <x v="688"/>
    <s v="77131-58092-GE"/>
    <s v="E-M-0.2"/>
    <n v="3"/>
    <s v="Vidovic Antonelli"/>
    <s v=""/>
    <s v="United Kingdom"/>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4CF77-FF45-45A8-B4B1-7A864291351A}" name="PivotTable1" cacheId="19"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3">
    <format dxfId="108">
      <pivotArea outline="0" fieldPosition="0">
        <references count="1">
          <reference field="13" count="1" selected="0">
            <x v="0"/>
          </reference>
        </references>
      </pivotArea>
    </format>
    <format dxfId="109">
      <pivotArea field="13" type="button" dataOnly="0" labelOnly="1" outline="0" axis="axisCol" fieldPosition="0"/>
    </format>
    <format dxfId="110">
      <pivotArea dataOnly="0" labelOnly="1" outline="0" fieldPosition="0">
        <references count="1">
          <reference field="13"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E04CFC4-FA35-4183-8AEC-4D8BE129605B}" sourceName="Size">
  <pivotTables>
    <pivotTable tabId="18" name="PivotTable1"/>
  </pivotTables>
  <data>
    <tabular pivotCacheId="1473164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AA56D9-2E8B-4E22-B40E-C8C11A6193A6}" sourceName="Roast Type Name">
  <pivotTables>
    <pivotTable tabId="18" name="PivotTable1"/>
  </pivotTables>
  <data>
    <tabular pivotCacheId="1473164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8B6A92A-40A9-4E3E-B2BF-7F0F3D30C6B5}" sourceName="Loyalty Card">
  <pivotTables>
    <pivotTable tabId="18" name="PivotTable1"/>
  </pivotTables>
  <data>
    <tabular pivotCacheId="1473164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5F61BAA-D19C-4F8A-B3F5-666FBB1AAC83}" cache="Slicer_Size" caption="Size" columnCount="2" rowHeight="234950"/>
  <slicer name="Roast Type Name" xr10:uid="{DAABF217-EA9C-4256-8ECA-C0A612CDCADD}" cache="Slicer_Roast_Type_Name" caption="Roast Type Name" columnCount="3" rowHeight="234950"/>
  <slicer name="Loyalty Card" xr10:uid="{86DAAFFA-1AB4-4796-B68A-EDD9D7ABA5BB}"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25AB80-8165-496A-AAD1-D4D5C7D39806}" name="Orders" displayName="Orders" ref="A1:P1001" totalsRowShown="0">
  <autoFilter ref="A1:P1001" xr:uid="{2325AB80-8165-496A-AAD1-D4D5C7D39806}"/>
  <tableColumns count="16">
    <tableColumn id="1" xr3:uid="{D5645158-5F7B-46D7-8833-3C82021FEFDF}" name="Order ID" dataDxfId="123"/>
    <tableColumn id="2" xr3:uid="{40980353-1DB1-4BC1-AB2C-B29313D71A21}" name="Order Date" dataDxfId="122"/>
    <tableColumn id="3" xr3:uid="{44D0E7D8-285F-44DB-8A57-3CE484024EE7}" name="Customer ID" dataDxfId="121"/>
    <tableColumn id="4" xr3:uid="{F73A8A2C-FA02-4BA0-9A6A-AF98D0ED3CC7}" name="Product ID"/>
    <tableColumn id="5" xr3:uid="{F0F45247-B4BD-4DDC-8880-59D43315A299}" name="Quantity" dataDxfId="120"/>
    <tableColumn id="6" xr3:uid="{EF94C7BE-A191-4E76-A448-7938B8E3EE1F}" name="Customer Name" dataDxfId="119">
      <calculatedColumnFormula>_xlfn.XLOOKUP(C2, customers!A1:A1001, customers!B1:B1001,,0)</calculatedColumnFormula>
    </tableColumn>
    <tableColumn id="7" xr3:uid="{25F57BF0-71BE-4272-8F0B-F9ED941C7ED2}" name="Email" dataDxfId="118">
      <calculatedColumnFormula>IF(_xlfn.XLOOKUP(C2, customers!A1:A1001, customers!C1:C1001,, 0) = 0,"", _xlfn.XLOOKUP(C2, customers!A1:A1001, customers!C1:C1001,, 0))</calculatedColumnFormula>
    </tableColumn>
    <tableColumn id="8" xr3:uid="{79EA051F-F738-46A8-996A-167C8353E69D}" name="Country" dataDxfId="117">
      <calculatedColumnFormula>_xlfn.XLOOKUP(C2, customers!A1:A1001, customers!G1:G1001,, 0)</calculatedColumnFormula>
    </tableColumn>
    <tableColumn id="9" xr3:uid="{4B309A4D-0806-4A6D-890D-9FA6FB3A218C}" name="Coffee Type">
      <calculatedColumnFormula>INDEX(products!$A$1:$G$49, MATCH(orders!$D2,products!$A$1:$A$49,0), MATCH(orders!I$1,products!$A$1:$G$1,0))</calculatedColumnFormula>
    </tableColumn>
    <tableColumn id="10" xr3:uid="{B4FBDFCE-09CF-42F5-B31A-4199A31191ED}" name="Roast Type">
      <calculatedColumnFormula>INDEX(products!$A$1:$G$49, MATCH(orders!$D2,products!$A$1:$A$49,0), MATCH(orders!J$1,products!$A$1:$G$1,0))</calculatedColumnFormula>
    </tableColumn>
    <tableColumn id="11" xr3:uid="{19B2C513-8B89-42A7-B24B-3135D5CAC582}" name="Size" dataDxfId="116">
      <calculatedColumnFormula>INDEX(products!$A$1:$G$49, MATCH(orders!$D2,products!$A$1:$A$49,0), MATCH(orders!K$1,products!$A$1:$G$1,0))</calculatedColumnFormula>
    </tableColumn>
    <tableColumn id="12" xr3:uid="{C0F7C13D-4604-4A01-B36F-E071B9873ABE}" name="Unit Price" dataDxfId="115">
      <calculatedColumnFormula>INDEX(products!$A$1:$G$49, MATCH(orders!$D2,products!$A$1:$A$49,0), MATCH(orders!L$1,products!$A$1:$G$1,0))</calculatedColumnFormula>
    </tableColumn>
    <tableColumn id="13" xr3:uid="{55B137FB-4939-4440-A6A1-5AF2D3E50EA6}" name="Sales" dataDxfId="114">
      <calculatedColumnFormula>E2*L2</calculatedColumnFormula>
    </tableColumn>
    <tableColumn id="14" xr3:uid="{B0C63FD3-A673-4282-863E-56A60EAB6458}" name="Coffe Type Name">
      <calculatedColumnFormula>IF(I2="Rob","Robusta", IF(I2="Exc","Excelsa", IF(I2="Ara","Arabica", IF(I2="Lib","Liberica",""))))</calculatedColumnFormula>
    </tableColumn>
    <tableColumn id="15" xr3:uid="{581CD187-2050-4B9A-B00F-0499CEC921F5}" name="Roast Type Name">
      <calculatedColumnFormula>IF(J2="M","Medium", IF(J2="L","Light", IF(J2="D","Dark","")))</calculatedColumnFormula>
    </tableColumn>
    <tableColumn id="16" xr3:uid="{00D4AE09-D6DE-41F1-BC47-1BC14E0A36C1}" name="Loyalty Card" dataDxfId="55">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BAFDFD-13CF-4E7D-A4DA-39595D470200}" sourceName="Order Date">
  <pivotTables>
    <pivotTable tabId="18" name="PivotTable1"/>
  </pivotTables>
  <state minimalRefreshVersion="6" lastRefreshVersion="6" pivotCacheId="1473164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B264B0-92C8-41CD-8C1E-CD5335E5125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0DC9A-4396-4703-BB81-7A2E37CD9B0C}">
  <dimension ref="A3:F48"/>
  <sheetViews>
    <sheetView tabSelected="1" topLeftCell="A5" zoomScaleNormal="100" workbookViewId="0">
      <selection activeCell="A7" sqref="A7"/>
    </sheetView>
  </sheetViews>
  <sheetFormatPr defaultRowHeight="14.4" x14ac:dyDescent="0.3"/>
  <cols>
    <col min="1" max="1" width="12.5546875" bestFit="1" customWidth="1"/>
    <col min="2" max="2" width="12.33203125" bestFit="1" customWidth="1"/>
    <col min="3" max="3" width="17.88671875" style="12" bestFit="1" customWidth="1"/>
    <col min="4" max="6" width="8" bestFit="1" customWidth="1"/>
  </cols>
  <sheetData>
    <row r="3" spans="1:6" x14ac:dyDescent="0.3">
      <c r="A3" s="8" t="s">
        <v>6219</v>
      </c>
      <c r="C3" s="11" t="s">
        <v>6196</v>
      </c>
    </row>
    <row r="4" spans="1:6" x14ac:dyDescent="0.3">
      <c r="A4" s="8" t="s">
        <v>6214</v>
      </c>
      <c r="B4" s="8" t="s">
        <v>1</v>
      </c>
      <c r="C4" s="12" t="s">
        <v>6215</v>
      </c>
      <c r="D4" t="s">
        <v>6216</v>
      </c>
      <c r="E4" t="s">
        <v>6217</v>
      </c>
      <c r="F4" t="s">
        <v>6218</v>
      </c>
    </row>
    <row r="5" spans="1:6" x14ac:dyDescent="0.3">
      <c r="A5" t="s">
        <v>6198</v>
      </c>
      <c r="B5" s="9" t="s">
        <v>6199</v>
      </c>
      <c r="C5" s="12">
        <v>186.85499999999999</v>
      </c>
      <c r="D5" s="10">
        <v>305.97000000000003</v>
      </c>
      <c r="E5" s="10">
        <v>213.15999999999997</v>
      </c>
      <c r="F5" s="10">
        <v>123</v>
      </c>
    </row>
    <row r="6" spans="1:6" x14ac:dyDescent="0.3">
      <c r="B6" s="9" t="s">
        <v>6200</v>
      </c>
      <c r="C6" s="12">
        <v>251.96499999999997</v>
      </c>
      <c r="D6" s="10">
        <v>129.46</v>
      </c>
      <c r="E6" s="10">
        <v>434.03999999999996</v>
      </c>
      <c r="F6" s="10">
        <v>171.93999999999997</v>
      </c>
    </row>
    <row r="7" spans="1:6" x14ac:dyDescent="0.3">
      <c r="B7" s="9" t="s">
        <v>6201</v>
      </c>
      <c r="C7" s="12">
        <v>224.94499999999999</v>
      </c>
      <c r="D7" s="10">
        <v>349.12</v>
      </c>
      <c r="E7" s="10">
        <v>321.04000000000002</v>
      </c>
      <c r="F7" s="10">
        <v>126.035</v>
      </c>
    </row>
    <row r="8" spans="1:6" x14ac:dyDescent="0.3">
      <c r="B8" s="9" t="s">
        <v>6202</v>
      </c>
      <c r="C8" s="12">
        <v>307.12</v>
      </c>
      <c r="D8" s="10">
        <v>681.07499999999993</v>
      </c>
      <c r="E8" s="10">
        <v>533.70499999999993</v>
      </c>
      <c r="F8" s="10">
        <v>158.85</v>
      </c>
    </row>
    <row r="9" spans="1:6" x14ac:dyDescent="0.3">
      <c r="B9" s="9" t="s">
        <v>6203</v>
      </c>
      <c r="C9" s="12">
        <v>53.664999999999992</v>
      </c>
      <c r="D9" s="10">
        <v>83.025000000000006</v>
      </c>
      <c r="E9" s="10">
        <v>193.83499999999998</v>
      </c>
      <c r="F9" s="10">
        <v>68.039999999999992</v>
      </c>
    </row>
    <row r="10" spans="1:6" x14ac:dyDescent="0.3">
      <c r="B10" s="9" t="s">
        <v>6204</v>
      </c>
      <c r="C10" s="12">
        <v>163.01999999999998</v>
      </c>
      <c r="D10" s="10">
        <v>678.3599999999999</v>
      </c>
      <c r="E10" s="10">
        <v>171.04500000000002</v>
      </c>
      <c r="F10" s="10">
        <v>372.255</v>
      </c>
    </row>
    <row r="11" spans="1:6" x14ac:dyDescent="0.3">
      <c r="B11" s="9" t="s">
        <v>6205</v>
      </c>
      <c r="C11" s="12">
        <v>345.02</v>
      </c>
      <c r="D11" s="10">
        <v>273.86999999999995</v>
      </c>
      <c r="E11" s="10">
        <v>184.12999999999997</v>
      </c>
      <c r="F11" s="10">
        <v>201.11499999999998</v>
      </c>
    </row>
    <row r="12" spans="1:6" x14ac:dyDescent="0.3">
      <c r="B12" s="9" t="s">
        <v>6206</v>
      </c>
      <c r="C12" s="12">
        <v>334.89</v>
      </c>
      <c r="D12" s="10">
        <v>70.95</v>
      </c>
      <c r="E12" s="10">
        <v>134.23000000000002</v>
      </c>
      <c r="F12" s="10">
        <v>166.27499999999998</v>
      </c>
    </row>
    <row r="13" spans="1:6" x14ac:dyDescent="0.3">
      <c r="B13" s="9" t="s">
        <v>6207</v>
      </c>
      <c r="C13" s="12">
        <v>178.70999999999998</v>
      </c>
      <c r="D13" s="10">
        <v>166.1</v>
      </c>
      <c r="E13" s="10">
        <v>439.30999999999995</v>
      </c>
      <c r="F13" s="10">
        <v>492.9</v>
      </c>
    </row>
    <row r="14" spans="1:6" x14ac:dyDescent="0.3">
      <c r="B14" s="9" t="s">
        <v>6208</v>
      </c>
      <c r="C14" s="12">
        <v>301.98500000000001</v>
      </c>
      <c r="D14" s="10">
        <v>153.76499999999999</v>
      </c>
      <c r="E14" s="10">
        <v>215.55499999999998</v>
      </c>
      <c r="F14" s="10">
        <v>213.66499999999999</v>
      </c>
    </row>
    <row r="15" spans="1:6" x14ac:dyDescent="0.3">
      <c r="B15" s="9" t="s">
        <v>6209</v>
      </c>
      <c r="C15" s="12">
        <v>312.83499999999998</v>
      </c>
      <c r="D15" s="10">
        <v>63.249999999999993</v>
      </c>
      <c r="E15" s="10">
        <v>350.89500000000004</v>
      </c>
      <c r="F15" s="10">
        <v>96.405000000000001</v>
      </c>
    </row>
    <row r="16" spans="1:6" x14ac:dyDescent="0.3">
      <c r="B16" s="9" t="s">
        <v>6210</v>
      </c>
      <c r="C16" s="12">
        <v>265.62</v>
      </c>
      <c r="D16" s="10">
        <v>526.51499999999987</v>
      </c>
      <c r="E16" s="10">
        <v>187.06</v>
      </c>
      <c r="F16" s="10">
        <v>210.58999999999997</v>
      </c>
    </row>
    <row r="17" spans="1:6" x14ac:dyDescent="0.3">
      <c r="A17" t="s">
        <v>6211</v>
      </c>
      <c r="B17" s="9" t="s">
        <v>6199</v>
      </c>
      <c r="C17" s="12">
        <v>47.25</v>
      </c>
      <c r="D17" s="10">
        <v>65.805000000000007</v>
      </c>
      <c r="E17" s="10">
        <v>274.67500000000001</v>
      </c>
      <c r="F17" s="10">
        <v>179.22</v>
      </c>
    </row>
    <row r="18" spans="1:6" x14ac:dyDescent="0.3">
      <c r="B18" s="9" t="s">
        <v>6200</v>
      </c>
      <c r="C18" s="12">
        <v>745.44999999999993</v>
      </c>
      <c r="D18" s="10">
        <v>428.88499999999999</v>
      </c>
      <c r="E18" s="10">
        <v>194.17499999999998</v>
      </c>
      <c r="F18" s="10">
        <v>429.82999999999993</v>
      </c>
    </row>
    <row r="19" spans="1:6" x14ac:dyDescent="0.3">
      <c r="B19" s="9" t="s">
        <v>6201</v>
      </c>
      <c r="C19" s="12">
        <v>130.47</v>
      </c>
      <c r="D19" s="10">
        <v>271.48500000000001</v>
      </c>
      <c r="E19" s="10">
        <v>281.20499999999998</v>
      </c>
      <c r="F19" s="10">
        <v>231.63000000000002</v>
      </c>
    </row>
    <row r="20" spans="1:6" x14ac:dyDescent="0.3">
      <c r="B20" s="9" t="s">
        <v>6202</v>
      </c>
      <c r="C20" s="12">
        <v>27</v>
      </c>
      <c r="D20" s="10">
        <v>347.26</v>
      </c>
      <c r="E20" s="10">
        <v>147.51</v>
      </c>
      <c r="F20" s="10">
        <v>240.04</v>
      </c>
    </row>
    <row r="21" spans="1:6" x14ac:dyDescent="0.3">
      <c r="B21" s="9" t="s">
        <v>6203</v>
      </c>
      <c r="C21" s="12">
        <v>255.11499999999995</v>
      </c>
      <c r="D21" s="10">
        <v>541.73</v>
      </c>
      <c r="E21" s="10">
        <v>83.43</v>
      </c>
      <c r="F21" s="10">
        <v>59.079999999999991</v>
      </c>
    </row>
    <row r="22" spans="1:6" x14ac:dyDescent="0.3">
      <c r="B22" s="9" t="s">
        <v>6204</v>
      </c>
      <c r="C22" s="12">
        <v>584.78999999999985</v>
      </c>
      <c r="D22" s="10">
        <v>357.42999999999995</v>
      </c>
      <c r="E22" s="10">
        <v>355.34</v>
      </c>
      <c r="F22" s="10">
        <v>140.88</v>
      </c>
    </row>
    <row r="23" spans="1:6" x14ac:dyDescent="0.3">
      <c r="B23" s="9" t="s">
        <v>6205</v>
      </c>
      <c r="C23" s="12">
        <v>430.62</v>
      </c>
      <c r="D23" s="10">
        <v>227.42500000000001</v>
      </c>
      <c r="E23" s="10">
        <v>236.315</v>
      </c>
      <c r="F23" s="10">
        <v>414.58499999999992</v>
      </c>
    </row>
    <row r="24" spans="1:6" x14ac:dyDescent="0.3">
      <c r="B24" s="9" t="s">
        <v>6206</v>
      </c>
      <c r="C24" s="12">
        <v>22.5</v>
      </c>
      <c r="D24" s="10">
        <v>77.72</v>
      </c>
      <c r="E24" s="10">
        <v>60.5</v>
      </c>
      <c r="F24" s="10">
        <v>139.67999999999998</v>
      </c>
    </row>
    <row r="25" spans="1:6" x14ac:dyDescent="0.3">
      <c r="B25" s="9" t="s">
        <v>6207</v>
      </c>
      <c r="C25" s="12">
        <v>126.14999999999999</v>
      </c>
      <c r="D25" s="10">
        <v>195.11</v>
      </c>
      <c r="E25" s="10">
        <v>89.13</v>
      </c>
      <c r="F25" s="10">
        <v>302.65999999999997</v>
      </c>
    </row>
    <row r="26" spans="1:6" x14ac:dyDescent="0.3">
      <c r="B26" s="9" t="s">
        <v>6208</v>
      </c>
      <c r="C26" s="12">
        <v>376.03</v>
      </c>
      <c r="D26" s="10">
        <v>523.24</v>
      </c>
      <c r="E26" s="10">
        <v>440.96499999999997</v>
      </c>
      <c r="F26" s="10">
        <v>174.46999999999997</v>
      </c>
    </row>
    <row r="27" spans="1:6" x14ac:dyDescent="0.3">
      <c r="B27" s="9" t="s">
        <v>6209</v>
      </c>
      <c r="C27" s="12">
        <v>515.17999999999995</v>
      </c>
      <c r="D27" s="10">
        <v>142.56</v>
      </c>
      <c r="E27" s="10">
        <v>347.03999999999996</v>
      </c>
      <c r="F27" s="10">
        <v>104.08499999999999</v>
      </c>
    </row>
    <row r="28" spans="1:6" x14ac:dyDescent="0.3">
      <c r="B28" s="9" t="s">
        <v>6210</v>
      </c>
      <c r="C28" s="12">
        <v>95.859999999999985</v>
      </c>
      <c r="D28" s="10">
        <v>484.76</v>
      </c>
      <c r="E28" s="10">
        <v>94.17</v>
      </c>
      <c r="F28" s="10">
        <v>77.10499999999999</v>
      </c>
    </row>
    <row r="29" spans="1:6" x14ac:dyDescent="0.3">
      <c r="A29" t="s">
        <v>6212</v>
      </c>
      <c r="B29" s="9" t="s">
        <v>6199</v>
      </c>
      <c r="C29" s="12">
        <v>258.34500000000003</v>
      </c>
      <c r="D29" s="10">
        <v>139.625</v>
      </c>
      <c r="E29" s="10">
        <v>279.52000000000004</v>
      </c>
      <c r="F29" s="10">
        <v>160.19499999999999</v>
      </c>
    </row>
    <row r="30" spans="1:6" x14ac:dyDescent="0.3">
      <c r="B30" s="9" t="s">
        <v>6200</v>
      </c>
      <c r="C30" s="12">
        <v>342.2</v>
      </c>
      <c r="D30" s="10">
        <v>284.24999999999994</v>
      </c>
      <c r="E30" s="10">
        <v>251.83</v>
      </c>
      <c r="F30" s="10">
        <v>80.550000000000011</v>
      </c>
    </row>
    <row r="31" spans="1:6" x14ac:dyDescent="0.3">
      <c r="B31" s="9" t="s">
        <v>6201</v>
      </c>
      <c r="C31" s="12">
        <v>418.30499999999989</v>
      </c>
      <c r="D31" s="10">
        <v>468.125</v>
      </c>
      <c r="E31" s="10">
        <v>405.05500000000006</v>
      </c>
      <c r="F31" s="10">
        <v>253.15499999999997</v>
      </c>
    </row>
    <row r="32" spans="1:6" x14ac:dyDescent="0.3">
      <c r="B32" s="9" t="s">
        <v>6202</v>
      </c>
      <c r="C32" s="12">
        <v>102.32999999999998</v>
      </c>
      <c r="D32" s="10">
        <v>242.14000000000001</v>
      </c>
      <c r="E32" s="10">
        <v>554.875</v>
      </c>
      <c r="F32" s="10">
        <v>106.23999999999998</v>
      </c>
    </row>
    <row r="33" spans="1:6" x14ac:dyDescent="0.3">
      <c r="B33" s="9" t="s">
        <v>6203</v>
      </c>
      <c r="C33" s="12">
        <v>234.71999999999997</v>
      </c>
      <c r="D33" s="10">
        <v>133.08000000000001</v>
      </c>
      <c r="E33" s="10">
        <v>267.2</v>
      </c>
      <c r="F33" s="10">
        <v>272.68999999999994</v>
      </c>
    </row>
    <row r="34" spans="1:6" x14ac:dyDescent="0.3">
      <c r="B34" s="9" t="s">
        <v>6204</v>
      </c>
      <c r="C34" s="12">
        <v>430.39</v>
      </c>
      <c r="D34" s="10">
        <v>136.20500000000001</v>
      </c>
      <c r="E34" s="10">
        <v>209.6</v>
      </c>
      <c r="F34" s="10">
        <v>88.334999999999994</v>
      </c>
    </row>
    <row r="35" spans="1:6" x14ac:dyDescent="0.3">
      <c r="B35" s="9" t="s">
        <v>6205</v>
      </c>
      <c r="C35" s="12">
        <v>109.005</v>
      </c>
      <c r="D35" s="10">
        <v>393.57499999999999</v>
      </c>
      <c r="E35" s="10">
        <v>61.034999999999997</v>
      </c>
      <c r="F35" s="10">
        <v>199.48999999999998</v>
      </c>
    </row>
    <row r="36" spans="1:6" x14ac:dyDescent="0.3">
      <c r="B36" s="9" t="s">
        <v>6206</v>
      </c>
      <c r="C36" s="12">
        <v>287.52499999999998</v>
      </c>
      <c r="D36" s="10">
        <v>288.67</v>
      </c>
      <c r="E36" s="10">
        <v>125.58</v>
      </c>
      <c r="F36" s="10">
        <v>374.13499999999999</v>
      </c>
    </row>
    <row r="37" spans="1:6" x14ac:dyDescent="0.3">
      <c r="B37" s="9" t="s">
        <v>6207</v>
      </c>
      <c r="C37" s="12">
        <v>840.92999999999984</v>
      </c>
      <c r="D37" s="10">
        <v>409.875</v>
      </c>
      <c r="E37" s="10">
        <v>171.32999999999998</v>
      </c>
      <c r="F37" s="10">
        <v>221.43999999999997</v>
      </c>
    </row>
    <row r="38" spans="1:6" x14ac:dyDescent="0.3">
      <c r="B38" s="9" t="s">
        <v>6208</v>
      </c>
      <c r="C38" s="12">
        <v>299.07</v>
      </c>
      <c r="D38" s="10">
        <v>260.32499999999999</v>
      </c>
      <c r="E38" s="10">
        <v>584.64</v>
      </c>
      <c r="F38" s="10">
        <v>256.36500000000001</v>
      </c>
    </row>
    <row r="39" spans="1:6" x14ac:dyDescent="0.3">
      <c r="B39" s="9" t="s">
        <v>6209</v>
      </c>
      <c r="C39" s="12">
        <v>323.32499999999999</v>
      </c>
      <c r="D39" s="10">
        <v>565.57000000000005</v>
      </c>
      <c r="E39" s="10">
        <v>537.80999999999995</v>
      </c>
      <c r="F39" s="10">
        <v>189.47499999999999</v>
      </c>
    </row>
    <row r="40" spans="1:6" x14ac:dyDescent="0.3">
      <c r="B40" s="9" t="s">
        <v>6210</v>
      </c>
      <c r="C40" s="12">
        <v>399.48499999999996</v>
      </c>
      <c r="D40" s="10">
        <v>148.19999999999999</v>
      </c>
      <c r="E40" s="10">
        <v>388.21999999999997</v>
      </c>
      <c r="F40" s="10">
        <v>212.07499999999999</v>
      </c>
    </row>
    <row r="41" spans="1:6" x14ac:dyDescent="0.3">
      <c r="A41" t="s">
        <v>6213</v>
      </c>
      <c r="B41" s="9" t="s">
        <v>6199</v>
      </c>
      <c r="C41" s="12">
        <v>112.69499999999999</v>
      </c>
      <c r="D41" s="10">
        <v>166.32</v>
      </c>
      <c r="E41" s="10">
        <v>843.71499999999992</v>
      </c>
      <c r="F41" s="10">
        <v>146.685</v>
      </c>
    </row>
    <row r="42" spans="1:6" x14ac:dyDescent="0.3">
      <c r="B42" s="9" t="s">
        <v>6200</v>
      </c>
      <c r="C42" s="12">
        <v>114.87999999999998</v>
      </c>
      <c r="D42" s="10">
        <v>133.815</v>
      </c>
      <c r="E42" s="10">
        <v>91.175000000000011</v>
      </c>
      <c r="F42" s="10">
        <v>53.759999999999991</v>
      </c>
    </row>
    <row r="43" spans="1:6" x14ac:dyDescent="0.3">
      <c r="B43" s="9" t="s">
        <v>6201</v>
      </c>
      <c r="C43" s="12">
        <v>277.76</v>
      </c>
      <c r="D43" s="10">
        <v>175.41</v>
      </c>
      <c r="E43" s="10">
        <v>462.50999999999993</v>
      </c>
      <c r="F43" s="10">
        <v>399.52499999999998</v>
      </c>
    </row>
    <row r="44" spans="1:6" x14ac:dyDescent="0.3">
      <c r="B44" s="9" t="s">
        <v>6202</v>
      </c>
      <c r="C44" s="12">
        <v>197.89499999999998</v>
      </c>
      <c r="D44" s="10">
        <v>289.755</v>
      </c>
      <c r="E44" s="10">
        <v>88.545000000000002</v>
      </c>
      <c r="F44" s="10">
        <v>200.25499999999997</v>
      </c>
    </row>
    <row r="45" spans="1:6" x14ac:dyDescent="0.3">
      <c r="B45" s="9" t="s">
        <v>6203</v>
      </c>
      <c r="C45" s="12">
        <v>193.11499999999998</v>
      </c>
      <c r="D45" s="10">
        <v>212.49499999999998</v>
      </c>
      <c r="E45" s="10">
        <v>292.29000000000002</v>
      </c>
      <c r="F45" s="10">
        <v>304.46999999999997</v>
      </c>
    </row>
    <row r="46" spans="1:6" x14ac:dyDescent="0.3">
      <c r="B46" s="9" t="s">
        <v>6204</v>
      </c>
      <c r="C46" s="12">
        <v>179.79</v>
      </c>
      <c r="D46" s="10">
        <v>426.2</v>
      </c>
      <c r="E46" s="10">
        <v>170.08999999999997</v>
      </c>
      <c r="F46" s="10">
        <v>379.31</v>
      </c>
    </row>
    <row r="47" spans="1:6" x14ac:dyDescent="0.3">
      <c r="B47" s="9" t="s">
        <v>6205</v>
      </c>
      <c r="C47" s="12">
        <v>247.28999999999996</v>
      </c>
      <c r="D47" s="10">
        <v>246.685</v>
      </c>
      <c r="E47" s="10">
        <v>271.05499999999995</v>
      </c>
      <c r="F47" s="10">
        <v>141.69999999999999</v>
      </c>
    </row>
    <row r="48" spans="1:6" x14ac:dyDescent="0.3">
      <c r="B48" s="9" t="s">
        <v>6206</v>
      </c>
      <c r="C48" s="12">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6" bestFit="1" customWidth="1"/>
    <col min="8" max="8" width="14.33203125" bestFit="1" customWidth="1"/>
    <col min="9" max="9" width="13" customWidth="1"/>
    <col min="10" max="10" width="12.109375" customWidth="1"/>
    <col min="11" max="11" width="6.109375" customWidth="1"/>
    <col min="12" max="12" width="12.33203125" customWidth="1"/>
    <col min="13" max="13" width="9.44140625" customWidth="1"/>
    <col min="14" max="14" width="17.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13" t="s">
        <v>6189</v>
      </c>
    </row>
    <row r="2" spans="1:16" x14ac:dyDescent="0.3">
      <c r="A2" s="2" t="s">
        <v>490</v>
      </c>
      <c r="B2" s="3">
        <v>43713</v>
      </c>
      <c r="C2" s="2" t="s">
        <v>491</v>
      </c>
      <c r="D2" t="s">
        <v>6138</v>
      </c>
      <c r="E2" s="2">
        <v>2</v>
      </c>
      <c r="F2" s="2" t="str">
        <f>_xlfn.XLOOKUP(C2, customers!A1:A1001, customers!B1:B1001,,0)</f>
        <v>Aloisia Allner</v>
      </c>
      <c r="G2" s="2" t="str">
        <f>IF(_xlfn.XLOOKUP(C2, customers!A1:A1001, customers!C1:C1001,, 0) = 0,"", _xlfn.XLOOKUP(C2, customers!A1:A1001, customers!C1:C1001,, 0))</f>
        <v>aallner0@lulu.com</v>
      </c>
      <c r="H2" s="2" t="str">
        <f>_xlfn.XLOOKUP(C2, customers!A1:A1001, customers!G1:G1001,, 0)</f>
        <v>United States</v>
      </c>
      <c r="I2" t="str">
        <f>INDEX(products!$A$1:$G$49, MATCH(orders!$D2,products!$A$1:$A$49,0), MATCH(orders!I$1,products!$A$1:$G$1,0))</f>
        <v>Rob</v>
      </c>
      <c r="J2" t="str">
        <f>INDEX(products!$A$1:$G$49, MATCH(orders!$D2,products!$A$1:$A$49,0), MATCH(orders!J$1,products!$A$1:$G$1,0))</f>
        <v>M</v>
      </c>
      <c r="K2" s="5">
        <f>INDEX(products!$A$1:$G$49, MATCH(orders!$D2,products!$A$1:$A$49,0), MATCH(orders!K$1,products!$A$1:$G$1,0))</f>
        <v>1</v>
      </c>
      <c r="L2" s="7">
        <f>INDEX(products!$A$1:$G$49, MATCH(orders!$D2,products!$A$1:$A$49,0), MATCH(orders!L$1,products!$A$1:$G$1,0))</f>
        <v>9.9499999999999993</v>
      </c>
      <c r="M2" s="7">
        <f>E2*L2</f>
        <v>19.899999999999999</v>
      </c>
      <c r="N2" t="str">
        <f>IF(I2="Rob","Robusta", IF(I2="Exc","Excelsa", IF(I2="Ara","Arabica", IF(I2="Lib","Liberica",""))))</f>
        <v>Robusta</v>
      </c>
      <c r="O2" t="str">
        <f>IF(J2="M","Medium", IF(J2="L","Light", IF(J2="D","Dark","")))</f>
        <v>Medium</v>
      </c>
      <c r="P2" t="str">
        <f>_xlfn.XLOOKUP(Orders[[#This Row],[Customer ID]],customers!$A$1:$A$1001,customers!$I$1:$I$1001,,0)</f>
        <v>Yes</v>
      </c>
    </row>
    <row r="3" spans="1:16" x14ac:dyDescent="0.3">
      <c r="A3" s="2" t="s">
        <v>490</v>
      </c>
      <c r="B3" s="3">
        <v>43713</v>
      </c>
      <c r="C3" s="2" t="s">
        <v>491</v>
      </c>
      <c r="D3" t="s">
        <v>6139</v>
      </c>
      <c r="E3" s="2">
        <v>5</v>
      </c>
      <c r="F3" s="2" t="str">
        <f>_xlfn.XLOOKUP(C3, customers!A2:A1002, customers!B2:B1002,,0)</f>
        <v>Aloisia Allner</v>
      </c>
      <c r="G3" s="2" t="str">
        <f>IF(_xlfn.XLOOKUP(C3, customers!A2:A1002, customers!C2:C1002,, 0) = 0,"", _xlfn.XLOOKUP(C3, customers!A2:A1002, customers!C2:C1002,, 0))</f>
        <v>aallner0@lulu.com</v>
      </c>
      <c r="H3" s="2" t="str">
        <f>_xlfn.XLOOKUP(C3, customers!A2:A1002, customers!G2:G1002,, 0)</f>
        <v>United States</v>
      </c>
      <c r="I3" t="str">
        <f>INDEX(products!$A$1:$G$49, MATCH(orders!$D3,products!$A$1:$A$49,0), MATCH(orders!I$1,products!$A$1:$G$1,0))</f>
        <v>Exc</v>
      </c>
      <c r="J3" t="str">
        <f>INDEX(products!$A$1:$G$49, MATCH(orders!$D3,products!$A$1:$A$49,0), MATCH(orders!J$1,products!$A$1:$G$1,0))</f>
        <v>M</v>
      </c>
      <c r="K3" s="5">
        <f>INDEX(products!$A$1:$G$49, MATCH(orders!$D3,products!$A$1:$A$49,0), MATCH(orders!K$1,products!$A$1:$G$1,0))</f>
        <v>0.5</v>
      </c>
      <c r="L3" s="7">
        <f>INDEX(products!$A$1:$G$49, MATCH(orders!$D3,products!$A$1:$A$49,0), MATCH(orders!L$1,products!$A$1:$G$1,0))</f>
        <v>8.25</v>
      </c>
      <c r="M3" s="7">
        <f t="shared" ref="M3:M66" si="0">E3*L3</f>
        <v>41.25</v>
      </c>
      <c r="N3" t="str">
        <f t="shared" ref="N3:N66" si="1">IF(I3="Rob","Robusta", IF(I3="Exc","Excelsa", IF(I3="Ara","Arabica", IF(I3="Lib","Liberica",""))))</f>
        <v>Excelsa</v>
      </c>
      <c r="O3" t="str">
        <f t="shared" ref="O3:O66" si="2">IF(J3="M","Medium", IF(J3="L","Light", IF(J3="D","Dark","")))</f>
        <v>Medium</v>
      </c>
      <c r="P3" t="str">
        <f>_xlfn.XLOOKUP(Orders[[#This Row],[Customer ID]],customers!$A$1:$A$1001,customers!$I$1:$I$1001,,0)</f>
        <v>Yes</v>
      </c>
    </row>
    <row r="4" spans="1:16" x14ac:dyDescent="0.3">
      <c r="A4" s="2" t="s">
        <v>501</v>
      </c>
      <c r="B4" s="3">
        <v>44364</v>
      </c>
      <c r="C4" s="2" t="s">
        <v>502</v>
      </c>
      <c r="D4" t="s">
        <v>6140</v>
      </c>
      <c r="E4" s="2">
        <v>1</v>
      </c>
      <c r="F4" s="2" t="str">
        <f>_xlfn.XLOOKUP(C4, customers!A3:A1003, customers!B3:B1003,,0)</f>
        <v>Jami Redholes</v>
      </c>
      <c r="G4" s="2" t="str">
        <f>IF(_xlfn.XLOOKUP(C4, customers!A3:A1003, customers!C3:C1003,, 0) = 0,"", _xlfn.XLOOKUP(C4, customers!A3:A1003, customers!C3:C1003,, 0))</f>
        <v>jredholes2@tmall.com</v>
      </c>
      <c r="H4" s="2" t="str">
        <f>_xlfn.XLOOKUP(C4, customers!A3:A1003, customers!G3:G1003,, 0)</f>
        <v>United States</v>
      </c>
      <c r="I4" t="str">
        <f>INDEX(products!$A$1:$G$49, MATCH(orders!$D4,products!$A$1:$A$49,0), MATCH(orders!I$1,products!$A$1:$G$1,0))</f>
        <v>Ara</v>
      </c>
      <c r="J4" t="str">
        <f>INDEX(products!$A$1:$G$49, MATCH(orders!$D4,products!$A$1:$A$49,0), MATCH(orders!J$1,products!$A$1:$G$1,0))</f>
        <v>L</v>
      </c>
      <c r="K4" s="5">
        <f>INDEX(products!$A$1:$G$49, MATCH(orders!$D4,products!$A$1:$A$49,0), MATCH(orders!K$1,products!$A$1:$G$1,0))</f>
        <v>1</v>
      </c>
      <c r="L4" s="7">
        <f>INDEX(products!$A$1:$G$49, MATCH(orders!$D4,products!$A$1:$A$49,0), 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 customers!A4:A1004, customers!B4:B1004,,0)</f>
        <v>Christoffer O' Shea</v>
      </c>
      <c r="G5" s="2" t="str">
        <f>IF(_xlfn.XLOOKUP(C5, customers!A4:A1004, customers!C4:C1004,, 0) = 0,"", _xlfn.XLOOKUP(C5, customers!A4:A1004, customers!C4:C1004,, 0))</f>
        <v/>
      </c>
      <c r="H5" s="2" t="str">
        <f>_xlfn.XLOOKUP(C5, customers!A4:A1004, customers!G4:G1004,, 0)</f>
        <v>Ireland</v>
      </c>
      <c r="I5" t="str">
        <f>INDEX(products!$A$1:$G$49, MATCH(orders!$D5,products!$A$1:$A$49,0), MATCH(orders!I$1,products!$A$1:$G$1,0))</f>
        <v>Exc</v>
      </c>
      <c r="J5" t="str">
        <f>INDEX(products!$A$1:$G$49, MATCH(orders!$D5,products!$A$1:$A$49,0), MATCH(orders!J$1,products!$A$1:$G$1,0))</f>
        <v>M</v>
      </c>
      <c r="K5" s="5">
        <f>INDEX(products!$A$1:$G$49, MATCH(orders!$D5,products!$A$1:$A$49,0), MATCH(orders!K$1,products!$A$1:$G$1,0))</f>
        <v>1</v>
      </c>
      <c r="L5" s="7">
        <f>INDEX(products!$A$1:$G$49, MATCH(orders!$D5,products!$A$1:$A$49,0), 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 customers!A5:A1005, customers!B5:B1005,,0)</f>
        <v>Christoffer O' Shea</v>
      </c>
      <c r="G6" s="2" t="str">
        <f>IF(_xlfn.XLOOKUP(C6, customers!A5:A1005, customers!C5:C1005,, 0) = 0,"", _xlfn.XLOOKUP(C6, customers!A5:A1005, customers!C5:C1005,, 0))</f>
        <v/>
      </c>
      <c r="H6" s="2" t="str">
        <f>_xlfn.XLOOKUP(C6, customers!A5:A1005, customers!G5:G1005,, 0)</f>
        <v>Ireland</v>
      </c>
      <c r="I6" t="str">
        <f>INDEX(products!$A$1:$G$49, MATCH(orders!$D6,products!$A$1:$A$49,0), MATCH(orders!I$1,products!$A$1:$G$1,0))</f>
        <v>Rob</v>
      </c>
      <c r="J6" t="str">
        <f>INDEX(products!$A$1:$G$49, MATCH(orders!$D6,products!$A$1:$A$49,0), MATCH(orders!J$1,products!$A$1:$G$1,0))</f>
        <v>L</v>
      </c>
      <c r="K6" s="5">
        <f>INDEX(products!$A$1:$G$49, MATCH(orders!$D6,products!$A$1:$A$49,0), MATCH(orders!K$1,products!$A$1:$G$1,0))</f>
        <v>2.5</v>
      </c>
      <c r="L6" s="7">
        <f>INDEX(products!$A$1:$G$49, MATCH(orders!$D6,products!$A$1:$A$49,0), 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 customers!A6:A1006, customers!B6:B1006,,0)</f>
        <v>Beryle Cottier</v>
      </c>
      <c r="G7" s="2" t="str">
        <f>IF(_xlfn.XLOOKUP(C7, customers!A6:A1006, customers!C6:C1006,, 0) = 0,"", _xlfn.XLOOKUP(C7, customers!A6:A1006, customers!C6:C1006,, 0))</f>
        <v/>
      </c>
      <c r="H7" s="2" t="str">
        <f>_xlfn.XLOOKUP(C7, customers!A6:A1006, customers!G6:G1006,, 0)</f>
        <v>United States</v>
      </c>
      <c r="I7" t="str">
        <f>INDEX(products!$A$1:$G$49, MATCH(orders!$D7,products!$A$1:$A$49,0), MATCH(orders!I$1,products!$A$1:$G$1,0))</f>
        <v>Lib</v>
      </c>
      <c r="J7" t="str">
        <f>INDEX(products!$A$1:$G$49, MATCH(orders!$D7,products!$A$1:$A$49,0), MATCH(orders!J$1,products!$A$1:$G$1,0))</f>
        <v>D</v>
      </c>
      <c r="K7" s="5">
        <f>INDEX(products!$A$1:$G$49, MATCH(orders!$D7,products!$A$1:$A$49,0), MATCH(orders!K$1,products!$A$1:$G$1,0))</f>
        <v>1</v>
      </c>
      <c r="L7" s="7">
        <f>INDEX(products!$A$1:$G$49, MATCH(orders!$D7,products!$A$1:$A$49,0), 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 customers!A7:A1007, customers!B7:B1007,,0)</f>
        <v>Shaylynn Lobe</v>
      </c>
      <c r="G8" s="2" t="str">
        <f>IF(_xlfn.XLOOKUP(C8, customers!A7:A1007, customers!C7:C1007,, 0) = 0,"", _xlfn.XLOOKUP(C8, customers!A7:A1007, customers!C7:C1007,, 0))</f>
        <v>slobe6@nifty.com</v>
      </c>
      <c r="H8" s="2" t="str">
        <f>_xlfn.XLOOKUP(C8, customers!A7:A1007, customers!G7:G1007,, 0)</f>
        <v>United States</v>
      </c>
      <c r="I8" t="str">
        <f>INDEX(products!$A$1:$G$49, MATCH(orders!$D8,products!$A$1:$A$49,0), MATCH(orders!I$1,products!$A$1:$G$1,0))</f>
        <v>Exc</v>
      </c>
      <c r="J8" t="str">
        <f>INDEX(products!$A$1:$G$49, MATCH(orders!$D8,products!$A$1:$A$49,0), MATCH(orders!J$1,products!$A$1:$G$1,0))</f>
        <v>D</v>
      </c>
      <c r="K8" s="5">
        <f>INDEX(products!$A$1:$G$49, MATCH(orders!$D8,products!$A$1:$A$49,0), MATCH(orders!K$1,products!$A$1:$G$1,0))</f>
        <v>0.5</v>
      </c>
      <c r="L8" s="7">
        <f>INDEX(products!$A$1:$G$49, MATCH(orders!$D8,products!$A$1:$A$49,0), 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 customers!A8:A1008, customers!B8:B1008,,0)</f>
        <v>Melvin Wharfe</v>
      </c>
      <c r="G9" s="2" t="str">
        <f>IF(_xlfn.XLOOKUP(C9, customers!A8:A1008, customers!C8:C1008,, 0) = 0,"", _xlfn.XLOOKUP(C9, customers!A8:A1008, customers!C8:C1008,, 0))</f>
        <v/>
      </c>
      <c r="H9" s="2" t="str">
        <f>_xlfn.XLOOKUP(C9, customers!A8:A1008, customers!G8:G1008,, 0)</f>
        <v>Ireland</v>
      </c>
      <c r="I9" t="str">
        <f>INDEX(products!$A$1:$G$49, MATCH(orders!$D9,products!$A$1:$A$49,0), MATCH(orders!I$1,products!$A$1:$G$1,0))</f>
        <v>Lib</v>
      </c>
      <c r="J9" t="str">
        <f>INDEX(products!$A$1:$G$49, MATCH(orders!$D9,products!$A$1:$A$49,0), MATCH(orders!J$1,products!$A$1:$G$1,0))</f>
        <v>L</v>
      </c>
      <c r="K9" s="5">
        <f>INDEX(products!$A$1:$G$49, MATCH(orders!$D9,products!$A$1:$A$49,0), MATCH(orders!K$1,products!$A$1:$G$1,0))</f>
        <v>0.2</v>
      </c>
      <c r="L9" s="7">
        <f>INDEX(products!$A$1:$G$49, MATCH(orders!$D9,products!$A$1:$A$49,0), 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 customers!A9:A1009, customers!B9:B1009,,0)</f>
        <v>Guthrey Petracci</v>
      </c>
      <c r="G10" s="2" t="str">
        <f>IF(_xlfn.XLOOKUP(C10, customers!A9:A1009, customers!C9:C1009,, 0) = 0,"", _xlfn.XLOOKUP(C10, customers!A9:A1009, customers!C9:C1009,, 0))</f>
        <v>gpetracci8@livejournal.com</v>
      </c>
      <c r="H10" s="2" t="str">
        <f>_xlfn.XLOOKUP(C10, customers!A9:A1009, customers!G9:G1009,, 0)</f>
        <v>United States</v>
      </c>
      <c r="I10" t="str">
        <f>INDEX(products!$A$1:$G$49, MATCH(orders!$D10,products!$A$1:$A$49,0), MATCH(orders!I$1,products!$A$1:$G$1,0))</f>
        <v>Rob</v>
      </c>
      <c r="J10" t="str">
        <f>INDEX(products!$A$1:$G$49, MATCH(orders!$D10,products!$A$1:$A$49,0), MATCH(orders!J$1,products!$A$1:$G$1,0))</f>
        <v>M</v>
      </c>
      <c r="K10" s="5">
        <f>INDEX(products!$A$1:$G$49, MATCH(orders!$D10,products!$A$1:$A$49,0), MATCH(orders!K$1,products!$A$1:$G$1,0))</f>
        <v>0.5</v>
      </c>
      <c r="L10" s="7">
        <f>INDEX(products!$A$1:$G$49, MATCH(orders!$D10,products!$A$1:$A$49,0), 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 customers!A10:A1010, customers!B10:B1010,,0)</f>
        <v>Rodger Raven</v>
      </c>
      <c r="G11" s="2" t="str">
        <f>IF(_xlfn.XLOOKUP(C11, customers!A10:A1010, customers!C10:C1010,, 0) = 0,"", _xlfn.XLOOKUP(C11, customers!A10:A1010, customers!C10:C1010,, 0))</f>
        <v>rraven9@ed.gov</v>
      </c>
      <c r="H11" s="2" t="str">
        <f>_xlfn.XLOOKUP(C11, customers!A10:A1010, customers!G10:G1010,, 0)</f>
        <v>United States</v>
      </c>
      <c r="I11" t="str">
        <f>INDEX(products!$A$1:$G$49, MATCH(orders!$D11,products!$A$1:$A$49,0), MATCH(orders!I$1,products!$A$1:$G$1,0))</f>
        <v>Rob</v>
      </c>
      <c r="J11" t="str">
        <f>INDEX(products!$A$1:$G$49, MATCH(orders!$D11,products!$A$1:$A$49,0), MATCH(orders!J$1,products!$A$1:$G$1,0))</f>
        <v>M</v>
      </c>
      <c r="K11" s="5">
        <f>INDEX(products!$A$1:$G$49, MATCH(orders!$D11,products!$A$1:$A$49,0), MATCH(orders!K$1,products!$A$1:$G$1,0))</f>
        <v>0.5</v>
      </c>
      <c r="L11" s="7">
        <f>INDEX(products!$A$1:$G$49, MATCH(orders!$D11,products!$A$1:$A$49,0), 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 customers!A11:A1011, customers!B11:B1011,,0)</f>
        <v>Ferrell Ferber</v>
      </c>
      <c r="G12" s="2" t="str">
        <f>IF(_xlfn.XLOOKUP(C12, customers!A11:A1011, customers!C11:C1011,, 0) = 0,"", _xlfn.XLOOKUP(C12, customers!A11:A1011, customers!C11:C1011,, 0))</f>
        <v>fferbera@businesswire.com</v>
      </c>
      <c r="H12" s="2" t="str">
        <f>_xlfn.XLOOKUP(C12, customers!A11:A1011, customers!G11:G1011,, 0)</f>
        <v>United States</v>
      </c>
      <c r="I12" t="str">
        <f>INDEX(products!$A$1:$G$49, MATCH(orders!$D12,products!$A$1:$A$49,0), MATCH(orders!I$1,products!$A$1:$G$1,0))</f>
        <v>Ara</v>
      </c>
      <c r="J12" t="str">
        <f>INDEX(products!$A$1:$G$49, MATCH(orders!$D12,products!$A$1:$A$49,0), MATCH(orders!J$1,products!$A$1:$G$1,0))</f>
        <v>D</v>
      </c>
      <c r="K12" s="5">
        <f>INDEX(products!$A$1:$G$49, MATCH(orders!$D12,products!$A$1:$A$49,0), MATCH(orders!K$1,products!$A$1:$G$1,0))</f>
        <v>1</v>
      </c>
      <c r="L12" s="7">
        <f>INDEX(products!$A$1:$G$49, MATCH(orders!$D12,products!$A$1:$A$49,0), 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 customers!A12:A1012, customers!B12:B1012,,0)</f>
        <v>Duky Phizackerly</v>
      </c>
      <c r="G13" s="2" t="str">
        <f>IF(_xlfn.XLOOKUP(C13, customers!A12:A1012, customers!C12:C1012,, 0) = 0,"", _xlfn.XLOOKUP(C13, customers!A12:A1012, customers!C12:C1012,, 0))</f>
        <v>dphizackerlyb@utexas.edu</v>
      </c>
      <c r="H13" s="2" t="str">
        <f>_xlfn.XLOOKUP(C13, customers!A12:A1012, customers!G12:G1012,, 0)</f>
        <v>United States</v>
      </c>
      <c r="I13" t="str">
        <f>INDEX(products!$A$1:$G$49, MATCH(orders!$D13,products!$A$1:$A$49,0), MATCH(orders!I$1,products!$A$1:$G$1,0))</f>
        <v>Exc</v>
      </c>
      <c r="J13" t="str">
        <f>INDEX(products!$A$1:$G$49, MATCH(orders!$D13,products!$A$1:$A$49,0), MATCH(orders!J$1,products!$A$1:$G$1,0))</f>
        <v>L</v>
      </c>
      <c r="K13" s="5">
        <f>INDEX(products!$A$1:$G$49, MATCH(orders!$D13,products!$A$1:$A$49,0), MATCH(orders!K$1,products!$A$1:$G$1,0))</f>
        <v>2.5</v>
      </c>
      <c r="L13" s="7">
        <f>INDEX(products!$A$1:$G$49, MATCH(orders!$D13,products!$A$1:$A$49,0), 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 customers!A13:A1013, customers!B13:B1013,,0)</f>
        <v>Rosaleen Scholar</v>
      </c>
      <c r="G14" s="2" t="str">
        <f>IF(_xlfn.XLOOKUP(C14, customers!A13:A1013, customers!C13:C1013,, 0) = 0,"", _xlfn.XLOOKUP(C14, customers!A13:A1013, customers!C13:C1013,, 0))</f>
        <v>rscholarc@nyu.edu</v>
      </c>
      <c r="H14" s="2" t="str">
        <f>_xlfn.XLOOKUP(C14, customers!A13:A1013, customers!G13:G1013,, 0)</f>
        <v>United States</v>
      </c>
      <c r="I14" t="str">
        <f>INDEX(products!$A$1:$G$49, MATCH(orders!$D14,products!$A$1:$A$49,0), MATCH(orders!I$1,products!$A$1:$G$1,0))</f>
        <v>Rob</v>
      </c>
      <c r="J14" t="str">
        <f>INDEX(products!$A$1:$G$49, MATCH(orders!$D14,products!$A$1:$A$49,0), MATCH(orders!J$1,products!$A$1:$G$1,0))</f>
        <v>M</v>
      </c>
      <c r="K14" s="5">
        <f>INDEX(products!$A$1:$G$49, MATCH(orders!$D14,products!$A$1:$A$49,0), MATCH(orders!K$1,products!$A$1:$G$1,0))</f>
        <v>1</v>
      </c>
      <c r="L14" s="7">
        <f>INDEX(products!$A$1:$G$49, MATCH(orders!$D14,products!$A$1:$A$49,0), 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 customers!A14:A1014, customers!B14:B1014,,0)</f>
        <v>Terence Vanyutin</v>
      </c>
      <c r="G15" s="2" t="str">
        <f>IF(_xlfn.XLOOKUP(C15, customers!A14:A1014, customers!C14:C1014,, 0) = 0,"", _xlfn.XLOOKUP(C15, customers!A14:A1014, customers!C14:C1014,, 0))</f>
        <v>tvanyutind@wix.com</v>
      </c>
      <c r="H15" s="2" t="str">
        <f>_xlfn.XLOOKUP(C15, customers!A14:A1014, customers!G14:G1014,, 0)</f>
        <v>United States</v>
      </c>
      <c r="I15" t="str">
        <f>INDEX(products!$A$1:$G$49, MATCH(orders!$D15,products!$A$1:$A$49,0), MATCH(orders!I$1,products!$A$1:$G$1,0))</f>
        <v>Rob</v>
      </c>
      <c r="J15" t="str">
        <f>INDEX(products!$A$1:$G$49, MATCH(orders!$D15,products!$A$1:$A$49,0), MATCH(orders!J$1,products!$A$1:$G$1,0))</f>
        <v>D</v>
      </c>
      <c r="K15" s="5">
        <f>INDEX(products!$A$1:$G$49, MATCH(orders!$D15,products!$A$1:$A$49,0), MATCH(orders!K$1,products!$A$1:$G$1,0))</f>
        <v>2.5</v>
      </c>
      <c r="L15" s="7">
        <f>INDEX(products!$A$1:$G$49, MATCH(orders!$D15,products!$A$1:$A$49,0), 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 customers!A15:A1015, customers!B15:B1015,,0)</f>
        <v>Patrice Trobe</v>
      </c>
      <c r="G16" s="2" t="str">
        <f>IF(_xlfn.XLOOKUP(C16, customers!A15:A1015, customers!C15:C1015,, 0) = 0,"", _xlfn.XLOOKUP(C16, customers!A15:A1015, customers!C15:C1015,, 0))</f>
        <v>ptrobee@wunderground.com</v>
      </c>
      <c r="H16" s="2" t="str">
        <f>_xlfn.XLOOKUP(C16, customers!A15:A1015, customers!G15:G1015,, 0)</f>
        <v>United States</v>
      </c>
      <c r="I16" t="str">
        <f>INDEX(products!$A$1:$G$49, MATCH(orders!$D16,products!$A$1:$A$49,0), MATCH(orders!I$1,products!$A$1:$G$1,0))</f>
        <v>Lib</v>
      </c>
      <c r="J16" t="str">
        <f>INDEX(products!$A$1:$G$49, MATCH(orders!$D16,products!$A$1:$A$49,0), MATCH(orders!J$1,products!$A$1:$G$1,0))</f>
        <v>D</v>
      </c>
      <c r="K16" s="5">
        <f>INDEX(products!$A$1:$G$49, MATCH(orders!$D16,products!$A$1:$A$49,0), MATCH(orders!K$1,products!$A$1:$G$1,0))</f>
        <v>0.2</v>
      </c>
      <c r="L16" s="7">
        <f>INDEX(products!$A$1:$G$49, MATCH(orders!$D16,products!$A$1:$A$49,0), 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 customers!A16:A1016, customers!B16:B1016,,0)</f>
        <v>Llywellyn Oscroft</v>
      </c>
      <c r="G17" s="2" t="str">
        <f>IF(_xlfn.XLOOKUP(C17, customers!A16:A1016, customers!C16:C1016,, 0) = 0,"", _xlfn.XLOOKUP(C17, customers!A16:A1016, customers!C16:C1016,, 0))</f>
        <v>loscroftf@ebay.co.uk</v>
      </c>
      <c r="H17" s="2" t="str">
        <f>_xlfn.XLOOKUP(C17, customers!A16:A1016, customers!G16:G1016,, 0)</f>
        <v>United States</v>
      </c>
      <c r="I17" t="str">
        <f>INDEX(products!$A$1:$G$49, MATCH(orders!$D17,products!$A$1:$A$49,0), MATCH(orders!I$1,products!$A$1:$G$1,0))</f>
        <v>Rob</v>
      </c>
      <c r="J17" t="str">
        <f>INDEX(products!$A$1:$G$49, MATCH(orders!$D17,products!$A$1:$A$49,0), MATCH(orders!J$1,products!$A$1:$G$1,0))</f>
        <v>M</v>
      </c>
      <c r="K17" s="5">
        <f>INDEX(products!$A$1:$G$49, MATCH(orders!$D17,products!$A$1:$A$49,0), MATCH(orders!K$1,products!$A$1:$G$1,0))</f>
        <v>2.5</v>
      </c>
      <c r="L17" s="7">
        <f>INDEX(products!$A$1:$G$49, MATCH(orders!$D17,products!$A$1:$A$49,0), 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 customers!A17:A1017, customers!B17:B1017,,0)</f>
        <v>Minni Alabaster</v>
      </c>
      <c r="G18" s="2" t="str">
        <f>IF(_xlfn.XLOOKUP(C18, customers!A17:A1017, customers!C17:C1017,, 0) = 0,"", _xlfn.XLOOKUP(C18, customers!A17:A1017, customers!C17:C1017,, 0))</f>
        <v>malabasterg@hexun.com</v>
      </c>
      <c r="H18" s="2" t="str">
        <f>_xlfn.XLOOKUP(C18, customers!A17:A1017, customers!G17:G1017,, 0)</f>
        <v>United States</v>
      </c>
      <c r="I18" t="str">
        <f>INDEX(products!$A$1:$G$49, MATCH(orders!$D18,products!$A$1:$A$49,0), MATCH(orders!I$1,products!$A$1:$G$1,0))</f>
        <v>Ara</v>
      </c>
      <c r="J18" t="str">
        <f>INDEX(products!$A$1:$G$49, MATCH(orders!$D18,products!$A$1:$A$49,0), MATCH(orders!J$1,products!$A$1:$G$1,0))</f>
        <v>M</v>
      </c>
      <c r="K18" s="5">
        <f>INDEX(products!$A$1:$G$49, MATCH(orders!$D18,products!$A$1:$A$49,0), MATCH(orders!K$1,products!$A$1:$G$1,0))</f>
        <v>0.2</v>
      </c>
      <c r="L18" s="7">
        <f>INDEX(products!$A$1:$G$49, MATCH(orders!$D18,products!$A$1:$A$49,0), 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 customers!A18:A1018, customers!B18:B1018,,0)</f>
        <v>Rhianon Broxup</v>
      </c>
      <c r="G19" s="2" t="str">
        <f>IF(_xlfn.XLOOKUP(C19, customers!A18:A1018, customers!C18:C1018,, 0) = 0,"", _xlfn.XLOOKUP(C19, customers!A18:A1018, customers!C18:C1018,, 0))</f>
        <v>rbroxuph@jimdo.com</v>
      </c>
      <c r="H19" s="2" t="str">
        <f>_xlfn.XLOOKUP(C19, customers!A18:A1018, customers!G18:G1018,, 0)</f>
        <v>United States</v>
      </c>
      <c r="I19" t="str">
        <f>INDEX(products!$A$1:$G$49, MATCH(orders!$D19,products!$A$1:$A$49,0), MATCH(orders!I$1,products!$A$1:$G$1,0))</f>
        <v>Ara</v>
      </c>
      <c r="J19" t="str">
        <f>INDEX(products!$A$1:$G$49, MATCH(orders!$D19,products!$A$1:$A$49,0), MATCH(orders!J$1,products!$A$1:$G$1,0))</f>
        <v>L</v>
      </c>
      <c r="K19" s="5">
        <f>INDEX(products!$A$1:$G$49, MATCH(orders!$D19,products!$A$1:$A$49,0), MATCH(orders!K$1,products!$A$1:$G$1,0))</f>
        <v>1</v>
      </c>
      <c r="L19" s="7">
        <f>INDEX(products!$A$1:$G$49, MATCH(orders!$D19,products!$A$1:$A$49,0), 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 customers!A19:A1019, customers!B19:B1019,,0)</f>
        <v>Pall Redford</v>
      </c>
      <c r="G20" s="2" t="str">
        <f>IF(_xlfn.XLOOKUP(C20, customers!A19:A1019, customers!C19:C1019,, 0) = 0,"", _xlfn.XLOOKUP(C20, customers!A19:A1019, customers!C19:C1019,, 0))</f>
        <v>predfordi@ow.ly</v>
      </c>
      <c r="H20" s="2" t="str">
        <f>_xlfn.XLOOKUP(C20, customers!A19:A1019, customers!G19:G1019,, 0)</f>
        <v>Ireland</v>
      </c>
      <c r="I20" t="str">
        <f>INDEX(products!$A$1:$G$49, MATCH(orders!$D20,products!$A$1:$A$49,0), MATCH(orders!I$1,products!$A$1:$G$1,0))</f>
        <v>Rob</v>
      </c>
      <c r="J20" t="str">
        <f>INDEX(products!$A$1:$G$49, MATCH(orders!$D20,products!$A$1:$A$49,0), MATCH(orders!J$1,products!$A$1:$G$1,0))</f>
        <v>D</v>
      </c>
      <c r="K20" s="5">
        <f>INDEX(products!$A$1:$G$49, MATCH(orders!$D20,products!$A$1:$A$49,0), MATCH(orders!K$1,products!$A$1:$G$1,0))</f>
        <v>2.5</v>
      </c>
      <c r="L20" s="7">
        <f>INDEX(products!$A$1:$G$49, MATCH(orders!$D20,products!$A$1:$A$49,0), 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 customers!A20:A1020, customers!B20:B1020,,0)</f>
        <v>Aurea Corradino</v>
      </c>
      <c r="G21" s="2" t="str">
        <f>IF(_xlfn.XLOOKUP(C21, customers!A20:A1020, customers!C20:C1020,, 0) = 0,"", _xlfn.XLOOKUP(C21, customers!A20:A1020, customers!C20:C1020,, 0))</f>
        <v>acorradinoj@harvard.edu</v>
      </c>
      <c r="H21" s="2" t="str">
        <f>_xlfn.XLOOKUP(C21, customers!A20:A1020, customers!G20:G1020,, 0)</f>
        <v>United States</v>
      </c>
      <c r="I21" t="str">
        <f>INDEX(products!$A$1:$G$49, MATCH(orders!$D21,products!$A$1:$A$49,0), MATCH(orders!I$1,products!$A$1:$G$1,0))</f>
        <v>Ara</v>
      </c>
      <c r="J21" t="str">
        <f>INDEX(products!$A$1:$G$49, MATCH(orders!$D21,products!$A$1:$A$49,0), MATCH(orders!J$1,products!$A$1:$G$1,0))</f>
        <v>M</v>
      </c>
      <c r="K21" s="5">
        <f>INDEX(products!$A$1:$G$49, MATCH(orders!$D21,products!$A$1:$A$49,0), MATCH(orders!K$1,products!$A$1:$G$1,0))</f>
        <v>0.2</v>
      </c>
      <c r="L21" s="7">
        <f>INDEX(products!$A$1:$G$49, MATCH(orders!$D21,products!$A$1:$A$49,0), 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 customers!A21:A1021, customers!B21:B1021,,0)</f>
        <v>Aurea Corradino</v>
      </c>
      <c r="G22" s="2" t="str">
        <f>IF(_xlfn.XLOOKUP(C22, customers!A21:A1021, customers!C21:C1021,, 0) = 0,"", _xlfn.XLOOKUP(C22, customers!A21:A1021, customers!C21:C1021,, 0))</f>
        <v>acorradinoj@harvard.edu</v>
      </c>
      <c r="H22" s="2" t="str">
        <f>_xlfn.XLOOKUP(C22, customers!A21:A1021, customers!G21:G1021,, 0)</f>
        <v>United States</v>
      </c>
      <c r="I22" t="str">
        <f>INDEX(products!$A$1:$G$49, MATCH(orders!$D22,products!$A$1:$A$49,0), MATCH(orders!I$1,products!$A$1:$G$1,0))</f>
        <v>Exc</v>
      </c>
      <c r="J22" t="str">
        <f>INDEX(products!$A$1:$G$49, MATCH(orders!$D22,products!$A$1:$A$49,0), MATCH(orders!J$1,products!$A$1:$G$1,0))</f>
        <v>D</v>
      </c>
      <c r="K22" s="5">
        <f>INDEX(products!$A$1:$G$49, MATCH(orders!$D22,products!$A$1:$A$49,0), MATCH(orders!K$1,products!$A$1:$G$1,0))</f>
        <v>0.2</v>
      </c>
      <c r="L22" s="7">
        <f>INDEX(products!$A$1:$G$49, MATCH(orders!$D22,products!$A$1:$A$49,0), 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 customers!A22:A1022, customers!B22:B1022,,0)</f>
        <v>Avrit Davidowsky</v>
      </c>
      <c r="G23" s="2" t="str">
        <f>IF(_xlfn.XLOOKUP(C23, customers!A22:A1022, customers!C22:C1022,, 0) = 0,"", _xlfn.XLOOKUP(C23, customers!A22:A1022, customers!C22:C1022,, 0))</f>
        <v>adavidowskyl@netvibes.com</v>
      </c>
      <c r="H23" s="2" t="str">
        <f>_xlfn.XLOOKUP(C23, customers!A22:A1022, customers!G22:G1022,, 0)</f>
        <v>United States</v>
      </c>
      <c r="I23" t="str">
        <f>INDEX(products!$A$1:$G$49, MATCH(orders!$D23,products!$A$1:$A$49,0), MATCH(orders!I$1,products!$A$1:$G$1,0))</f>
        <v>Ara</v>
      </c>
      <c r="J23" t="str">
        <f>INDEX(products!$A$1:$G$49, MATCH(orders!$D23,products!$A$1:$A$49,0), MATCH(orders!J$1,products!$A$1:$G$1,0))</f>
        <v>D</v>
      </c>
      <c r="K23" s="5">
        <f>INDEX(products!$A$1:$G$49, MATCH(orders!$D23,products!$A$1:$A$49,0), MATCH(orders!K$1,products!$A$1:$G$1,0))</f>
        <v>0.2</v>
      </c>
      <c r="L23" s="7">
        <f>INDEX(products!$A$1:$G$49, MATCH(orders!$D23,products!$A$1:$A$49,0), 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 customers!A23:A1023, customers!B23:B1023,,0)</f>
        <v>Annabel Antuk</v>
      </c>
      <c r="G24" s="2" t="str">
        <f>IF(_xlfn.XLOOKUP(C24, customers!A23:A1023, customers!C23:C1023,, 0) = 0,"", _xlfn.XLOOKUP(C24, customers!A23:A1023, customers!C23:C1023,, 0))</f>
        <v>aantukm@kickstarter.com</v>
      </c>
      <c r="H24" s="2" t="str">
        <f>_xlfn.XLOOKUP(C24, customers!A23:A1023, customers!G23:G1023,, 0)</f>
        <v>United States</v>
      </c>
      <c r="I24" t="str">
        <f>INDEX(products!$A$1:$G$49, MATCH(orders!$D24,products!$A$1:$A$49,0), MATCH(orders!I$1,products!$A$1:$G$1,0))</f>
        <v>Rob</v>
      </c>
      <c r="J24" t="str">
        <f>INDEX(products!$A$1:$G$49, MATCH(orders!$D24,products!$A$1:$A$49,0), MATCH(orders!J$1,products!$A$1:$G$1,0))</f>
        <v>M</v>
      </c>
      <c r="K24" s="5">
        <f>INDEX(products!$A$1:$G$49, MATCH(orders!$D24,products!$A$1:$A$49,0), MATCH(orders!K$1,products!$A$1:$G$1,0))</f>
        <v>2.5</v>
      </c>
      <c r="L24" s="7">
        <f>INDEX(products!$A$1:$G$49, MATCH(orders!$D24,products!$A$1:$A$49,0), 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 customers!A24:A1024, customers!B24:B1024,,0)</f>
        <v>Iorgo Kleinert</v>
      </c>
      <c r="G25" s="2" t="str">
        <f>IF(_xlfn.XLOOKUP(C25, customers!A24:A1024, customers!C24:C1024,, 0) = 0,"", _xlfn.XLOOKUP(C25, customers!A24:A1024, customers!C24:C1024,, 0))</f>
        <v>ikleinertn@timesonline.co.uk</v>
      </c>
      <c r="H25" s="2" t="str">
        <f>_xlfn.XLOOKUP(C25, customers!A24:A1024, customers!G24:G1024,, 0)</f>
        <v>United States</v>
      </c>
      <c r="I25" t="str">
        <f>INDEX(products!$A$1:$G$49, MATCH(orders!$D25,products!$A$1:$A$49,0), MATCH(orders!I$1,products!$A$1:$G$1,0))</f>
        <v>Ara</v>
      </c>
      <c r="J25" t="str">
        <f>INDEX(products!$A$1:$G$49, MATCH(orders!$D25,products!$A$1:$A$49,0), MATCH(orders!J$1,products!$A$1:$G$1,0))</f>
        <v>D</v>
      </c>
      <c r="K25" s="5">
        <f>INDEX(products!$A$1:$G$49, MATCH(orders!$D25,products!$A$1:$A$49,0), MATCH(orders!K$1,products!$A$1:$G$1,0))</f>
        <v>0.2</v>
      </c>
      <c r="L25" s="7">
        <f>INDEX(products!$A$1:$G$49, MATCH(orders!$D25,products!$A$1:$A$49,0), 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 customers!A25:A1025, customers!B25:B1025,,0)</f>
        <v>Chrisy Blofeld</v>
      </c>
      <c r="G26" s="2" t="str">
        <f>IF(_xlfn.XLOOKUP(C26, customers!A25:A1025, customers!C25:C1025,, 0) = 0,"", _xlfn.XLOOKUP(C26, customers!A25:A1025, customers!C25:C1025,, 0))</f>
        <v>cblofeldo@amazon.co.uk</v>
      </c>
      <c r="H26" s="2" t="str">
        <f>_xlfn.XLOOKUP(C26, customers!A25:A1025, customers!G25:G1025,, 0)</f>
        <v>United States</v>
      </c>
      <c r="I26" t="str">
        <f>INDEX(products!$A$1:$G$49, MATCH(orders!$D26,products!$A$1:$A$49,0), MATCH(orders!I$1,products!$A$1:$G$1,0))</f>
        <v>Ara</v>
      </c>
      <c r="J26" t="str">
        <f>INDEX(products!$A$1:$G$49, MATCH(orders!$D26,products!$A$1:$A$49,0), MATCH(orders!J$1,products!$A$1:$G$1,0))</f>
        <v>M</v>
      </c>
      <c r="K26" s="5">
        <f>INDEX(products!$A$1:$G$49, MATCH(orders!$D26,products!$A$1:$A$49,0), MATCH(orders!K$1,products!$A$1:$G$1,0))</f>
        <v>1</v>
      </c>
      <c r="L26" s="7">
        <f>INDEX(products!$A$1:$G$49, MATCH(orders!$D26,products!$A$1:$A$49,0), 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 customers!A26:A1026, customers!B26:B1026,,0)</f>
        <v>Culley Farris</v>
      </c>
      <c r="G27" s="2" t="str">
        <f>IF(_xlfn.XLOOKUP(C27, customers!A26:A1026, customers!C26:C1026,, 0) = 0,"", _xlfn.XLOOKUP(C27, customers!A26:A1026, customers!C26:C1026,, 0))</f>
        <v/>
      </c>
      <c r="H27" s="2" t="str">
        <f>_xlfn.XLOOKUP(C27, customers!A26:A1026, customers!G26:G1026,, 0)</f>
        <v>United States</v>
      </c>
      <c r="I27" t="str">
        <f>INDEX(products!$A$1:$G$49, MATCH(orders!$D27,products!$A$1:$A$49,0), MATCH(orders!I$1,products!$A$1:$G$1,0))</f>
        <v>Exc</v>
      </c>
      <c r="J27" t="str">
        <f>INDEX(products!$A$1:$G$49, MATCH(orders!$D27,products!$A$1:$A$49,0), MATCH(orders!J$1,products!$A$1:$G$1,0))</f>
        <v>M</v>
      </c>
      <c r="K27" s="5">
        <f>INDEX(products!$A$1:$G$49, MATCH(orders!$D27,products!$A$1:$A$49,0), MATCH(orders!K$1,products!$A$1:$G$1,0))</f>
        <v>0.2</v>
      </c>
      <c r="L27" s="7">
        <f>INDEX(products!$A$1:$G$49, MATCH(orders!$D27,products!$A$1:$A$49,0), 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 customers!A27:A1027, customers!B27:B1027,,0)</f>
        <v>Selene Shales</v>
      </c>
      <c r="G28" s="2" t="str">
        <f>IF(_xlfn.XLOOKUP(C28, customers!A27:A1027, customers!C27:C1027,, 0) = 0,"", _xlfn.XLOOKUP(C28, customers!A27:A1027, customers!C27:C1027,, 0))</f>
        <v>sshalesq@umich.edu</v>
      </c>
      <c r="H28" s="2" t="str">
        <f>_xlfn.XLOOKUP(C28, customers!A27:A1027, customers!G27:G1027,, 0)</f>
        <v>United States</v>
      </c>
      <c r="I28" t="str">
        <f>INDEX(products!$A$1:$G$49, MATCH(orders!$D28,products!$A$1:$A$49,0), MATCH(orders!I$1,products!$A$1:$G$1,0))</f>
        <v>Ara</v>
      </c>
      <c r="J28" t="str">
        <f>INDEX(products!$A$1:$G$49, MATCH(orders!$D28,products!$A$1:$A$49,0), MATCH(orders!J$1,products!$A$1:$G$1,0))</f>
        <v>M</v>
      </c>
      <c r="K28" s="5">
        <f>INDEX(products!$A$1:$G$49, MATCH(orders!$D28,products!$A$1:$A$49,0), MATCH(orders!K$1,products!$A$1:$G$1,0))</f>
        <v>0.5</v>
      </c>
      <c r="L28" s="7">
        <f>INDEX(products!$A$1:$G$49, MATCH(orders!$D28,products!$A$1:$A$49,0), 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 customers!A28:A1028, customers!B28:B1028,,0)</f>
        <v>Vivie Danneil</v>
      </c>
      <c r="G29" s="2" t="str">
        <f>IF(_xlfn.XLOOKUP(C29, customers!A28:A1028, customers!C28:C1028,, 0) = 0,"", _xlfn.XLOOKUP(C29, customers!A28:A1028, customers!C28:C1028,, 0))</f>
        <v>vdanneilr@mtv.com</v>
      </c>
      <c r="H29" s="2" t="str">
        <f>_xlfn.XLOOKUP(C29, customers!A28:A1028, customers!G28:G1028,, 0)</f>
        <v>Ireland</v>
      </c>
      <c r="I29" t="str">
        <f>INDEX(products!$A$1:$G$49, MATCH(orders!$D29,products!$A$1:$A$49,0), MATCH(orders!I$1,products!$A$1:$G$1,0))</f>
        <v>Ara</v>
      </c>
      <c r="J29" t="str">
        <f>INDEX(products!$A$1:$G$49, MATCH(orders!$D29,products!$A$1:$A$49,0), MATCH(orders!J$1,products!$A$1:$G$1,0))</f>
        <v>M</v>
      </c>
      <c r="K29" s="5">
        <f>INDEX(products!$A$1:$G$49, MATCH(orders!$D29,products!$A$1:$A$49,0), MATCH(orders!K$1,products!$A$1:$G$1,0))</f>
        <v>0.2</v>
      </c>
      <c r="L29" s="7">
        <f>INDEX(products!$A$1:$G$49, MATCH(orders!$D29,products!$A$1:$A$49,0), 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 customers!A29:A1029, customers!B29:B1029,,0)</f>
        <v>Theresita Newbury</v>
      </c>
      <c r="G30" s="2" t="str">
        <f>IF(_xlfn.XLOOKUP(C30, customers!A29:A1029, customers!C29:C1029,, 0) = 0,"", _xlfn.XLOOKUP(C30, customers!A29:A1029, customers!C29:C1029,, 0))</f>
        <v>tnewburys@usda.gov</v>
      </c>
      <c r="H30" s="2" t="str">
        <f>_xlfn.XLOOKUP(C30, customers!A29:A1029, customers!G29:G1029,, 0)</f>
        <v>Ireland</v>
      </c>
      <c r="I30" t="str">
        <f>INDEX(products!$A$1:$G$49, MATCH(orders!$D30,products!$A$1:$A$49,0), MATCH(orders!I$1,products!$A$1:$G$1,0))</f>
        <v>Ara</v>
      </c>
      <c r="J30" t="str">
        <f>INDEX(products!$A$1:$G$49, MATCH(orders!$D30,products!$A$1:$A$49,0), MATCH(orders!J$1,products!$A$1:$G$1,0))</f>
        <v>D</v>
      </c>
      <c r="K30" s="5">
        <f>INDEX(products!$A$1:$G$49, MATCH(orders!$D30,products!$A$1:$A$49,0), MATCH(orders!K$1,products!$A$1:$G$1,0))</f>
        <v>0.5</v>
      </c>
      <c r="L30" s="7">
        <f>INDEX(products!$A$1:$G$49, MATCH(orders!$D30,products!$A$1:$A$49,0), 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 customers!A30:A1030, customers!B30:B1030,,0)</f>
        <v>Mozelle Calcutt</v>
      </c>
      <c r="G31" s="2" t="str">
        <f>IF(_xlfn.XLOOKUP(C31, customers!A30:A1030, customers!C30:C1030,, 0) = 0,"", _xlfn.XLOOKUP(C31, customers!A30:A1030, customers!C30:C1030,, 0))</f>
        <v>mcalcuttt@baidu.com</v>
      </c>
      <c r="H31" s="2" t="str">
        <f>_xlfn.XLOOKUP(C31, customers!A30:A1030, customers!G30:G1030,, 0)</f>
        <v>Ireland</v>
      </c>
      <c r="I31" t="str">
        <f>INDEX(products!$A$1:$G$49, MATCH(orders!$D31,products!$A$1:$A$49,0), MATCH(orders!I$1,products!$A$1:$G$1,0))</f>
        <v>Ara</v>
      </c>
      <c r="J31" t="str">
        <f>INDEX(products!$A$1:$G$49, MATCH(orders!$D31,products!$A$1:$A$49,0), MATCH(orders!J$1,products!$A$1:$G$1,0))</f>
        <v>D</v>
      </c>
      <c r="K31" s="5">
        <f>INDEX(products!$A$1:$G$49, MATCH(orders!$D31,products!$A$1:$A$49,0), MATCH(orders!K$1,products!$A$1:$G$1,0))</f>
        <v>1</v>
      </c>
      <c r="L31" s="7">
        <f>INDEX(products!$A$1:$G$49, MATCH(orders!$D31,products!$A$1:$A$49,0), 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 customers!A31:A1031, customers!B31:B1031,,0)</f>
        <v>Adrian Swaine</v>
      </c>
      <c r="G32" s="2" t="str">
        <f>IF(_xlfn.XLOOKUP(C32, customers!A31:A1031, customers!C31:C1031,, 0) = 0,"", _xlfn.XLOOKUP(C32, customers!A31:A1031, customers!C31:C1031,, 0))</f>
        <v/>
      </c>
      <c r="H32" s="2" t="str">
        <f>_xlfn.XLOOKUP(C32, customers!A31:A1031, customers!G31:G1031,, 0)</f>
        <v>United States</v>
      </c>
      <c r="I32" t="str">
        <f>INDEX(products!$A$1:$G$49, MATCH(orders!$D32,products!$A$1:$A$49,0), MATCH(orders!I$1,products!$A$1:$G$1,0))</f>
        <v>Lib</v>
      </c>
      <c r="J32" t="str">
        <f>INDEX(products!$A$1:$G$49, MATCH(orders!$D32,products!$A$1:$A$49,0), MATCH(orders!J$1,products!$A$1:$G$1,0))</f>
        <v>M</v>
      </c>
      <c r="K32" s="5">
        <f>INDEX(products!$A$1:$G$49, MATCH(orders!$D32,products!$A$1:$A$49,0), MATCH(orders!K$1,products!$A$1:$G$1,0))</f>
        <v>0.2</v>
      </c>
      <c r="L32" s="7">
        <f>INDEX(products!$A$1:$G$49, MATCH(orders!$D32,products!$A$1:$A$49,0), 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 customers!A32:A1032, customers!B32:B1032,,0)</f>
        <v>Adrian Swaine</v>
      </c>
      <c r="G33" s="2" t="str">
        <f>IF(_xlfn.XLOOKUP(C33, customers!A32:A1032, customers!C32:C1032,, 0) = 0,"", _xlfn.XLOOKUP(C33, customers!A32:A1032, customers!C32:C1032,, 0))</f>
        <v/>
      </c>
      <c r="H33" s="2" t="str">
        <f>_xlfn.XLOOKUP(C33, customers!A32:A1032, customers!G32:G1032,, 0)</f>
        <v>United States</v>
      </c>
      <c r="I33" t="str">
        <f>INDEX(products!$A$1:$G$49, MATCH(orders!$D33,products!$A$1:$A$49,0), MATCH(orders!I$1,products!$A$1:$G$1,0))</f>
        <v>Ara</v>
      </c>
      <c r="J33" t="str">
        <f>INDEX(products!$A$1:$G$49, MATCH(orders!$D33,products!$A$1:$A$49,0), MATCH(orders!J$1,products!$A$1:$G$1,0))</f>
        <v>D</v>
      </c>
      <c r="K33" s="5">
        <f>INDEX(products!$A$1:$G$49, MATCH(orders!$D33,products!$A$1:$A$49,0), MATCH(orders!K$1,products!$A$1:$G$1,0))</f>
        <v>0.5</v>
      </c>
      <c r="L33" s="7">
        <f>INDEX(products!$A$1:$G$49, MATCH(orders!$D33,products!$A$1:$A$49,0), 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e">
        <f>_xlfn.XLOOKUP(C34, customers!A33:A1033, customers!B33:B1033,,0)</f>
        <v>#N/A</v>
      </c>
      <c r="G34" s="2" t="e">
        <f>IF(_xlfn.XLOOKUP(C34, customers!A33:A1033, customers!C33:C1033,, 0) = 0,"", _xlfn.XLOOKUP(C34, customers!A33:A1033, customers!C33:C1033,, 0))</f>
        <v>#N/A</v>
      </c>
      <c r="H34" s="2" t="e">
        <f>_xlfn.XLOOKUP(C34, customers!A33:A1033, customers!G33:G1033,, 0)</f>
        <v>#N/A</v>
      </c>
      <c r="I34" t="str">
        <f>INDEX(products!$A$1:$G$49, MATCH(orders!$D34,products!$A$1:$A$49,0), MATCH(orders!I$1,products!$A$1:$G$1,0))</f>
        <v>Lib</v>
      </c>
      <c r="J34" t="str">
        <f>INDEX(products!$A$1:$G$49, MATCH(orders!$D34,products!$A$1:$A$49,0), MATCH(orders!J$1,products!$A$1:$G$1,0))</f>
        <v>M</v>
      </c>
      <c r="K34" s="5">
        <f>INDEX(products!$A$1:$G$49, MATCH(orders!$D34,products!$A$1:$A$49,0), MATCH(orders!K$1,products!$A$1:$G$1,0))</f>
        <v>0.5</v>
      </c>
      <c r="L34" s="7">
        <f>INDEX(products!$A$1:$G$49, MATCH(orders!$D34,products!$A$1:$A$49,0), 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 customers!A34:A1034, customers!B34:B1034,,0)</f>
        <v>Gallard Gatheral</v>
      </c>
      <c r="G35" s="2" t="str">
        <f>IF(_xlfn.XLOOKUP(C35, customers!A34:A1034, customers!C34:C1034,, 0) = 0,"", _xlfn.XLOOKUP(C35, customers!A34:A1034, customers!C34:C1034,, 0))</f>
        <v>ggatheralx@123-reg.co.uk</v>
      </c>
      <c r="H35" s="2" t="str">
        <f>_xlfn.XLOOKUP(C35, customers!A34:A1034, customers!G34:G1034,, 0)</f>
        <v>United States</v>
      </c>
      <c r="I35" t="str">
        <f>INDEX(products!$A$1:$G$49, MATCH(orders!$D35,products!$A$1:$A$49,0), MATCH(orders!I$1,products!$A$1:$G$1,0))</f>
        <v>Lib</v>
      </c>
      <c r="J35" t="str">
        <f>INDEX(products!$A$1:$G$49, MATCH(orders!$D35,products!$A$1:$A$49,0), MATCH(orders!J$1,products!$A$1:$G$1,0))</f>
        <v>L</v>
      </c>
      <c r="K35" s="5">
        <f>INDEX(products!$A$1:$G$49, MATCH(orders!$D35,products!$A$1:$A$49,0), MATCH(orders!K$1,products!$A$1:$G$1,0))</f>
        <v>0.2</v>
      </c>
      <c r="L35" s="7">
        <f>INDEX(products!$A$1:$G$49, MATCH(orders!$D35,products!$A$1:$A$49,0), 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 customers!A35:A1035, customers!B35:B1035,,0)</f>
        <v>Una Welberry</v>
      </c>
      <c r="G36" s="2" t="str">
        <f>IF(_xlfn.XLOOKUP(C36, customers!A35:A1035, customers!C35:C1035,, 0) = 0,"", _xlfn.XLOOKUP(C36, customers!A35:A1035, customers!C35:C1035,, 0))</f>
        <v>uwelberryy@ebay.co.uk</v>
      </c>
      <c r="H36" s="2" t="str">
        <f>_xlfn.XLOOKUP(C36, customers!A35:A1035, customers!G35:G1035,, 0)</f>
        <v>United Kingdom</v>
      </c>
      <c r="I36" t="str">
        <f>INDEX(products!$A$1:$G$49, MATCH(orders!$D36,products!$A$1:$A$49,0), MATCH(orders!I$1,products!$A$1:$G$1,0))</f>
        <v>Lib</v>
      </c>
      <c r="J36" t="str">
        <f>INDEX(products!$A$1:$G$49, MATCH(orders!$D36,products!$A$1:$A$49,0), MATCH(orders!J$1,products!$A$1:$G$1,0))</f>
        <v>L</v>
      </c>
      <c r="K36" s="5">
        <f>INDEX(products!$A$1:$G$49, MATCH(orders!$D36,products!$A$1:$A$49,0), MATCH(orders!K$1,products!$A$1:$G$1,0))</f>
        <v>0.5</v>
      </c>
      <c r="L36" s="7">
        <f>INDEX(products!$A$1:$G$49, MATCH(orders!$D36,products!$A$1:$A$49,0), 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 customers!A36:A1036, customers!B36:B1036,,0)</f>
        <v>Faber Eilhart</v>
      </c>
      <c r="G37" s="2" t="str">
        <f>IF(_xlfn.XLOOKUP(C37, customers!A36:A1036, customers!C36:C1036,, 0) = 0,"", _xlfn.XLOOKUP(C37, customers!A36:A1036, customers!C36:C1036,, 0))</f>
        <v>feilhartz@who.int</v>
      </c>
      <c r="H37" s="2" t="str">
        <f>_xlfn.XLOOKUP(C37, customers!A36:A1036, customers!G36:G1036,, 0)</f>
        <v>United States</v>
      </c>
      <c r="I37" t="str">
        <f>INDEX(products!$A$1:$G$49, MATCH(orders!$D37,products!$A$1:$A$49,0), MATCH(orders!I$1,products!$A$1:$G$1,0))</f>
        <v>Ara</v>
      </c>
      <c r="J37" t="str">
        <f>INDEX(products!$A$1:$G$49, MATCH(orders!$D37,products!$A$1:$A$49,0), MATCH(orders!J$1,products!$A$1:$G$1,0))</f>
        <v>D</v>
      </c>
      <c r="K37" s="5">
        <f>INDEX(products!$A$1:$G$49, MATCH(orders!$D37,products!$A$1:$A$49,0), MATCH(orders!K$1,products!$A$1:$G$1,0))</f>
        <v>0.5</v>
      </c>
      <c r="L37" s="7">
        <f>INDEX(products!$A$1:$G$49, MATCH(orders!$D37,products!$A$1:$A$49,0), 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 customers!A37:A1037, customers!B37:B1037,,0)</f>
        <v>Zorina Ponting</v>
      </c>
      <c r="G38" s="2" t="str">
        <f>IF(_xlfn.XLOOKUP(C38, customers!A37:A1037, customers!C37:C1037,, 0) = 0,"", _xlfn.XLOOKUP(C38, customers!A37:A1037, customers!C37:C1037,, 0))</f>
        <v>zponting10@altervista.org</v>
      </c>
      <c r="H38" s="2" t="str">
        <f>_xlfn.XLOOKUP(C38, customers!A37:A1037, customers!G37:G1037,, 0)</f>
        <v>United States</v>
      </c>
      <c r="I38" t="str">
        <f>INDEX(products!$A$1:$G$49, MATCH(orders!$D38,products!$A$1:$A$49,0), MATCH(orders!I$1,products!$A$1:$G$1,0))</f>
        <v>Lib</v>
      </c>
      <c r="J38" t="str">
        <f>INDEX(products!$A$1:$G$49, MATCH(orders!$D38,products!$A$1:$A$49,0), MATCH(orders!J$1,products!$A$1:$G$1,0))</f>
        <v>M</v>
      </c>
      <c r="K38" s="5">
        <f>INDEX(products!$A$1:$G$49, MATCH(orders!$D38,products!$A$1:$A$49,0), MATCH(orders!K$1,products!$A$1:$G$1,0))</f>
        <v>0.2</v>
      </c>
      <c r="L38" s="7">
        <f>INDEX(products!$A$1:$G$49, MATCH(orders!$D38,products!$A$1:$A$49,0), 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 customers!A38:A1038, customers!B38:B1038,,0)</f>
        <v>Silvio Strase</v>
      </c>
      <c r="G39" s="2" t="str">
        <f>IF(_xlfn.XLOOKUP(C39, customers!A38:A1038, customers!C38:C1038,, 0) = 0,"", _xlfn.XLOOKUP(C39, customers!A38:A1038, customers!C38:C1038,, 0))</f>
        <v>sstrase11@booking.com</v>
      </c>
      <c r="H39" s="2" t="str">
        <f>_xlfn.XLOOKUP(C39, customers!A38:A1038, customers!G38:G1038,, 0)</f>
        <v>United States</v>
      </c>
      <c r="I39" t="str">
        <f>INDEX(products!$A$1:$G$49, MATCH(orders!$D39,products!$A$1:$A$49,0), MATCH(orders!I$1,products!$A$1:$G$1,0))</f>
        <v>Lib</v>
      </c>
      <c r="J39" t="str">
        <f>INDEX(products!$A$1:$G$49, MATCH(orders!$D39,products!$A$1:$A$49,0), MATCH(orders!J$1,products!$A$1:$G$1,0))</f>
        <v>L</v>
      </c>
      <c r="K39" s="5">
        <f>INDEX(products!$A$1:$G$49, MATCH(orders!$D39,products!$A$1:$A$49,0), MATCH(orders!K$1,products!$A$1:$G$1,0))</f>
        <v>0.5</v>
      </c>
      <c r="L39" s="7">
        <f>INDEX(products!$A$1:$G$49, MATCH(orders!$D39,products!$A$1:$A$49,0), 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 customers!A39:A1039, customers!B39:B1039,,0)</f>
        <v>Dorie de la Tremoille</v>
      </c>
      <c r="G40" s="2" t="str">
        <f>IF(_xlfn.XLOOKUP(C40, customers!A39:A1039, customers!C39:C1039,, 0) = 0,"", _xlfn.XLOOKUP(C40, customers!A39:A1039, customers!C39:C1039,, 0))</f>
        <v>dde12@unesco.org</v>
      </c>
      <c r="H40" s="2" t="str">
        <f>_xlfn.XLOOKUP(C40, customers!A39:A1039, customers!G39:G1039,, 0)</f>
        <v>United States</v>
      </c>
      <c r="I40" t="str">
        <f>INDEX(products!$A$1:$G$49, MATCH(orders!$D40,products!$A$1:$A$49,0), MATCH(orders!I$1,products!$A$1:$G$1,0))</f>
        <v>Rob</v>
      </c>
      <c r="J40" t="str">
        <f>INDEX(products!$A$1:$G$49, MATCH(orders!$D40,products!$A$1:$A$49,0), MATCH(orders!J$1,products!$A$1:$G$1,0))</f>
        <v>M</v>
      </c>
      <c r="K40" s="5">
        <f>INDEX(products!$A$1:$G$49, MATCH(orders!$D40,products!$A$1:$A$49,0), MATCH(orders!K$1,products!$A$1:$G$1,0))</f>
        <v>2.5</v>
      </c>
      <c r="L40" s="7">
        <f>INDEX(products!$A$1:$G$49, MATCH(orders!$D40,products!$A$1:$A$49,0), 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 customers!A40:A1040, customers!B40:B1040,,0)</f>
        <v>Hy Zanetto</v>
      </c>
      <c r="G41" s="2" t="str">
        <f>IF(_xlfn.XLOOKUP(C41, customers!A40:A1040, customers!C40:C1040,, 0) = 0,"", _xlfn.XLOOKUP(C41, customers!A40:A1040, customers!C40:C1040,, 0))</f>
        <v/>
      </c>
      <c r="H41" s="2" t="str">
        <f>_xlfn.XLOOKUP(C41, customers!A40:A1040, customers!G40:G1040,, 0)</f>
        <v>United States</v>
      </c>
      <c r="I41" t="str">
        <f>INDEX(products!$A$1:$G$49, MATCH(orders!$D41,products!$A$1:$A$49,0), MATCH(orders!I$1,products!$A$1:$G$1,0))</f>
        <v>Rob</v>
      </c>
      <c r="J41" t="str">
        <f>INDEX(products!$A$1:$G$49, MATCH(orders!$D41,products!$A$1:$A$49,0), MATCH(orders!J$1,products!$A$1:$G$1,0))</f>
        <v>M</v>
      </c>
      <c r="K41" s="5">
        <f>INDEX(products!$A$1:$G$49, MATCH(orders!$D41,products!$A$1:$A$49,0), MATCH(orders!K$1,products!$A$1:$G$1,0))</f>
        <v>1</v>
      </c>
      <c r="L41" s="7">
        <f>INDEX(products!$A$1:$G$49, MATCH(orders!$D41,products!$A$1:$A$49,0), 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 customers!A41:A1041, customers!B41:B1041,,0)</f>
        <v>Jessica McNess</v>
      </c>
      <c r="G42" s="2" t="str">
        <f>IF(_xlfn.XLOOKUP(C42, customers!A41:A1041, customers!C41:C1041,, 0) = 0,"", _xlfn.XLOOKUP(C42, customers!A41:A1041, customers!C41:C1041,, 0))</f>
        <v/>
      </c>
      <c r="H42" s="2" t="str">
        <f>_xlfn.XLOOKUP(C42, customers!A41:A1041, customers!G41:G1041,, 0)</f>
        <v>United States</v>
      </c>
      <c r="I42" t="str">
        <f>INDEX(products!$A$1:$G$49, MATCH(orders!$D42,products!$A$1:$A$49,0), MATCH(orders!I$1,products!$A$1:$G$1,0))</f>
        <v>Lib</v>
      </c>
      <c r="J42" t="str">
        <f>INDEX(products!$A$1:$G$49, MATCH(orders!$D42,products!$A$1:$A$49,0), MATCH(orders!J$1,products!$A$1:$G$1,0))</f>
        <v>M</v>
      </c>
      <c r="K42" s="5">
        <f>INDEX(products!$A$1:$G$49, MATCH(orders!$D42,products!$A$1:$A$49,0), MATCH(orders!K$1,products!$A$1:$G$1,0))</f>
        <v>1</v>
      </c>
      <c r="L42" s="7">
        <f>INDEX(products!$A$1:$G$49, MATCH(orders!$D42,products!$A$1:$A$49,0), 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 customers!A42:A1042, customers!B42:B1042,,0)</f>
        <v>Lorenzo Yeoland</v>
      </c>
      <c r="G43" s="2" t="str">
        <f>IF(_xlfn.XLOOKUP(C43, customers!A42:A1042, customers!C42:C1042,, 0) = 0,"", _xlfn.XLOOKUP(C43, customers!A42:A1042, customers!C42:C1042,, 0))</f>
        <v>lyeoland15@pbs.org</v>
      </c>
      <c r="H43" s="2" t="str">
        <f>_xlfn.XLOOKUP(C43, customers!A42:A1042, customers!G42:G1042,, 0)</f>
        <v>United States</v>
      </c>
      <c r="I43" t="str">
        <f>INDEX(products!$A$1:$G$49, MATCH(orders!$D43,products!$A$1:$A$49,0), MATCH(orders!I$1,products!$A$1:$G$1,0))</f>
        <v>Exc</v>
      </c>
      <c r="J43" t="str">
        <f>INDEX(products!$A$1:$G$49, MATCH(orders!$D43,products!$A$1:$A$49,0), MATCH(orders!J$1,products!$A$1:$G$1,0))</f>
        <v>D</v>
      </c>
      <c r="K43" s="5">
        <f>INDEX(products!$A$1:$G$49, MATCH(orders!$D43,products!$A$1:$A$49,0), MATCH(orders!K$1,products!$A$1:$G$1,0))</f>
        <v>0.2</v>
      </c>
      <c r="L43" s="7">
        <f>INDEX(products!$A$1:$G$49, MATCH(orders!$D43,products!$A$1:$A$49,0), 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 customers!A43:A1043, customers!B43:B1043,,0)</f>
        <v>Abigail Tolworthy</v>
      </c>
      <c r="G44" s="2" t="str">
        <f>IF(_xlfn.XLOOKUP(C44, customers!A43:A1043, customers!C43:C1043,, 0) = 0,"", _xlfn.XLOOKUP(C44, customers!A43:A1043, customers!C43:C1043,, 0))</f>
        <v>atolworthy16@toplist.cz</v>
      </c>
      <c r="H44" s="2" t="str">
        <f>_xlfn.XLOOKUP(C44, customers!A43:A1043, customers!G43:G1043,, 0)</f>
        <v>United States</v>
      </c>
      <c r="I44" t="str">
        <f>INDEX(products!$A$1:$G$49, MATCH(orders!$D44,products!$A$1:$A$49,0), MATCH(orders!I$1,products!$A$1:$G$1,0))</f>
        <v>Rob</v>
      </c>
      <c r="J44" t="str">
        <f>INDEX(products!$A$1:$G$49, MATCH(orders!$D44,products!$A$1:$A$49,0), MATCH(orders!J$1,products!$A$1:$G$1,0))</f>
        <v>D</v>
      </c>
      <c r="K44" s="5">
        <f>INDEX(products!$A$1:$G$49, MATCH(orders!$D44,products!$A$1:$A$49,0), MATCH(orders!K$1,products!$A$1:$G$1,0))</f>
        <v>0.2</v>
      </c>
      <c r="L44" s="7">
        <f>INDEX(products!$A$1:$G$49, MATCH(orders!$D44,products!$A$1:$A$49,0), 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 customers!A44:A1044, customers!B44:B1044,,0)</f>
        <v>Maurie Bartol</v>
      </c>
      <c r="G45" s="2" t="str">
        <f>IF(_xlfn.XLOOKUP(C45, customers!A44:A1044, customers!C44:C1044,, 0) = 0,"", _xlfn.XLOOKUP(C45, customers!A44:A1044, customers!C44:C1044,, 0))</f>
        <v/>
      </c>
      <c r="H45" s="2" t="str">
        <f>_xlfn.XLOOKUP(C45, customers!A44:A1044, customers!G44:G1044,, 0)</f>
        <v>United States</v>
      </c>
      <c r="I45" t="str">
        <f>INDEX(products!$A$1:$G$49, MATCH(orders!$D45,products!$A$1:$A$49,0), MATCH(orders!I$1,products!$A$1:$G$1,0))</f>
        <v>Lib</v>
      </c>
      <c r="J45" t="str">
        <f>INDEX(products!$A$1:$G$49, MATCH(orders!$D45,products!$A$1:$A$49,0), MATCH(orders!J$1,products!$A$1:$G$1,0))</f>
        <v>L</v>
      </c>
      <c r="K45" s="5">
        <f>INDEX(products!$A$1:$G$49, MATCH(orders!$D45,products!$A$1:$A$49,0), MATCH(orders!K$1,products!$A$1:$G$1,0))</f>
        <v>2.5</v>
      </c>
      <c r="L45" s="7">
        <f>INDEX(products!$A$1:$G$49, MATCH(orders!$D45,products!$A$1:$A$49,0), 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 customers!A45:A1045, customers!B45:B1045,,0)</f>
        <v>Olag Baudassi</v>
      </c>
      <c r="G46" s="2" t="str">
        <f>IF(_xlfn.XLOOKUP(C46, customers!A45:A1045, customers!C45:C1045,, 0) = 0,"", _xlfn.XLOOKUP(C46, customers!A45:A1045, customers!C45:C1045,, 0))</f>
        <v>obaudassi18@seesaa.net</v>
      </c>
      <c r="H46" s="2" t="str">
        <f>_xlfn.XLOOKUP(C46, customers!A45:A1045, customers!G45:G1045,, 0)</f>
        <v>United States</v>
      </c>
      <c r="I46" t="str">
        <f>INDEX(products!$A$1:$G$49, MATCH(orders!$D46,products!$A$1:$A$49,0), MATCH(orders!I$1,products!$A$1:$G$1,0))</f>
        <v>Exc</v>
      </c>
      <c r="J46" t="str">
        <f>INDEX(products!$A$1:$G$49, MATCH(orders!$D46,products!$A$1:$A$49,0), MATCH(orders!J$1,products!$A$1:$G$1,0))</f>
        <v>M</v>
      </c>
      <c r="K46" s="5">
        <f>INDEX(products!$A$1:$G$49, MATCH(orders!$D46,products!$A$1:$A$49,0), MATCH(orders!K$1,products!$A$1:$G$1,0))</f>
        <v>0.5</v>
      </c>
      <c r="L46" s="7">
        <f>INDEX(products!$A$1:$G$49, MATCH(orders!$D46,products!$A$1:$A$49,0), 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 customers!A46:A1046, customers!B46:B1046,,0)</f>
        <v>Petey Kingsbury</v>
      </c>
      <c r="G47" s="2" t="str">
        <f>IF(_xlfn.XLOOKUP(C47, customers!A46:A1046, customers!C46:C1046,, 0) = 0,"", _xlfn.XLOOKUP(C47, customers!A46:A1046, customers!C46:C1046,, 0))</f>
        <v>pkingsbury19@comcast.net</v>
      </c>
      <c r="H47" s="2" t="str">
        <f>_xlfn.XLOOKUP(C47, customers!A46:A1046, customers!G46:G1046,, 0)</f>
        <v>United States</v>
      </c>
      <c r="I47" t="str">
        <f>INDEX(products!$A$1:$G$49, MATCH(orders!$D47,products!$A$1:$A$49,0), MATCH(orders!I$1,products!$A$1:$G$1,0))</f>
        <v>Lib</v>
      </c>
      <c r="J47" t="str">
        <f>INDEX(products!$A$1:$G$49, MATCH(orders!$D47,products!$A$1:$A$49,0), MATCH(orders!J$1,products!$A$1:$G$1,0))</f>
        <v>D</v>
      </c>
      <c r="K47" s="5">
        <f>INDEX(products!$A$1:$G$49, MATCH(orders!$D47,products!$A$1:$A$49,0), MATCH(orders!K$1,products!$A$1:$G$1,0))</f>
        <v>2.5</v>
      </c>
      <c r="L47" s="7">
        <f>INDEX(products!$A$1:$G$49, MATCH(orders!$D47,products!$A$1:$A$49,0), 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 customers!A47:A1047, customers!B47:B1047,,0)</f>
        <v>Donna Baskeyfied</v>
      </c>
      <c r="G48" s="2" t="str">
        <f>IF(_xlfn.XLOOKUP(C48, customers!A47:A1047, customers!C47:C1047,, 0) = 0,"", _xlfn.XLOOKUP(C48, customers!A47:A1047, customers!C47:C1047,, 0))</f>
        <v/>
      </c>
      <c r="H48" s="2" t="str">
        <f>_xlfn.XLOOKUP(C48, customers!A47:A1047, customers!G47:G1047,, 0)</f>
        <v>United States</v>
      </c>
      <c r="I48" t="str">
        <f>INDEX(products!$A$1:$G$49, MATCH(orders!$D48,products!$A$1:$A$49,0), MATCH(orders!I$1,products!$A$1:$G$1,0))</f>
        <v>Exc</v>
      </c>
      <c r="J48" t="str">
        <f>INDEX(products!$A$1:$G$49, MATCH(orders!$D48,products!$A$1:$A$49,0), MATCH(orders!J$1,products!$A$1:$G$1,0))</f>
        <v>M</v>
      </c>
      <c r="K48" s="5">
        <f>INDEX(products!$A$1:$G$49, MATCH(orders!$D48,products!$A$1:$A$49,0), MATCH(orders!K$1,products!$A$1:$G$1,0))</f>
        <v>2.5</v>
      </c>
      <c r="L48" s="7">
        <f>INDEX(products!$A$1:$G$49, MATCH(orders!$D48,products!$A$1:$A$49,0), 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 customers!A48:A1048, customers!B48:B1048,,0)</f>
        <v>Arda Curley</v>
      </c>
      <c r="G49" s="2" t="str">
        <f>IF(_xlfn.XLOOKUP(C49, customers!A48:A1048, customers!C48:C1048,, 0) = 0,"", _xlfn.XLOOKUP(C49, customers!A48:A1048, customers!C48:C1048,, 0))</f>
        <v>acurley1b@hao123.com</v>
      </c>
      <c r="H49" s="2" t="str">
        <f>_xlfn.XLOOKUP(C49, customers!A48:A1048, customers!G48:G1048,, 0)</f>
        <v>United States</v>
      </c>
      <c r="I49" t="str">
        <f>INDEX(products!$A$1:$G$49, MATCH(orders!$D49,products!$A$1:$A$49,0), MATCH(orders!I$1,products!$A$1:$G$1,0))</f>
        <v>Ara</v>
      </c>
      <c r="J49" t="str">
        <f>INDEX(products!$A$1:$G$49, MATCH(orders!$D49,products!$A$1:$A$49,0), MATCH(orders!J$1,products!$A$1:$G$1,0))</f>
        <v>L</v>
      </c>
      <c r="K49" s="5">
        <f>INDEX(products!$A$1:$G$49, MATCH(orders!$D49,products!$A$1:$A$49,0), MATCH(orders!K$1,products!$A$1:$G$1,0))</f>
        <v>0.2</v>
      </c>
      <c r="L49" s="7">
        <f>INDEX(products!$A$1:$G$49, MATCH(orders!$D49,products!$A$1:$A$49,0), 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 customers!A49:A1049, customers!B49:B1049,,0)</f>
        <v>Raynor McGilvary</v>
      </c>
      <c r="G50" s="2" t="str">
        <f>IF(_xlfn.XLOOKUP(C50, customers!A49:A1049, customers!C49:C1049,, 0) = 0,"", _xlfn.XLOOKUP(C50, customers!A49:A1049, customers!C49:C1049,, 0))</f>
        <v>rmcgilvary1c@tamu.edu</v>
      </c>
      <c r="H50" s="2" t="str">
        <f>_xlfn.XLOOKUP(C50, customers!A49:A1049, customers!G49:G1049,, 0)</f>
        <v>United States</v>
      </c>
      <c r="I50" t="str">
        <f>INDEX(products!$A$1:$G$49, MATCH(orders!$D50,products!$A$1:$A$49,0), MATCH(orders!I$1,products!$A$1:$G$1,0))</f>
        <v>Ara</v>
      </c>
      <c r="J50" t="str">
        <f>INDEX(products!$A$1:$G$49, MATCH(orders!$D50,products!$A$1:$A$49,0), MATCH(orders!J$1,products!$A$1:$G$1,0))</f>
        <v>D</v>
      </c>
      <c r="K50" s="5">
        <f>INDEX(products!$A$1:$G$49, MATCH(orders!$D50,products!$A$1:$A$49,0), MATCH(orders!K$1,products!$A$1:$G$1,0))</f>
        <v>2.5</v>
      </c>
      <c r="L50" s="7">
        <f>INDEX(products!$A$1:$G$49, MATCH(orders!$D50,products!$A$1:$A$49,0), 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 customers!A50:A1050, customers!B50:B1050,,0)</f>
        <v>Isis Pikett</v>
      </c>
      <c r="G51" s="2" t="str">
        <f>IF(_xlfn.XLOOKUP(C51, customers!A50:A1050, customers!C50:C1050,, 0) = 0,"", _xlfn.XLOOKUP(C51, customers!A50:A1050, customers!C50:C1050,, 0))</f>
        <v>ipikett1d@xinhuanet.com</v>
      </c>
      <c r="H51" s="2" t="str">
        <f>_xlfn.XLOOKUP(C51, customers!A50:A1050, customers!G50:G1050,, 0)</f>
        <v>United States</v>
      </c>
      <c r="I51" t="str">
        <f>INDEX(products!$A$1:$G$49, MATCH(orders!$D51,products!$A$1:$A$49,0), MATCH(orders!I$1,products!$A$1:$G$1,0))</f>
        <v>Ara</v>
      </c>
      <c r="J51" t="str">
        <f>INDEX(products!$A$1:$G$49, MATCH(orders!$D51,products!$A$1:$A$49,0), MATCH(orders!J$1,products!$A$1:$G$1,0))</f>
        <v>L</v>
      </c>
      <c r="K51" s="5">
        <f>INDEX(products!$A$1:$G$49, MATCH(orders!$D51,products!$A$1:$A$49,0), MATCH(orders!K$1,products!$A$1:$G$1,0))</f>
        <v>1</v>
      </c>
      <c r="L51" s="7">
        <f>INDEX(products!$A$1:$G$49, MATCH(orders!$D51,products!$A$1:$A$49,0), 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 customers!A51:A1051, customers!B51:B1051,,0)</f>
        <v>Inger Bouldon</v>
      </c>
      <c r="G52" s="2" t="str">
        <f>IF(_xlfn.XLOOKUP(C52, customers!A51:A1051, customers!C51:C1051,, 0) = 0,"", _xlfn.XLOOKUP(C52, customers!A51:A1051, customers!C51:C1051,, 0))</f>
        <v>ibouldon1e@gizmodo.com</v>
      </c>
      <c r="H52" s="2" t="str">
        <f>_xlfn.XLOOKUP(C52, customers!A51:A1051, customers!G51:G1051,, 0)</f>
        <v>United States</v>
      </c>
      <c r="I52" t="str">
        <f>INDEX(products!$A$1:$G$49, MATCH(orders!$D52,products!$A$1:$A$49,0), MATCH(orders!I$1,products!$A$1:$G$1,0))</f>
        <v>Lib</v>
      </c>
      <c r="J52" t="str">
        <f>INDEX(products!$A$1:$G$49, MATCH(orders!$D52,products!$A$1:$A$49,0), MATCH(orders!J$1,products!$A$1:$G$1,0))</f>
        <v>D</v>
      </c>
      <c r="K52" s="5">
        <f>INDEX(products!$A$1:$G$49, MATCH(orders!$D52,products!$A$1:$A$49,0), MATCH(orders!K$1,products!$A$1:$G$1,0))</f>
        <v>0.5</v>
      </c>
      <c r="L52" s="7">
        <f>INDEX(products!$A$1:$G$49, MATCH(orders!$D52,products!$A$1:$A$49,0), 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 customers!A52:A1052, customers!B52:B1052,,0)</f>
        <v>Karry Flanders</v>
      </c>
      <c r="G53" s="2" t="str">
        <f>IF(_xlfn.XLOOKUP(C53, customers!A52:A1052, customers!C52:C1052,, 0) = 0,"", _xlfn.XLOOKUP(C53, customers!A52:A1052, customers!C52:C1052,, 0))</f>
        <v>kflanders1f@over-blog.com</v>
      </c>
      <c r="H53" s="2" t="str">
        <f>_xlfn.XLOOKUP(C53, customers!A52:A1052, customers!G52:G1052,, 0)</f>
        <v>Ireland</v>
      </c>
      <c r="I53" t="str">
        <f>INDEX(products!$A$1:$G$49, MATCH(orders!$D53,products!$A$1:$A$49,0), MATCH(orders!I$1,products!$A$1:$G$1,0))</f>
        <v>Lib</v>
      </c>
      <c r="J53" t="str">
        <f>INDEX(products!$A$1:$G$49, MATCH(orders!$D53,products!$A$1:$A$49,0), MATCH(orders!J$1,products!$A$1:$G$1,0))</f>
        <v>L</v>
      </c>
      <c r="K53" s="5">
        <f>INDEX(products!$A$1:$G$49, MATCH(orders!$D53,products!$A$1:$A$49,0), MATCH(orders!K$1,products!$A$1:$G$1,0))</f>
        <v>2.5</v>
      </c>
      <c r="L53" s="7">
        <f>INDEX(products!$A$1:$G$49, MATCH(orders!$D53,products!$A$1:$A$49,0), 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 customers!A53:A1053, customers!B53:B1053,,0)</f>
        <v>Hartley Mattioli</v>
      </c>
      <c r="G54" s="2" t="str">
        <f>IF(_xlfn.XLOOKUP(C54, customers!A53:A1053, customers!C53:C1053,, 0) = 0,"", _xlfn.XLOOKUP(C54, customers!A53:A1053, customers!C53:C1053,, 0))</f>
        <v>hmattioli1g@webmd.com</v>
      </c>
      <c r="H54" s="2" t="str">
        <f>_xlfn.XLOOKUP(C54, customers!A53:A1053, customers!G53:G1053,, 0)</f>
        <v>United Kingdom</v>
      </c>
      <c r="I54" t="str">
        <f>INDEX(products!$A$1:$G$49, MATCH(orders!$D54,products!$A$1:$A$49,0), MATCH(orders!I$1,products!$A$1:$G$1,0))</f>
        <v>Rob</v>
      </c>
      <c r="J54" t="str">
        <f>INDEX(products!$A$1:$G$49, MATCH(orders!$D54,products!$A$1:$A$49,0), MATCH(orders!J$1,products!$A$1:$G$1,0))</f>
        <v>M</v>
      </c>
      <c r="K54" s="5">
        <f>INDEX(products!$A$1:$G$49, MATCH(orders!$D54,products!$A$1:$A$49,0), MATCH(orders!K$1,products!$A$1:$G$1,0))</f>
        <v>0.5</v>
      </c>
      <c r="L54" s="7">
        <f>INDEX(products!$A$1:$G$49, MATCH(orders!$D54,products!$A$1:$A$49,0), 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 customers!A54:A1054, customers!B54:B1054,,0)</f>
        <v>Hartley Mattioli</v>
      </c>
      <c r="G55" s="2" t="str">
        <f>IF(_xlfn.XLOOKUP(C55, customers!A54:A1054, customers!C54:C1054,, 0) = 0,"", _xlfn.XLOOKUP(C55, customers!A54:A1054, customers!C54:C1054,, 0))</f>
        <v>hmattioli1g@webmd.com</v>
      </c>
      <c r="H55" s="2" t="str">
        <f>_xlfn.XLOOKUP(C55, customers!A54:A1054, customers!G54:G1054,, 0)</f>
        <v>United Kingdom</v>
      </c>
      <c r="I55" t="str">
        <f>INDEX(products!$A$1:$G$49, MATCH(orders!$D55,products!$A$1:$A$49,0), MATCH(orders!I$1,products!$A$1:$G$1,0))</f>
        <v>Lib</v>
      </c>
      <c r="J55" t="str">
        <f>INDEX(products!$A$1:$G$49, MATCH(orders!$D55,products!$A$1:$A$49,0), MATCH(orders!J$1,products!$A$1:$G$1,0))</f>
        <v>L</v>
      </c>
      <c r="K55" s="5">
        <f>INDEX(products!$A$1:$G$49, MATCH(orders!$D55,products!$A$1:$A$49,0), MATCH(orders!K$1,products!$A$1:$G$1,0))</f>
        <v>2.5</v>
      </c>
      <c r="L55" s="7">
        <f>INDEX(products!$A$1:$G$49, MATCH(orders!$D55,products!$A$1:$A$49,0), 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 customers!A55:A1055, customers!B55:B1055,,0)</f>
        <v>Archambault Gillard</v>
      </c>
      <c r="G56" s="2" t="str">
        <f>IF(_xlfn.XLOOKUP(C56, customers!A55:A1055, customers!C55:C1055,, 0) = 0,"", _xlfn.XLOOKUP(C56, customers!A55:A1055, customers!C55:C1055,, 0))</f>
        <v>agillard1i@issuu.com</v>
      </c>
      <c r="H56" s="2" t="str">
        <f>_xlfn.XLOOKUP(C56, customers!A55:A1055, customers!G55:G1055,, 0)</f>
        <v>United States</v>
      </c>
      <c r="I56" t="str">
        <f>INDEX(products!$A$1:$G$49, MATCH(orders!$D56,products!$A$1:$A$49,0), MATCH(orders!I$1,products!$A$1:$G$1,0))</f>
        <v>Lib</v>
      </c>
      <c r="J56" t="str">
        <f>INDEX(products!$A$1:$G$49, MATCH(orders!$D56,products!$A$1:$A$49,0), MATCH(orders!J$1,products!$A$1:$G$1,0))</f>
        <v>M</v>
      </c>
      <c r="K56" s="5">
        <f>INDEX(products!$A$1:$G$49, MATCH(orders!$D56,products!$A$1:$A$49,0), MATCH(orders!K$1,products!$A$1:$G$1,0))</f>
        <v>1</v>
      </c>
      <c r="L56" s="7">
        <f>INDEX(products!$A$1:$G$49, MATCH(orders!$D56,products!$A$1:$A$49,0), 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 customers!A56:A1056, customers!B56:B1056,,0)</f>
        <v>Salomo Cushworth</v>
      </c>
      <c r="G57" s="2" t="str">
        <f>IF(_xlfn.XLOOKUP(C57, customers!A56:A1056, customers!C56:C1056,, 0) = 0,"", _xlfn.XLOOKUP(C57, customers!A56:A1056, customers!C56:C1056,, 0))</f>
        <v/>
      </c>
      <c r="H57" s="2" t="str">
        <f>_xlfn.XLOOKUP(C57, customers!A56:A1056, customers!G56:G1056,, 0)</f>
        <v>United States</v>
      </c>
      <c r="I57" t="str">
        <f>INDEX(products!$A$1:$G$49, MATCH(orders!$D57,products!$A$1:$A$49,0), MATCH(orders!I$1,products!$A$1:$G$1,0))</f>
        <v>Lib</v>
      </c>
      <c r="J57" t="str">
        <f>INDEX(products!$A$1:$G$49, MATCH(orders!$D57,products!$A$1:$A$49,0), MATCH(orders!J$1,products!$A$1:$G$1,0))</f>
        <v>L</v>
      </c>
      <c r="K57" s="5">
        <f>INDEX(products!$A$1:$G$49, MATCH(orders!$D57,products!$A$1:$A$49,0), MATCH(orders!K$1,products!$A$1:$G$1,0))</f>
        <v>1</v>
      </c>
      <c r="L57" s="7">
        <f>INDEX(products!$A$1:$G$49, MATCH(orders!$D57,products!$A$1:$A$49,0), 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 customers!A57:A1057, customers!B57:B1057,,0)</f>
        <v>Theda Grizard</v>
      </c>
      <c r="G58" s="2" t="str">
        <f>IF(_xlfn.XLOOKUP(C58, customers!A57:A1057, customers!C57:C1057,, 0) = 0,"", _xlfn.XLOOKUP(C58, customers!A57:A1057, customers!C57:C1057,, 0))</f>
        <v>tgrizard1k@odnoklassniki.ru</v>
      </c>
      <c r="H58" s="2" t="str">
        <f>_xlfn.XLOOKUP(C58, customers!A57:A1057, customers!G57:G1057,, 0)</f>
        <v>United States</v>
      </c>
      <c r="I58" t="str">
        <f>INDEX(products!$A$1:$G$49, MATCH(orders!$D58,products!$A$1:$A$49,0), MATCH(orders!I$1,products!$A$1:$G$1,0))</f>
        <v>Exc</v>
      </c>
      <c r="J58" t="str">
        <f>INDEX(products!$A$1:$G$49, MATCH(orders!$D58,products!$A$1:$A$49,0), MATCH(orders!J$1,products!$A$1:$G$1,0))</f>
        <v>D</v>
      </c>
      <c r="K58" s="5">
        <f>INDEX(products!$A$1:$G$49, MATCH(orders!$D58,products!$A$1:$A$49,0), MATCH(orders!K$1,products!$A$1:$G$1,0))</f>
        <v>0.2</v>
      </c>
      <c r="L58" s="7">
        <f>INDEX(products!$A$1:$G$49, MATCH(orders!$D58,products!$A$1:$A$49,0), 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 customers!A58:A1058, customers!B58:B1058,,0)</f>
        <v>Rozele Relton</v>
      </c>
      <c r="G59" s="2" t="str">
        <f>IF(_xlfn.XLOOKUP(C59, customers!A58:A1058, customers!C58:C1058,, 0) = 0,"", _xlfn.XLOOKUP(C59, customers!A58:A1058, customers!C58:C1058,, 0))</f>
        <v>rrelton1l@stanford.edu</v>
      </c>
      <c r="H59" s="2" t="str">
        <f>_xlfn.XLOOKUP(C59, customers!A58:A1058, customers!G58:G1058,, 0)</f>
        <v>United States</v>
      </c>
      <c r="I59" t="str">
        <f>INDEX(products!$A$1:$G$49, MATCH(orders!$D59,products!$A$1:$A$49,0), MATCH(orders!I$1,products!$A$1:$G$1,0))</f>
        <v>Exc</v>
      </c>
      <c r="J59" t="str">
        <f>INDEX(products!$A$1:$G$49, MATCH(orders!$D59,products!$A$1:$A$49,0), MATCH(orders!J$1,products!$A$1:$G$1,0))</f>
        <v>L</v>
      </c>
      <c r="K59" s="5">
        <f>INDEX(products!$A$1:$G$49, MATCH(orders!$D59,products!$A$1:$A$49,0), MATCH(orders!K$1,products!$A$1:$G$1,0))</f>
        <v>1</v>
      </c>
      <c r="L59" s="7">
        <f>INDEX(products!$A$1:$G$49, MATCH(orders!$D59,products!$A$1:$A$49,0), 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 customers!A59:A1059, customers!B59:B1059,,0)</f>
        <v>Willa Rolling</v>
      </c>
      <c r="G60" s="2" t="str">
        <f>IF(_xlfn.XLOOKUP(C60, customers!A59:A1059, customers!C59:C1059,, 0) = 0,"", _xlfn.XLOOKUP(C60, customers!A59:A1059, customers!C59:C1059,, 0))</f>
        <v/>
      </c>
      <c r="H60" s="2" t="str">
        <f>_xlfn.XLOOKUP(C60, customers!A59:A1059, customers!G59:G1059,, 0)</f>
        <v>United States</v>
      </c>
      <c r="I60" t="str">
        <f>INDEX(products!$A$1:$G$49, MATCH(orders!$D60,products!$A$1:$A$49,0), MATCH(orders!I$1,products!$A$1:$G$1,0))</f>
        <v>Lib</v>
      </c>
      <c r="J60" t="str">
        <f>INDEX(products!$A$1:$G$49, MATCH(orders!$D60,products!$A$1:$A$49,0), MATCH(orders!J$1,products!$A$1:$G$1,0))</f>
        <v>D</v>
      </c>
      <c r="K60" s="5">
        <f>INDEX(products!$A$1:$G$49, MATCH(orders!$D60,products!$A$1:$A$49,0), MATCH(orders!K$1,products!$A$1:$G$1,0))</f>
        <v>2.5</v>
      </c>
      <c r="L60" s="7">
        <f>INDEX(products!$A$1:$G$49, MATCH(orders!$D60,products!$A$1:$A$49,0), 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 customers!A60:A1060, customers!B60:B1060,,0)</f>
        <v>Stanislaus Gilroy</v>
      </c>
      <c r="G61" s="2" t="str">
        <f>IF(_xlfn.XLOOKUP(C61, customers!A60:A1060, customers!C60:C1060,, 0) = 0,"", _xlfn.XLOOKUP(C61, customers!A60:A1060, customers!C60:C1060,, 0))</f>
        <v>sgilroy1n@eepurl.com</v>
      </c>
      <c r="H61" s="2" t="str">
        <f>_xlfn.XLOOKUP(C61, customers!A60:A1060, customers!G60:G1060,, 0)</f>
        <v>United States</v>
      </c>
      <c r="I61" t="str">
        <f>INDEX(products!$A$1:$G$49, MATCH(orders!$D61,products!$A$1:$A$49,0), MATCH(orders!I$1,products!$A$1:$G$1,0))</f>
        <v>Lib</v>
      </c>
      <c r="J61" t="str">
        <f>INDEX(products!$A$1:$G$49, MATCH(orders!$D61,products!$A$1:$A$49,0), MATCH(orders!J$1,products!$A$1:$G$1,0))</f>
        <v>M</v>
      </c>
      <c r="K61" s="5">
        <f>INDEX(products!$A$1:$G$49, MATCH(orders!$D61,products!$A$1:$A$49,0), MATCH(orders!K$1,products!$A$1:$G$1,0))</f>
        <v>0.5</v>
      </c>
      <c r="L61" s="7">
        <f>INDEX(products!$A$1:$G$49, MATCH(orders!$D61,products!$A$1:$A$49,0), 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 customers!A61:A1061, customers!B61:B1061,,0)</f>
        <v>Correy Cottingham</v>
      </c>
      <c r="G62" s="2" t="str">
        <f>IF(_xlfn.XLOOKUP(C62, customers!A61:A1061, customers!C61:C1061,, 0) = 0,"", _xlfn.XLOOKUP(C62, customers!A61:A1061, customers!C61:C1061,, 0))</f>
        <v>ccottingham1o@wikipedia.org</v>
      </c>
      <c r="H62" s="2" t="str">
        <f>_xlfn.XLOOKUP(C62, customers!A61:A1061, customers!G61:G1061,, 0)</f>
        <v>United States</v>
      </c>
      <c r="I62" t="str">
        <f>INDEX(products!$A$1:$G$49, MATCH(orders!$D62,products!$A$1:$A$49,0), MATCH(orders!I$1,products!$A$1:$G$1,0))</f>
        <v>Ara</v>
      </c>
      <c r="J62" t="str">
        <f>INDEX(products!$A$1:$G$49, MATCH(orders!$D62,products!$A$1:$A$49,0), MATCH(orders!J$1,products!$A$1:$G$1,0))</f>
        <v>D</v>
      </c>
      <c r="K62" s="5">
        <f>INDEX(products!$A$1:$G$49, MATCH(orders!$D62,products!$A$1:$A$49,0), MATCH(orders!K$1,products!$A$1:$G$1,0))</f>
        <v>2.5</v>
      </c>
      <c r="L62" s="7">
        <f>INDEX(products!$A$1:$G$49, MATCH(orders!$D62,products!$A$1:$A$49,0), 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 customers!A62:A1062, customers!B62:B1062,,0)</f>
        <v>Pammi Endacott</v>
      </c>
      <c r="G63" s="2" t="str">
        <f>IF(_xlfn.XLOOKUP(C63, customers!A62:A1062, customers!C62:C1062,, 0) = 0,"", _xlfn.XLOOKUP(C63, customers!A62:A1062, customers!C62:C1062,, 0))</f>
        <v/>
      </c>
      <c r="H63" s="2" t="str">
        <f>_xlfn.XLOOKUP(C63, customers!A62:A1062, customers!G62:G1062,, 0)</f>
        <v>United Kingdom</v>
      </c>
      <c r="I63" t="str">
        <f>INDEX(products!$A$1:$G$49, MATCH(orders!$D63,products!$A$1:$A$49,0), MATCH(orders!I$1,products!$A$1:$G$1,0))</f>
        <v>Rob</v>
      </c>
      <c r="J63" t="str">
        <f>INDEX(products!$A$1:$G$49, MATCH(orders!$D63,products!$A$1:$A$49,0), MATCH(orders!J$1,products!$A$1:$G$1,0))</f>
        <v>D</v>
      </c>
      <c r="K63" s="5">
        <f>INDEX(products!$A$1:$G$49, MATCH(orders!$D63,products!$A$1:$A$49,0), MATCH(orders!K$1,products!$A$1:$G$1,0))</f>
        <v>0.5</v>
      </c>
      <c r="L63" s="7">
        <f>INDEX(products!$A$1:$G$49, MATCH(orders!$D63,products!$A$1:$A$49,0), 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 customers!A63:A1063, customers!B63:B1063,,0)</f>
        <v>Nona Linklater</v>
      </c>
      <c r="G64" s="2" t="str">
        <f>IF(_xlfn.XLOOKUP(C64, customers!A63:A1063, customers!C63:C1063,, 0) = 0,"", _xlfn.XLOOKUP(C64, customers!A63:A1063, customers!C63:C1063,, 0))</f>
        <v/>
      </c>
      <c r="H64" s="2" t="str">
        <f>_xlfn.XLOOKUP(C64, customers!A63:A1063, customers!G63:G1063,, 0)</f>
        <v>United States</v>
      </c>
      <c r="I64" t="str">
        <f>INDEX(products!$A$1:$G$49, MATCH(orders!$D64,products!$A$1:$A$49,0), MATCH(orders!I$1,products!$A$1:$G$1,0))</f>
        <v>Lib</v>
      </c>
      <c r="J64" t="str">
        <f>INDEX(products!$A$1:$G$49, MATCH(orders!$D64,products!$A$1:$A$49,0), MATCH(orders!J$1,products!$A$1:$G$1,0))</f>
        <v>L</v>
      </c>
      <c r="K64" s="5">
        <f>INDEX(products!$A$1:$G$49, MATCH(orders!$D64,products!$A$1:$A$49,0), MATCH(orders!K$1,products!$A$1:$G$1,0))</f>
        <v>0.2</v>
      </c>
      <c r="L64" s="7">
        <f>INDEX(products!$A$1:$G$49, MATCH(orders!$D64,products!$A$1:$A$49,0), 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 customers!A64:A1064, customers!B64:B1064,,0)</f>
        <v>Annadiane Dykes</v>
      </c>
      <c r="G65" s="2" t="str">
        <f>IF(_xlfn.XLOOKUP(C65, customers!A64:A1064, customers!C64:C1064,, 0) = 0,"", _xlfn.XLOOKUP(C65, customers!A64:A1064, customers!C64:C1064,, 0))</f>
        <v>adykes1r@eventbrite.com</v>
      </c>
      <c r="H65" s="2" t="str">
        <f>_xlfn.XLOOKUP(C65, customers!A64:A1064, customers!G64:G1064,, 0)</f>
        <v>United States</v>
      </c>
      <c r="I65" t="str">
        <f>INDEX(products!$A$1:$G$49, MATCH(orders!$D65,products!$A$1:$A$49,0), MATCH(orders!I$1,products!$A$1:$G$1,0))</f>
        <v>Ara</v>
      </c>
      <c r="J65" t="str">
        <f>INDEX(products!$A$1:$G$49, MATCH(orders!$D65,products!$A$1:$A$49,0), MATCH(orders!J$1,products!$A$1:$G$1,0))</f>
        <v>M</v>
      </c>
      <c r="K65" s="5">
        <f>INDEX(products!$A$1:$G$49, MATCH(orders!$D65,products!$A$1:$A$49,0), MATCH(orders!K$1,products!$A$1:$G$1,0))</f>
        <v>0.5</v>
      </c>
      <c r="L65" s="7">
        <f>INDEX(products!$A$1:$G$49, MATCH(orders!$D65,products!$A$1:$A$49,0), 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 customers!A65:A1065, customers!B65:B1065,,0)</f>
        <v>Felecia Dodgson</v>
      </c>
      <c r="G66" s="2" t="str">
        <f>IF(_xlfn.XLOOKUP(C66, customers!A65:A1065, customers!C65:C1065,, 0) = 0,"", _xlfn.XLOOKUP(C66, customers!A65:A1065, customers!C65:C1065,, 0))</f>
        <v/>
      </c>
      <c r="H66" s="2" t="str">
        <f>_xlfn.XLOOKUP(C66, customers!A65:A1065, customers!G65:G1065,, 0)</f>
        <v>United States</v>
      </c>
      <c r="I66" t="str">
        <f>INDEX(products!$A$1:$G$49, MATCH(orders!$D66,products!$A$1:$A$49,0), MATCH(orders!I$1,products!$A$1:$G$1,0))</f>
        <v>Rob</v>
      </c>
      <c r="J66" t="str">
        <f>INDEX(products!$A$1:$G$49, MATCH(orders!$D66,products!$A$1:$A$49,0), MATCH(orders!J$1,products!$A$1:$G$1,0))</f>
        <v>M</v>
      </c>
      <c r="K66" s="5">
        <f>INDEX(products!$A$1:$G$49, MATCH(orders!$D66,products!$A$1:$A$49,0), MATCH(orders!K$1,products!$A$1:$G$1,0))</f>
        <v>0.5</v>
      </c>
      <c r="L66" s="7">
        <f>INDEX(products!$A$1:$G$49, MATCH(orders!$D66,products!$A$1:$A$49,0), 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 customers!A66:A1066, customers!B66:B1066,,0)</f>
        <v>Angelia Cockrem</v>
      </c>
      <c r="G67" s="2" t="str">
        <f>IF(_xlfn.XLOOKUP(C67, customers!A66:A1066, customers!C66:C1066,, 0) = 0,"", _xlfn.XLOOKUP(C67, customers!A66:A1066, customers!C66:C1066,, 0))</f>
        <v>acockrem1t@engadget.com</v>
      </c>
      <c r="H67" s="2" t="str">
        <f>_xlfn.XLOOKUP(C67, customers!A66:A1066, customers!G66:G1066,, 0)</f>
        <v>United States</v>
      </c>
      <c r="I67" t="str">
        <f>INDEX(products!$A$1:$G$49, MATCH(orders!$D67,products!$A$1:$A$49,0), MATCH(orders!I$1,products!$A$1:$G$1,0))</f>
        <v>Rob</v>
      </c>
      <c r="J67" t="str">
        <f>INDEX(products!$A$1:$G$49, MATCH(orders!$D67,products!$A$1:$A$49,0), MATCH(orders!J$1,products!$A$1:$G$1,0))</f>
        <v>D</v>
      </c>
      <c r="K67" s="5">
        <f>INDEX(products!$A$1:$G$49, MATCH(orders!$D67,products!$A$1:$A$49,0), MATCH(orders!K$1,products!$A$1:$G$1,0))</f>
        <v>2.5</v>
      </c>
      <c r="L67" s="7">
        <f>INDEX(products!$A$1:$G$49, MATCH(orders!$D67,products!$A$1:$A$49,0), MATCH(orders!L$1,products!$A$1:$G$1,0))</f>
        <v>20.584999999999997</v>
      </c>
      <c r="M67" s="7">
        <f t="shared" ref="M67:M130" si="3">E67*L67</f>
        <v>82.339999999999989</v>
      </c>
      <c r="N67" t="str">
        <f t="shared" ref="N67:N130" si="4">IF(I67="Rob","Robusta", IF(I67="Exc","Excelsa", IF(I67="Ara","Arabica", IF(I67="Lib","Liberica",""))))</f>
        <v>Robusta</v>
      </c>
      <c r="O67" t="str">
        <f t="shared" ref="O67:O130" si="5">IF(J67="M","Medium", IF(J67="L","Light", 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 customers!A67:A1067, customers!B67:B1067,,0)</f>
        <v>Belvia Umpleby</v>
      </c>
      <c r="G68" s="2" t="str">
        <f>IF(_xlfn.XLOOKUP(C68, customers!A67:A1067, customers!C67:C1067,, 0) = 0,"", _xlfn.XLOOKUP(C68, customers!A67:A1067, customers!C67:C1067,, 0))</f>
        <v>bumpleby1u@soundcloud.com</v>
      </c>
      <c r="H68" s="2" t="str">
        <f>_xlfn.XLOOKUP(C68, customers!A67:A1067, customers!G67:G1067,, 0)</f>
        <v>United States</v>
      </c>
      <c r="I68" t="str">
        <f>INDEX(products!$A$1:$G$49, MATCH(orders!$D68,products!$A$1:$A$49,0), MATCH(orders!I$1,products!$A$1:$G$1,0))</f>
        <v>Rob</v>
      </c>
      <c r="J68" t="str">
        <f>INDEX(products!$A$1:$G$49, MATCH(orders!$D68,products!$A$1:$A$49,0), MATCH(orders!J$1,products!$A$1:$G$1,0))</f>
        <v>L</v>
      </c>
      <c r="K68" s="5">
        <f>INDEX(products!$A$1:$G$49, MATCH(orders!$D68,products!$A$1:$A$49,0), MATCH(orders!K$1,products!$A$1:$G$1,0))</f>
        <v>0.5</v>
      </c>
      <c r="L68" s="7">
        <f>INDEX(products!$A$1:$G$49, MATCH(orders!$D68,products!$A$1:$A$49,0), 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 customers!A68:A1068, customers!B68:B1068,,0)</f>
        <v>Nat Saleway</v>
      </c>
      <c r="G69" s="2" t="str">
        <f>IF(_xlfn.XLOOKUP(C69, customers!A68:A1068, customers!C68:C1068,, 0) = 0,"", _xlfn.XLOOKUP(C69, customers!A68:A1068, customers!C68:C1068,, 0))</f>
        <v>nsaleway1v@dedecms.com</v>
      </c>
      <c r="H69" s="2" t="str">
        <f>_xlfn.XLOOKUP(C69, customers!A68:A1068, customers!G68:G1068,, 0)</f>
        <v>United States</v>
      </c>
      <c r="I69" t="str">
        <f>INDEX(products!$A$1:$G$49, MATCH(orders!$D69,products!$A$1:$A$49,0), MATCH(orders!I$1,products!$A$1:$G$1,0))</f>
        <v>Lib</v>
      </c>
      <c r="J69" t="str">
        <f>INDEX(products!$A$1:$G$49, MATCH(orders!$D69,products!$A$1:$A$49,0), MATCH(orders!J$1,products!$A$1:$G$1,0))</f>
        <v>L</v>
      </c>
      <c r="K69" s="5">
        <f>INDEX(products!$A$1:$G$49, MATCH(orders!$D69,products!$A$1:$A$49,0), MATCH(orders!K$1,products!$A$1:$G$1,0))</f>
        <v>0.2</v>
      </c>
      <c r="L69" s="7">
        <f>INDEX(products!$A$1:$G$49, MATCH(orders!$D69,products!$A$1:$A$49,0), 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 customers!A69:A1069, customers!B69:B1069,,0)</f>
        <v>Hayward Goulter</v>
      </c>
      <c r="G70" s="2" t="str">
        <f>IF(_xlfn.XLOOKUP(C70, customers!A69:A1069, customers!C69:C1069,, 0) = 0,"", _xlfn.XLOOKUP(C70, customers!A69:A1069, customers!C69:C1069,, 0))</f>
        <v>hgoulter1w@abc.net.au</v>
      </c>
      <c r="H70" s="2" t="str">
        <f>_xlfn.XLOOKUP(C70, customers!A69:A1069, customers!G69:G1069,, 0)</f>
        <v>United States</v>
      </c>
      <c r="I70" t="str">
        <f>INDEX(products!$A$1:$G$49, MATCH(orders!$D70,products!$A$1:$A$49,0), MATCH(orders!I$1,products!$A$1:$G$1,0))</f>
        <v>Rob</v>
      </c>
      <c r="J70" t="str">
        <f>INDEX(products!$A$1:$G$49, MATCH(orders!$D70,products!$A$1:$A$49,0), MATCH(orders!J$1,products!$A$1:$G$1,0))</f>
        <v>M</v>
      </c>
      <c r="K70" s="5">
        <f>INDEX(products!$A$1:$G$49, MATCH(orders!$D70,products!$A$1:$A$49,0), MATCH(orders!K$1,products!$A$1:$G$1,0))</f>
        <v>0.2</v>
      </c>
      <c r="L70" s="7">
        <f>INDEX(products!$A$1:$G$49, MATCH(orders!$D70,products!$A$1:$A$49,0), 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 customers!A70:A1070, customers!B70:B1070,,0)</f>
        <v>Gay Rizzello</v>
      </c>
      <c r="G71" s="2" t="str">
        <f>IF(_xlfn.XLOOKUP(C71, customers!A70:A1070, customers!C70:C1070,, 0) = 0,"", _xlfn.XLOOKUP(C71, customers!A70:A1070, customers!C70:C1070,, 0))</f>
        <v>grizzello1x@symantec.com</v>
      </c>
      <c r="H71" s="2" t="str">
        <f>_xlfn.XLOOKUP(C71, customers!A70:A1070, customers!G70:G1070,, 0)</f>
        <v>United Kingdom</v>
      </c>
      <c r="I71" t="str">
        <f>INDEX(products!$A$1:$G$49, MATCH(orders!$D71,products!$A$1:$A$49,0), MATCH(orders!I$1,products!$A$1:$G$1,0))</f>
        <v>Rob</v>
      </c>
      <c r="J71" t="str">
        <f>INDEX(products!$A$1:$G$49, MATCH(orders!$D71,products!$A$1:$A$49,0), MATCH(orders!J$1,products!$A$1:$G$1,0))</f>
        <v>M</v>
      </c>
      <c r="K71" s="5">
        <f>INDEX(products!$A$1:$G$49, MATCH(orders!$D71,products!$A$1:$A$49,0), MATCH(orders!K$1,products!$A$1:$G$1,0))</f>
        <v>1</v>
      </c>
      <c r="L71" s="7">
        <f>INDEX(products!$A$1:$G$49, MATCH(orders!$D71,products!$A$1:$A$49,0), 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 customers!A71:A1071, customers!B71:B1071,,0)</f>
        <v>Shannon List</v>
      </c>
      <c r="G72" s="2" t="str">
        <f>IF(_xlfn.XLOOKUP(C72, customers!A71:A1071, customers!C71:C1071,, 0) = 0,"", _xlfn.XLOOKUP(C72, customers!A71:A1071, customers!C71:C1071,, 0))</f>
        <v>slist1y@mapquest.com</v>
      </c>
      <c r="H72" s="2" t="str">
        <f>_xlfn.XLOOKUP(C72, customers!A71:A1071, customers!G71:G1071,, 0)</f>
        <v>United States</v>
      </c>
      <c r="I72" t="str">
        <f>INDEX(products!$A$1:$G$49, MATCH(orders!$D72,products!$A$1:$A$49,0), MATCH(orders!I$1,products!$A$1:$G$1,0))</f>
        <v>Exc</v>
      </c>
      <c r="J72" t="str">
        <f>INDEX(products!$A$1:$G$49, MATCH(orders!$D72,products!$A$1:$A$49,0), MATCH(orders!J$1,products!$A$1:$G$1,0))</f>
        <v>L</v>
      </c>
      <c r="K72" s="5">
        <f>INDEX(products!$A$1:$G$49, MATCH(orders!$D72,products!$A$1:$A$49,0), MATCH(orders!K$1,products!$A$1:$G$1,0))</f>
        <v>2.5</v>
      </c>
      <c r="L72" s="7">
        <f>INDEX(products!$A$1:$G$49, MATCH(orders!$D72,products!$A$1:$A$49,0), 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 customers!A72:A1072, customers!B72:B1072,,0)</f>
        <v>Shirlene Edmondson</v>
      </c>
      <c r="G73" s="2" t="str">
        <f>IF(_xlfn.XLOOKUP(C73, customers!A72:A1072, customers!C72:C1072,, 0) = 0,"", _xlfn.XLOOKUP(C73, customers!A72:A1072, customers!C72:C1072,, 0))</f>
        <v>sedmondson1z@theguardian.com</v>
      </c>
      <c r="H73" s="2" t="str">
        <f>_xlfn.XLOOKUP(C73, customers!A72:A1072, customers!G72:G1072,, 0)</f>
        <v>Ireland</v>
      </c>
      <c r="I73" t="str">
        <f>INDEX(products!$A$1:$G$49, MATCH(orders!$D73,products!$A$1:$A$49,0), MATCH(orders!I$1,products!$A$1:$G$1,0))</f>
        <v>Lib</v>
      </c>
      <c r="J73" t="str">
        <f>INDEX(products!$A$1:$G$49, MATCH(orders!$D73,products!$A$1:$A$49,0), MATCH(orders!J$1,products!$A$1:$G$1,0))</f>
        <v>L</v>
      </c>
      <c r="K73" s="5">
        <f>INDEX(products!$A$1:$G$49, MATCH(orders!$D73,products!$A$1:$A$49,0), MATCH(orders!K$1,products!$A$1:$G$1,0))</f>
        <v>0.2</v>
      </c>
      <c r="L73" s="7">
        <f>INDEX(products!$A$1:$G$49, MATCH(orders!$D73,products!$A$1:$A$49,0), 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 customers!A73:A1073, customers!B73:B1073,,0)</f>
        <v>Aurlie McCarl</v>
      </c>
      <c r="G74" s="2" t="str">
        <f>IF(_xlfn.XLOOKUP(C74, customers!A73:A1073, customers!C73:C1073,, 0) = 0,"", _xlfn.XLOOKUP(C74, customers!A73:A1073, customers!C73:C1073,, 0))</f>
        <v/>
      </c>
      <c r="H74" s="2" t="str">
        <f>_xlfn.XLOOKUP(C74, customers!A73:A1073, customers!G73:G1073,, 0)</f>
        <v>United States</v>
      </c>
      <c r="I74" t="str">
        <f>INDEX(products!$A$1:$G$49, MATCH(orders!$D74,products!$A$1:$A$49,0), MATCH(orders!I$1,products!$A$1:$G$1,0))</f>
        <v>Ara</v>
      </c>
      <c r="J74" t="str">
        <f>INDEX(products!$A$1:$G$49, MATCH(orders!$D74,products!$A$1:$A$49,0), MATCH(orders!J$1,products!$A$1:$G$1,0))</f>
        <v>M</v>
      </c>
      <c r="K74" s="5">
        <f>INDEX(products!$A$1:$G$49, MATCH(orders!$D74,products!$A$1:$A$49,0), MATCH(orders!K$1,products!$A$1:$G$1,0))</f>
        <v>2.5</v>
      </c>
      <c r="L74" s="7">
        <f>INDEX(products!$A$1:$G$49, MATCH(orders!$D74,products!$A$1:$A$49,0), 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 customers!A74:A1074, customers!B74:B1074,,0)</f>
        <v>Alikee Carryer</v>
      </c>
      <c r="G75" s="2" t="str">
        <f>IF(_xlfn.XLOOKUP(C75, customers!A74:A1074, customers!C74:C1074,, 0) = 0,"", _xlfn.XLOOKUP(C75, customers!A74:A1074, customers!C74:C1074,, 0))</f>
        <v/>
      </c>
      <c r="H75" s="2" t="str">
        <f>_xlfn.XLOOKUP(C75, customers!A74:A1074, customers!G74:G1074,, 0)</f>
        <v>United States</v>
      </c>
      <c r="I75" t="str">
        <f>INDEX(products!$A$1:$G$49, MATCH(orders!$D75,products!$A$1:$A$49,0), MATCH(orders!I$1,products!$A$1:$G$1,0))</f>
        <v>Lib</v>
      </c>
      <c r="J75" t="str">
        <f>INDEX(products!$A$1:$G$49, MATCH(orders!$D75,products!$A$1:$A$49,0), MATCH(orders!J$1,products!$A$1:$G$1,0))</f>
        <v>M</v>
      </c>
      <c r="K75" s="5">
        <f>INDEX(products!$A$1:$G$49, MATCH(orders!$D75,products!$A$1:$A$49,0), MATCH(orders!K$1,products!$A$1:$G$1,0))</f>
        <v>0.2</v>
      </c>
      <c r="L75" s="7">
        <f>INDEX(products!$A$1:$G$49, MATCH(orders!$D75,products!$A$1:$A$49,0), 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 customers!A75:A1075, customers!B75:B1075,,0)</f>
        <v>Jennifer Rangall</v>
      </c>
      <c r="G76" s="2" t="str">
        <f>IF(_xlfn.XLOOKUP(C76, customers!A75:A1075, customers!C75:C1075,, 0) = 0,"", _xlfn.XLOOKUP(C76, customers!A75:A1075, customers!C75:C1075,, 0))</f>
        <v>jrangall22@newsvine.com</v>
      </c>
      <c r="H76" s="2" t="str">
        <f>_xlfn.XLOOKUP(C76, customers!A75:A1075, customers!G75:G1075,, 0)</f>
        <v>United States</v>
      </c>
      <c r="I76" t="str">
        <f>INDEX(products!$A$1:$G$49, MATCH(orders!$D76,products!$A$1:$A$49,0), MATCH(orders!I$1,products!$A$1:$G$1,0))</f>
        <v>Exc</v>
      </c>
      <c r="J76" t="str">
        <f>INDEX(products!$A$1:$G$49, MATCH(orders!$D76,products!$A$1:$A$49,0), MATCH(orders!J$1,products!$A$1:$G$1,0))</f>
        <v>L</v>
      </c>
      <c r="K76" s="5">
        <f>INDEX(products!$A$1:$G$49, MATCH(orders!$D76,products!$A$1:$A$49,0), MATCH(orders!K$1,products!$A$1:$G$1,0))</f>
        <v>0.5</v>
      </c>
      <c r="L76" s="7">
        <f>INDEX(products!$A$1:$G$49, MATCH(orders!$D76,products!$A$1:$A$49,0), 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 customers!A76:A1076, customers!B76:B1076,,0)</f>
        <v>Kipper Boorn</v>
      </c>
      <c r="G77" s="2" t="str">
        <f>IF(_xlfn.XLOOKUP(C77, customers!A76:A1076, customers!C76:C1076,, 0) = 0,"", _xlfn.XLOOKUP(C77, customers!A76:A1076, customers!C76:C1076,, 0))</f>
        <v>kboorn23@ezinearticles.com</v>
      </c>
      <c r="H77" s="2" t="str">
        <f>_xlfn.XLOOKUP(C77, customers!A76:A1076, customers!G76:G1076,, 0)</f>
        <v>Ireland</v>
      </c>
      <c r="I77" t="str">
        <f>INDEX(products!$A$1:$G$49, MATCH(orders!$D77,products!$A$1:$A$49,0), MATCH(orders!I$1,products!$A$1:$G$1,0))</f>
        <v>Rob</v>
      </c>
      <c r="J77" t="str">
        <f>INDEX(products!$A$1:$G$49, MATCH(orders!$D77,products!$A$1:$A$49,0), MATCH(orders!J$1,products!$A$1:$G$1,0))</f>
        <v>D</v>
      </c>
      <c r="K77" s="5">
        <f>INDEX(products!$A$1:$G$49, MATCH(orders!$D77,products!$A$1:$A$49,0), MATCH(orders!K$1,products!$A$1:$G$1,0))</f>
        <v>1</v>
      </c>
      <c r="L77" s="7">
        <f>INDEX(products!$A$1:$G$49, MATCH(orders!$D77,products!$A$1:$A$49,0), 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 customers!A77:A1077, customers!B77:B1077,,0)</f>
        <v>Melania Beadle</v>
      </c>
      <c r="G78" s="2" t="str">
        <f>IF(_xlfn.XLOOKUP(C78, customers!A77:A1077, customers!C77:C1077,, 0) = 0,"", _xlfn.XLOOKUP(C78, customers!A77:A1077, customers!C77:C1077,, 0))</f>
        <v/>
      </c>
      <c r="H78" s="2" t="str">
        <f>_xlfn.XLOOKUP(C78, customers!A77:A1077, customers!G77:G1077,, 0)</f>
        <v>Ireland</v>
      </c>
      <c r="I78" t="str">
        <f>INDEX(products!$A$1:$G$49, MATCH(orders!$D78,products!$A$1:$A$49,0), MATCH(orders!I$1,products!$A$1:$G$1,0))</f>
        <v>Rob</v>
      </c>
      <c r="J78" t="str">
        <f>INDEX(products!$A$1:$G$49, MATCH(orders!$D78,products!$A$1:$A$49,0), MATCH(orders!J$1,products!$A$1:$G$1,0))</f>
        <v>L</v>
      </c>
      <c r="K78" s="5">
        <f>INDEX(products!$A$1:$G$49, MATCH(orders!$D78,products!$A$1:$A$49,0), MATCH(orders!K$1,products!$A$1:$G$1,0))</f>
        <v>0.2</v>
      </c>
      <c r="L78" s="7">
        <f>INDEX(products!$A$1:$G$49, MATCH(orders!$D78,products!$A$1:$A$49,0), 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 customers!A78:A1078, customers!B78:B1078,,0)</f>
        <v>Colene Elgey</v>
      </c>
      <c r="G79" s="2" t="str">
        <f>IF(_xlfn.XLOOKUP(C79, customers!A78:A1078, customers!C78:C1078,, 0) = 0,"", _xlfn.XLOOKUP(C79, customers!A78:A1078, customers!C78:C1078,, 0))</f>
        <v>celgey25@webs.com</v>
      </c>
      <c r="H79" s="2" t="str">
        <f>_xlfn.XLOOKUP(C79, customers!A78:A1078, customers!G78:G1078,, 0)</f>
        <v>United States</v>
      </c>
      <c r="I79" t="str">
        <f>INDEX(products!$A$1:$G$49, MATCH(orders!$D79,products!$A$1:$A$49,0), MATCH(orders!I$1,products!$A$1:$G$1,0))</f>
        <v>Exc</v>
      </c>
      <c r="J79" t="str">
        <f>INDEX(products!$A$1:$G$49, MATCH(orders!$D79,products!$A$1:$A$49,0), MATCH(orders!J$1,products!$A$1:$G$1,0))</f>
        <v>D</v>
      </c>
      <c r="K79" s="5">
        <f>INDEX(products!$A$1:$G$49, MATCH(orders!$D79,products!$A$1:$A$49,0), MATCH(orders!K$1,products!$A$1:$G$1,0))</f>
        <v>0.2</v>
      </c>
      <c r="L79" s="7">
        <f>INDEX(products!$A$1:$G$49, MATCH(orders!$D79,products!$A$1:$A$49,0), 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 customers!A79:A1079, customers!B79:B1079,,0)</f>
        <v>Lothaire Mizzi</v>
      </c>
      <c r="G80" s="2" t="str">
        <f>IF(_xlfn.XLOOKUP(C80, customers!A79:A1079, customers!C79:C1079,, 0) = 0,"", _xlfn.XLOOKUP(C80, customers!A79:A1079, customers!C79:C1079,, 0))</f>
        <v>lmizzi26@rakuten.co.jp</v>
      </c>
      <c r="H80" s="2" t="str">
        <f>_xlfn.XLOOKUP(C80, customers!A79:A1079, customers!G79:G1079,, 0)</f>
        <v>United States</v>
      </c>
      <c r="I80" t="str">
        <f>INDEX(products!$A$1:$G$49, MATCH(orders!$D80,products!$A$1:$A$49,0), MATCH(orders!I$1,products!$A$1:$G$1,0))</f>
        <v>Ara</v>
      </c>
      <c r="J80" t="str">
        <f>INDEX(products!$A$1:$G$49, MATCH(orders!$D80,products!$A$1:$A$49,0), MATCH(orders!J$1,products!$A$1:$G$1,0))</f>
        <v>M</v>
      </c>
      <c r="K80" s="5">
        <f>INDEX(products!$A$1:$G$49, MATCH(orders!$D80,products!$A$1:$A$49,0), MATCH(orders!K$1,products!$A$1:$G$1,0))</f>
        <v>0.5</v>
      </c>
      <c r="L80" s="7">
        <f>INDEX(products!$A$1:$G$49, MATCH(orders!$D80,products!$A$1:$A$49,0), 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 customers!A80:A1080, customers!B80:B1080,,0)</f>
        <v>Cletis Giacomazzo</v>
      </c>
      <c r="G81" s="2" t="str">
        <f>IF(_xlfn.XLOOKUP(C81, customers!A80:A1080, customers!C80:C1080,, 0) = 0,"", _xlfn.XLOOKUP(C81, customers!A80:A1080, customers!C80:C1080,, 0))</f>
        <v>cgiacomazzo27@jigsy.com</v>
      </c>
      <c r="H81" s="2" t="str">
        <f>_xlfn.XLOOKUP(C81, customers!A80:A1080, customers!G80:G1080,, 0)</f>
        <v>United States</v>
      </c>
      <c r="I81" t="str">
        <f>INDEX(products!$A$1:$G$49, MATCH(orders!$D81,products!$A$1:$A$49,0), MATCH(orders!I$1,products!$A$1:$G$1,0))</f>
        <v>Rob</v>
      </c>
      <c r="J81" t="str">
        <f>INDEX(products!$A$1:$G$49, MATCH(orders!$D81,products!$A$1:$A$49,0), MATCH(orders!J$1,products!$A$1:$G$1,0))</f>
        <v>L</v>
      </c>
      <c r="K81" s="5">
        <f>INDEX(products!$A$1:$G$49, MATCH(orders!$D81,products!$A$1:$A$49,0), MATCH(orders!K$1,products!$A$1:$G$1,0))</f>
        <v>1</v>
      </c>
      <c r="L81" s="7">
        <f>INDEX(products!$A$1:$G$49, MATCH(orders!$D81,products!$A$1:$A$49,0), 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 customers!A81:A1081, customers!B81:B1081,,0)</f>
        <v>Ami Arnow</v>
      </c>
      <c r="G82" s="2" t="str">
        <f>IF(_xlfn.XLOOKUP(C82, customers!A81:A1081, customers!C81:C1081,, 0) = 0,"", _xlfn.XLOOKUP(C82, customers!A81:A1081, customers!C81:C1081,, 0))</f>
        <v>aarnow28@arizona.edu</v>
      </c>
      <c r="H82" s="2" t="str">
        <f>_xlfn.XLOOKUP(C82, customers!A81:A1081, customers!G81:G1081,, 0)</f>
        <v>United States</v>
      </c>
      <c r="I82" t="str">
        <f>INDEX(products!$A$1:$G$49, MATCH(orders!$D82,products!$A$1:$A$49,0), MATCH(orders!I$1,products!$A$1:$G$1,0))</f>
        <v>Ara</v>
      </c>
      <c r="J82" t="str">
        <f>INDEX(products!$A$1:$G$49, MATCH(orders!$D82,products!$A$1:$A$49,0), MATCH(orders!J$1,products!$A$1:$G$1,0))</f>
        <v>L</v>
      </c>
      <c r="K82" s="5">
        <f>INDEX(products!$A$1:$G$49, MATCH(orders!$D82,products!$A$1:$A$49,0), MATCH(orders!K$1,products!$A$1:$G$1,0))</f>
        <v>0.5</v>
      </c>
      <c r="L82" s="7">
        <f>INDEX(products!$A$1:$G$49, MATCH(orders!$D82,products!$A$1:$A$49,0), 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 customers!A82:A1082, customers!B82:B1082,,0)</f>
        <v>Sheppard Yann</v>
      </c>
      <c r="G83" s="2" t="str">
        <f>IF(_xlfn.XLOOKUP(C83, customers!A82:A1082, customers!C82:C1082,, 0) = 0,"", _xlfn.XLOOKUP(C83, customers!A82:A1082, customers!C82:C1082,, 0))</f>
        <v>syann29@senate.gov</v>
      </c>
      <c r="H83" s="2" t="str">
        <f>_xlfn.XLOOKUP(C83, customers!A82:A1082, customers!G82:G1082,, 0)</f>
        <v>United States</v>
      </c>
      <c r="I83" t="str">
        <f>INDEX(products!$A$1:$G$49, MATCH(orders!$D83,products!$A$1:$A$49,0), MATCH(orders!I$1,products!$A$1:$G$1,0))</f>
        <v>Lib</v>
      </c>
      <c r="J83" t="str">
        <f>INDEX(products!$A$1:$G$49, MATCH(orders!$D83,products!$A$1:$A$49,0), MATCH(orders!J$1,products!$A$1:$G$1,0))</f>
        <v>L</v>
      </c>
      <c r="K83" s="5">
        <f>INDEX(products!$A$1:$G$49, MATCH(orders!$D83,products!$A$1:$A$49,0), MATCH(orders!K$1,products!$A$1:$G$1,0))</f>
        <v>2.5</v>
      </c>
      <c r="L83" s="7">
        <f>INDEX(products!$A$1:$G$49, MATCH(orders!$D83,products!$A$1:$A$49,0), 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 customers!A83:A1083, customers!B83:B1083,,0)</f>
        <v>Bunny Naulls</v>
      </c>
      <c r="G84" s="2" t="str">
        <f>IF(_xlfn.XLOOKUP(C84, customers!A83:A1083, customers!C83:C1083,, 0) = 0,"", _xlfn.XLOOKUP(C84, customers!A83:A1083, customers!C83:C1083,, 0))</f>
        <v>bnaulls2a@tiny.cc</v>
      </c>
      <c r="H84" s="2" t="str">
        <f>_xlfn.XLOOKUP(C84, customers!A83:A1083, customers!G83:G1083,, 0)</f>
        <v>Ireland</v>
      </c>
      <c r="I84" t="str">
        <f>INDEX(products!$A$1:$G$49, MATCH(orders!$D84,products!$A$1:$A$49,0), MATCH(orders!I$1,products!$A$1:$G$1,0))</f>
        <v>Lib</v>
      </c>
      <c r="J84" t="str">
        <f>INDEX(products!$A$1:$G$49, MATCH(orders!$D84,products!$A$1:$A$49,0), MATCH(orders!J$1,products!$A$1:$G$1,0))</f>
        <v>M</v>
      </c>
      <c r="K84" s="5">
        <f>INDEX(products!$A$1:$G$49, MATCH(orders!$D84,products!$A$1:$A$49,0), MATCH(orders!K$1,products!$A$1:$G$1,0))</f>
        <v>2.5</v>
      </c>
      <c r="L84" s="7">
        <f>INDEX(products!$A$1:$G$49, MATCH(orders!$D84,products!$A$1:$A$49,0), 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 customers!A84:A1084, customers!B84:B1084,,0)</f>
        <v>Hally Lorait</v>
      </c>
      <c r="G85" s="2" t="str">
        <f>IF(_xlfn.XLOOKUP(C85, customers!A84:A1084, customers!C84:C1084,, 0) = 0,"", _xlfn.XLOOKUP(C85, customers!A84:A1084, customers!C84:C1084,, 0))</f>
        <v/>
      </c>
      <c r="H85" s="2" t="str">
        <f>_xlfn.XLOOKUP(C85, customers!A84:A1084, customers!G84:G1084,, 0)</f>
        <v>United States</v>
      </c>
      <c r="I85" t="str">
        <f>INDEX(products!$A$1:$G$49, MATCH(orders!$D85,products!$A$1:$A$49,0), MATCH(orders!I$1,products!$A$1:$G$1,0))</f>
        <v>Rob</v>
      </c>
      <c r="J85" t="str">
        <f>INDEX(products!$A$1:$G$49, MATCH(orders!$D85,products!$A$1:$A$49,0), MATCH(orders!J$1,products!$A$1:$G$1,0))</f>
        <v>D</v>
      </c>
      <c r="K85" s="5">
        <f>INDEX(products!$A$1:$G$49, MATCH(orders!$D85,products!$A$1:$A$49,0), MATCH(orders!K$1,products!$A$1:$G$1,0))</f>
        <v>2.5</v>
      </c>
      <c r="L85" s="7">
        <f>INDEX(products!$A$1:$G$49, MATCH(orders!$D85,products!$A$1:$A$49,0), 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 customers!A85:A1085, customers!B85:B1085,,0)</f>
        <v>Zaccaria Sherewood</v>
      </c>
      <c r="G86" s="2" t="str">
        <f>IF(_xlfn.XLOOKUP(C86, customers!A85:A1085, customers!C85:C1085,, 0) = 0,"", _xlfn.XLOOKUP(C86, customers!A85:A1085, customers!C85:C1085,, 0))</f>
        <v>zsherewood2c@apache.org</v>
      </c>
      <c r="H86" s="2" t="str">
        <f>_xlfn.XLOOKUP(C86, customers!A85:A1085, customers!G85:G1085,, 0)</f>
        <v>United States</v>
      </c>
      <c r="I86" t="str">
        <f>INDEX(products!$A$1:$G$49, MATCH(orders!$D86,products!$A$1:$A$49,0), MATCH(orders!I$1,products!$A$1:$G$1,0))</f>
        <v>Lib</v>
      </c>
      <c r="J86" t="str">
        <f>INDEX(products!$A$1:$G$49, MATCH(orders!$D86,products!$A$1:$A$49,0), MATCH(orders!J$1,products!$A$1:$G$1,0))</f>
        <v>L</v>
      </c>
      <c r="K86" s="5">
        <f>INDEX(products!$A$1:$G$49, MATCH(orders!$D86,products!$A$1:$A$49,0), MATCH(orders!K$1,products!$A$1:$G$1,0))</f>
        <v>0.5</v>
      </c>
      <c r="L86" s="7">
        <f>INDEX(products!$A$1:$G$49, MATCH(orders!$D86,products!$A$1:$A$49,0), 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 customers!A86:A1086, customers!B86:B1086,,0)</f>
        <v>Jeffrey Dufaire</v>
      </c>
      <c r="G87" s="2" t="str">
        <f>IF(_xlfn.XLOOKUP(C87, customers!A86:A1086, customers!C86:C1086,, 0) = 0,"", _xlfn.XLOOKUP(C87, customers!A86:A1086, customers!C86:C1086,, 0))</f>
        <v>jdufaire2d@fc2.com</v>
      </c>
      <c r="H87" s="2" t="str">
        <f>_xlfn.XLOOKUP(C87, customers!A86:A1086, customers!G86:G1086,, 0)</f>
        <v>United States</v>
      </c>
      <c r="I87" t="str">
        <f>INDEX(products!$A$1:$G$49, MATCH(orders!$D87,products!$A$1:$A$49,0), MATCH(orders!I$1,products!$A$1:$G$1,0))</f>
        <v>Ara</v>
      </c>
      <c r="J87" t="str">
        <f>INDEX(products!$A$1:$G$49, MATCH(orders!$D87,products!$A$1:$A$49,0), MATCH(orders!J$1,products!$A$1:$G$1,0))</f>
        <v>L</v>
      </c>
      <c r="K87" s="5">
        <f>INDEX(products!$A$1:$G$49, MATCH(orders!$D87,products!$A$1:$A$49,0), MATCH(orders!K$1,products!$A$1:$G$1,0))</f>
        <v>2.5</v>
      </c>
      <c r="L87" s="7">
        <f>INDEX(products!$A$1:$G$49, MATCH(orders!$D87,products!$A$1:$A$49,0), 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 customers!A87:A1087, customers!B87:B1087,,0)</f>
        <v>Jeffrey Dufaire</v>
      </c>
      <c r="G88" s="2" t="str">
        <f>IF(_xlfn.XLOOKUP(C88, customers!A87:A1087, customers!C87:C1087,, 0) = 0,"", _xlfn.XLOOKUP(C88, customers!A87:A1087, customers!C87:C1087,, 0))</f>
        <v>jdufaire2d@fc2.com</v>
      </c>
      <c r="H88" s="2" t="str">
        <f>_xlfn.XLOOKUP(C88, customers!A87:A1087, customers!G87:G1087,, 0)</f>
        <v>United States</v>
      </c>
      <c r="I88" t="str">
        <f>INDEX(products!$A$1:$G$49, MATCH(orders!$D88,products!$A$1:$A$49,0), MATCH(orders!I$1,products!$A$1:$G$1,0))</f>
        <v>Ara</v>
      </c>
      <c r="J88" t="str">
        <f>INDEX(products!$A$1:$G$49, MATCH(orders!$D88,products!$A$1:$A$49,0), MATCH(orders!J$1,products!$A$1:$G$1,0))</f>
        <v>D</v>
      </c>
      <c r="K88" s="5">
        <f>INDEX(products!$A$1:$G$49, MATCH(orders!$D88,products!$A$1:$A$49,0), MATCH(orders!K$1,products!$A$1:$G$1,0))</f>
        <v>0.2</v>
      </c>
      <c r="L88" s="7">
        <f>INDEX(products!$A$1:$G$49, MATCH(orders!$D88,products!$A$1:$A$49,0), 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 customers!A88:A1088, customers!B88:B1088,,0)</f>
        <v>Beitris Keaveney</v>
      </c>
      <c r="G89" s="2" t="str">
        <f>IF(_xlfn.XLOOKUP(C89, customers!A88:A1088, customers!C88:C1088,, 0) = 0,"", _xlfn.XLOOKUP(C89, customers!A88:A1088, customers!C88:C1088,, 0))</f>
        <v>bkeaveney2f@netlog.com</v>
      </c>
      <c r="H89" s="2" t="str">
        <f>_xlfn.XLOOKUP(C89, customers!A88:A1088, customers!G88:G1088,, 0)</f>
        <v>United States</v>
      </c>
      <c r="I89" t="str">
        <f>INDEX(products!$A$1:$G$49, MATCH(orders!$D89,products!$A$1:$A$49,0), MATCH(orders!I$1,products!$A$1:$G$1,0))</f>
        <v>Ara</v>
      </c>
      <c r="J89" t="str">
        <f>INDEX(products!$A$1:$G$49, MATCH(orders!$D89,products!$A$1:$A$49,0), MATCH(orders!J$1,products!$A$1:$G$1,0))</f>
        <v>M</v>
      </c>
      <c r="K89" s="5">
        <f>INDEX(products!$A$1:$G$49, MATCH(orders!$D89,products!$A$1:$A$49,0), MATCH(orders!K$1,products!$A$1:$G$1,0))</f>
        <v>1</v>
      </c>
      <c r="L89" s="7">
        <f>INDEX(products!$A$1:$G$49, MATCH(orders!$D89,products!$A$1:$A$49,0), 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 customers!A89:A1089, customers!B89:B1089,,0)</f>
        <v>Elna Grise</v>
      </c>
      <c r="G90" s="2" t="str">
        <f>IF(_xlfn.XLOOKUP(C90, customers!A89:A1089, customers!C89:C1089,, 0) = 0,"", _xlfn.XLOOKUP(C90, customers!A89:A1089, customers!C89:C1089,, 0))</f>
        <v>egrise2g@cargocollective.com</v>
      </c>
      <c r="H90" s="2" t="str">
        <f>_xlfn.XLOOKUP(C90, customers!A89:A1089, customers!G89:G1089,, 0)</f>
        <v>United States</v>
      </c>
      <c r="I90" t="str">
        <f>INDEX(products!$A$1:$G$49, MATCH(orders!$D90,products!$A$1:$A$49,0), MATCH(orders!I$1,products!$A$1:$G$1,0))</f>
        <v>Rob</v>
      </c>
      <c r="J90" t="str">
        <f>INDEX(products!$A$1:$G$49, MATCH(orders!$D90,products!$A$1:$A$49,0), MATCH(orders!J$1,products!$A$1:$G$1,0))</f>
        <v>L</v>
      </c>
      <c r="K90" s="5">
        <f>INDEX(products!$A$1:$G$49, MATCH(orders!$D90,products!$A$1:$A$49,0), MATCH(orders!K$1,products!$A$1:$G$1,0))</f>
        <v>1</v>
      </c>
      <c r="L90" s="7">
        <f>INDEX(products!$A$1:$G$49, MATCH(orders!$D90,products!$A$1:$A$49,0), 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 customers!A90:A1090, customers!B90:B1090,,0)</f>
        <v>Torie Gottelier</v>
      </c>
      <c r="G91" s="2" t="str">
        <f>IF(_xlfn.XLOOKUP(C91, customers!A90:A1090, customers!C90:C1090,, 0) = 0,"", _xlfn.XLOOKUP(C91, customers!A90:A1090, customers!C90:C1090,, 0))</f>
        <v>tgottelier2h@vistaprint.com</v>
      </c>
      <c r="H91" s="2" t="str">
        <f>_xlfn.XLOOKUP(C91, customers!A90:A1090, customers!G90:G1090,, 0)</f>
        <v>United States</v>
      </c>
      <c r="I91" t="str">
        <f>INDEX(products!$A$1:$G$49, MATCH(orders!$D91,products!$A$1:$A$49,0), MATCH(orders!I$1,products!$A$1:$G$1,0))</f>
        <v>Ara</v>
      </c>
      <c r="J91" t="str">
        <f>INDEX(products!$A$1:$G$49, MATCH(orders!$D91,products!$A$1:$A$49,0), MATCH(orders!J$1,products!$A$1:$G$1,0))</f>
        <v>L</v>
      </c>
      <c r="K91" s="5">
        <f>INDEX(products!$A$1:$G$49, MATCH(orders!$D91,products!$A$1:$A$49,0), MATCH(orders!K$1,products!$A$1:$G$1,0))</f>
        <v>1</v>
      </c>
      <c r="L91" s="7">
        <f>INDEX(products!$A$1:$G$49, MATCH(orders!$D91,products!$A$1:$A$49,0), 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 customers!A91:A1091, customers!B91:B1091,,0)</f>
        <v>Loydie Langlais</v>
      </c>
      <c r="G92" s="2" t="str">
        <f>IF(_xlfn.XLOOKUP(C92, customers!A91:A1091, customers!C91:C1091,, 0) = 0,"", _xlfn.XLOOKUP(C92, customers!A91:A1091, customers!C91:C1091,, 0))</f>
        <v/>
      </c>
      <c r="H92" s="2" t="str">
        <f>_xlfn.XLOOKUP(C92, customers!A91:A1091, customers!G91:G1091,, 0)</f>
        <v>Ireland</v>
      </c>
      <c r="I92" t="str">
        <f>INDEX(products!$A$1:$G$49, MATCH(orders!$D92,products!$A$1:$A$49,0), MATCH(orders!I$1,products!$A$1:$G$1,0))</f>
        <v>Ara</v>
      </c>
      <c r="J92" t="str">
        <f>INDEX(products!$A$1:$G$49, MATCH(orders!$D92,products!$A$1:$A$49,0), MATCH(orders!J$1,products!$A$1:$G$1,0))</f>
        <v>L</v>
      </c>
      <c r="K92" s="5">
        <f>INDEX(products!$A$1:$G$49, MATCH(orders!$D92,products!$A$1:$A$49,0), MATCH(orders!K$1,products!$A$1:$G$1,0))</f>
        <v>1</v>
      </c>
      <c r="L92" s="7">
        <f>INDEX(products!$A$1:$G$49, MATCH(orders!$D92,products!$A$1:$A$49,0), 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 customers!A92:A1092, customers!B92:B1092,,0)</f>
        <v>Adham Greenhead</v>
      </c>
      <c r="G93" s="2" t="str">
        <f>IF(_xlfn.XLOOKUP(C93, customers!A92:A1092, customers!C92:C1092,, 0) = 0,"", _xlfn.XLOOKUP(C93, customers!A92:A1092, customers!C92:C1092,, 0))</f>
        <v>agreenhead2j@dailymail.co.uk</v>
      </c>
      <c r="H93" s="2" t="str">
        <f>_xlfn.XLOOKUP(C93, customers!A92:A1092, customers!G92:G1092,, 0)</f>
        <v>United States</v>
      </c>
      <c r="I93" t="str">
        <f>INDEX(products!$A$1:$G$49, MATCH(orders!$D93,products!$A$1:$A$49,0), MATCH(orders!I$1,products!$A$1:$G$1,0))</f>
        <v>Ara</v>
      </c>
      <c r="J93" t="str">
        <f>INDEX(products!$A$1:$G$49, MATCH(orders!$D93,products!$A$1:$A$49,0), MATCH(orders!J$1,products!$A$1:$G$1,0))</f>
        <v>M</v>
      </c>
      <c r="K93" s="5">
        <f>INDEX(products!$A$1:$G$49, MATCH(orders!$D93,products!$A$1:$A$49,0), MATCH(orders!K$1,products!$A$1:$G$1,0))</f>
        <v>2.5</v>
      </c>
      <c r="L93" s="7">
        <f>INDEX(products!$A$1:$G$49, MATCH(orders!$D93,products!$A$1:$A$49,0), 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 customers!A93:A1093, customers!B93:B1093,,0)</f>
        <v>Hamish MacSherry</v>
      </c>
      <c r="G94" s="2" t="str">
        <f>IF(_xlfn.XLOOKUP(C94, customers!A93:A1093, customers!C93:C1093,, 0) = 0,"", _xlfn.XLOOKUP(C94, customers!A93:A1093, customers!C93:C1093,, 0))</f>
        <v/>
      </c>
      <c r="H94" s="2" t="str">
        <f>_xlfn.XLOOKUP(C94, customers!A93:A1093, customers!G93:G1093,, 0)</f>
        <v>United States</v>
      </c>
      <c r="I94" t="str">
        <f>INDEX(products!$A$1:$G$49, MATCH(orders!$D94,products!$A$1:$A$49,0), MATCH(orders!I$1,products!$A$1:$G$1,0))</f>
        <v>Exc</v>
      </c>
      <c r="J94" t="str">
        <f>INDEX(products!$A$1:$G$49, MATCH(orders!$D94,products!$A$1:$A$49,0), MATCH(orders!J$1,products!$A$1:$G$1,0))</f>
        <v>L</v>
      </c>
      <c r="K94" s="5">
        <f>INDEX(products!$A$1:$G$49, MATCH(orders!$D94,products!$A$1:$A$49,0), MATCH(orders!K$1,products!$A$1:$G$1,0))</f>
        <v>1</v>
      </c>
      <c r="L94" s="7">
        <f>INDEX(products!$A$1:$G$49, MATCH(orders!$D94,products!$A$1:$A$49,0), 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 customers!A94:A1094, customers!B94:B1094,,0)</f>
        <v>Else Langcaster</v>
      </c>
      <c r="G95" s="2" t="str">
        <f>IF(_xlfn.XLOOKUP(C95, customers!A94:A1094, customers!C94:C1094,, 0) = 0,"", _xlfn.XLOOKUP(C95, customers!A94:A1094, customers!C94:C1094,, 0))</f>
        <v>elangcaster2l@spotify.com</v>
      </c>
      <c r="H95" s="2" t="str">
        <f>_xlfn.XLOOKUP(C95, customers!A94:A1094, customers!G94:G1094,, 0)</f>
        <v>United Kingdom</v>
      </c>
      <c r="I95" t="str">
        <f>INDEX(products!$A$1:$G$49, MATCH(orders!$D95,products!$A$1:$A$49,0), MATCH(orders!I$1,products!$A$1:$G$1,0))</f>
        <v>Exc</v>
      </c>
      <c r="J95" t="str">
        <f>INDEX(products!$A$1:$G$49, MATCH(orders!$D95,products!$A$1:$A$49,0), MATCH(orders!J$1,products!$A$1:$G$1,0))</f>
        <v>L</v>
      </c>
      <c r="K95" s="5">
        <f>INDEX(products!$A$1:$G$49, MATCH(orders!$D95,products!$A$1:$A$49,0), MATCH(orders!K$1,products!$A$1:$G$1,0))</f>
        <v>0.5</v>
      </c>
      <c r="L95" s="7">
        <f>INDEX(products!$A$1:$G$49, MATCH(orders!$D95,products!$A$1:$A$49,0), 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 customers!A95:A1095, customers!B95:B1095,,0)</f>
        <v>Rudy Farquharson</v>
      </c>
      <c r="G96" s="2" t="str">
        <f>IF(_xlfn.XLOOKUP(C96, customers!A95:A1095, customers!C95:C1095,, 0) = 0,"", _xlfn.XLOOKUP(C96, customers!A95:A1095, customers!C95:C1095,, 0))</f>
        <v/>
      </c>
      <c r="H96" s="2" t="str">
        <f>_xlfn.XLOOKUP(C96, customers!A95:A1095, customers!G95:G1095,, 0)</f>
        <v>Ireland</v>
      </c>
      <c r="I96" t="str">
        <f>INDEX(products!$A$1:$G$49, MATCH(orders!$D96,products!$A$1:$A$49,0), MATCH(orders!I$1,products!$A$1:$G$1,0))</f>
        <v>Ara</v>
      </c>
      <c r="J96" t="str">
        <f>INDEX(products!$A$1:$G$49, MATCH(orders!$D96,products!$A$1:$A$49,0), MATCH(orders!J$1,products!$A$1:$G$1,0))</f>
        <v>D</v>
      </c>
      <c r="K96" s="5">
        <f>INDEX(products!$A$1:$G$49, MATCH(orders!$D96,products!$A$1:$A$49,0), MATCH(orders!K$1,products!$A$1:$G$1,0))</f>
        <v>0.2</v>
      </c>
      <c r="L96" s="7">
        <f>INDEX(products!$A$1:$G$49, MATCH(orders!$D96,products!$A$1:$A$49,0), 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 customers!A96:A1096, customers!B96:B1096,,0)</f>
        <v>Norene Magauran</v>
      </c>
      <c r="G97" s="2" t="str">
        <f>IF(_xlfn.XLOOKUP(C97, customers!A96:A1096, customers!C96:C1096,, 0) = 0,"", _xlfn.XLOOKUP(C97, customers!A96:A1096, customers!C96:C1096,, 0))</f>
        <v>nmagauran2n@51.la</v>
      </c>
      <c r="H97" s="2" t="str">
        <f>_xlfn.XLOOKUP(C97, customers!A96:A1096, customers!G96:G1096,, 0)</f>
        <v>United States</v>
      </c>
      <c r="I97" t="str">
        <f>INDEX(products!$A$1:$G$49, MATCH(orders!$D97,products!$A$1:$A$49,0), MATCH(orders!I$1,products!$A$1:$G$1,0))</f>
        <v>Ara</v>
      </c>
      <c r="J97" t="str">
        <f>INDEX(products!$A$1:$G$49, MATCH(orders!$D97,products!$A$1:$A$49,0), MATCH(orders!J$1,products!$A$1:$G$1,0))</f>
        <v>M</v>
      </c>
      <c r="K97" s="5">
        <f>INDEX(products!$A$1:$G$49, MATCH(orders!$D97,products!$A$1:$A$49,0), MATCH(orders!K$1,products!$A$1:$G$1,0))</f>
        <v>2.5</v>
      </c>
      <c r="L97" s="7">
        <f>INDEX(products!$A$1:$G$49, MATCH(orders!$D97,products!$A$1:$A$49,0), 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 customers!A97:A1097, customers!B97:B1097,,0)</f>
        <v>Vicki Kirdsch</v>
      </c>
      <c r="G98" s="2" t="str">
        <f>IF(_xlfn.XLOOKUP(C98, customers!A97:A1097, customers!C97:C1097,, 0) = 0,"", _xlfn.XLOOKUP(C98, customers!A97:A1097, customers!C97:C1097,, 0))</f>
        <v>vkirdsch2o@google.fr</v>
      </c>
      <c r="H98" s="2" t="str">
        <f>_xlfn.XLOOKUP(C98, customers!A97:A1097, customers!G97:G1097,, 0)</f>
        <v>United States</v>
      </c>
      <c r="I98" t="str">
        <f>INDEX(products!$A$1:$G$49, MATCH(orders!$D98,products!$A$1:$A$49,0), MATCH(orders!I$1,products!$A$1:$G$1,0))</f>
        <v>Ara</v>
      </c>
      <c r="J98" t="str">
        <f>INDEX(products!$A$1:$G$49, MATCH(orders!$D98,products!$A$1:$A$49,0), MATCH(orders!J$1,products!$A$1:$G$1,0))</f>
        <v>D</v>
      </c>
      <c r="K98" s="5">
        <f>INDEX(products!$A$1:$G$49, MATCH(orders!$D98,products!$A$1:$A$49,0), MATCH(orders!K$1,products!$A$1:$G$1,0))</f>
        <v>0.2</v>
      </c>
      <c r="L98" s="7">
        <f>INDEX(products!$A$1:$G$49, MATCH(orders!$D98,products!$A$1:$A$49,0), 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 customers!A98:A1098, customers!B98:B1098,,0)</f>
        <v>Ilysa Whapple</v>
      </c>
      <c r="G99" s="2" t="str">
        <f>IF(_xlfn.XLOOKUP(C99, customers!A98:A1098, customers!C98:C1098,, 0) = 0,"", _xlfn.XLOOKUP(C99, customers!A98:A1098, customers!C98:C1098,, 0))</f>
        <v>iwhapple2p@com.com</v>
      </c>
      <c r="H99" s="2" t="str">
        <f>_xlfn.XLOOKUP(C99, customers!A98:A1098, customers!G98:G1098,, 0)</f>
        <v>United States</v>
      </c>
      <c r="I99" t="str">
        <f>INDEX(products!$A$1:$G$49, MATCH(orders!$D99,products!$A$1:$A$49,0), MATCH(orders!I$1,products!$A$1:$G$1,0))</f>
        <v>Ara</v>
      </c>
      <c r="J99" t="str">
        <f>INDEX(products!$A$1:$G$49, MATCH(orders!$D99,products!$A$1:$A$49,0), MATCH(orders!J$1,products!$A$1:$G$1,0))</f>
        <v>M</v>
      </c>
      <c r="K99" s="5">
        <f>INDEX(products!$A$1:$G$49, MATCH(orders!$D99,products!$A$1:$A$49,0), MATCH(orders!K$1,products!$A$1:$G$1,0))</f>
        <v>0.5</v>
      </c>
      <c r="L99" s="7">
        <f>INDEX(products!$A$1:$G$49, MATCH(orders!$D99,products!$A$1:$A$49,0), 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 customers!A99:A1099, customers!B99:B1099,,0)</f>
        <v>Ruy Cancellieri</v>
      </c>
      <c r="G100" s="2" t="str">
        <f>IF(_xlfn.XLOOKUP(C100, customers!A99:A1099, customers!C99:C1099,, 0) = 0,"", _xlfn.XLOOKUP(C100, customers!A99:A1099, customers!C99:C1099,, 0))</f>
        <v/>
      </c>
      <c r="H100" s="2" t="str">
        <f>_xlfn.XLOOKUP(C100, customers!A99:A1099, customers!G99:G1099,, 0)</f>
        <v>Ireland</v>
      </c>
      <c r="I100" t="str">
        <f>INDEX(products!$A$1:$G$49, MATCH(orders!$D100,products!$A$1:$A$49,0), MATCH(orders!I$1,products!$A$1:$G$1,0))</f>
        <v>Ara</v>
      </c>
      <c r="J100" t="str">
        <f>INDEX(products!$A$1:$G$49, MATCH(orders!$D100,products!$A$1:$A$49,0), MATCH(orders!J$1,products!$A$1:$G$1,0))</f>
        <v>D</v>
      </c>
      <c r="K100" s="5">
        <f>INDEX(products!$A$1:$G$49, MATCH(orders!$D100,products!$A$1:$A$49,0), MATCH(orders!K$1,products!$A$1:$G$1,0))</f>
        <v>0.2</v>
      </c>
      <c r="L100" s="7">
        <f>INDEX(products!$A$1:$G$49, MATCH(orders!$D100,products!$A$1:$A$49,0), 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 customers!A100:A1100, customers!B100:B1100,,0)</f>
        <v>Aube Follett</v>
      </c>
      <c r="G101" s="2" t="str">
        <f>IF(_xlfn.XLOOKUP(C101, customers!A100:A1100, customers!C100:C1100,, 0) = 0,"", _xlfn.XLOOKUP(C101, customers!A100:A1100, customers!C100:C1100,, 0))</f>
        <v/>
      </c>
      <c r="H101" s="2" t="str">
        <f>_xlfn.XLOOKUP(C101, customers!A100:A1100, customers!G100:G1100,, 0)</f>
        <v>United States</v>
      </c>
      <c r="I101" t="str">
        <f>INDEX(products!$A$1:$G$49, MATCH(orders!$D101,products!$A$1:$A$49,0), MATCH(orders!I$1,products!$A$1:$G$1,0))</f>
        <v>Lib</v>
      </c>
      <c r="J101" t="str">
        <f>INDEX(products!$A$1:$G$49, MATCH(orders!$D101,products!$A$1:$A$49,0), MATCH(orders!J$1,products!$A$1:$G$1,0))</f>
        <v>M</v>
      </c>
      <c r="K101" s="5">
        <f>INDEX(products!$A$1:$G$49, MATCH(orders!$D101,products!$A$1:$A$49,0), MATCH(orders!K$1,products!$A$1:$G$1,0))</f>
        <v>0.2</v>
      </c>
      <c r="L101" s="7">
        <f>INDEX(products!$A$1:$G$49, MATCH(orders!$D101,products!$A$1:$A$49,0), 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 customers!A101:A1101, customers!B101:B1101,,0)</f>
        <v>Rudiger Di Bartolomeo</v>
      </c>
      <c r="G102" s="2" t="str">
        <f>IF(_xlfn.XLOOKUP(C102, customers!A101:A1101, customers!C101:C1101,, 0) = 0,"", _xlfn.XLOOKUP(C102, customers!A101:A1101, customers!C101:C1101,, 0))</f>
        <v/>
      </c>
      <c r="H102" s="2" t="str">
        <f>_xlfn.XLOOKUP(C102, customers!A101:A1101, customers!G101:G1101,, 0)</f>
        <v>United States</v>
      </c>
      <c r="I102" t="str">
        <f>INDEX(products!$A$1:$G$49, MATCH(orders!$D102,products!$A$1:$A$49,0), MATCH(orders!I$1,products!$A$1:$G$1,0))</f>
        <v>Ara</v>
      </c>
      <c r="J102" t="str">
        <f>INDEX(products!$A$1:$G$49, MATCH(orders!$D102,products!$A$1:$A$49,0), MATCH(orders!J$1,products!$A$1:$G$1,0))</f>
        <v>L</v>
      </c>
      <c r="K102" s="5">
        <f>INDEX(products!$A$1:$G$49, MATCH(orders!$D102,products!$A$1:$A$49,0), MATCH(orders!K$1,products!$A$1:$G$1,0))</f>
        <v>0.2</v>
      </c>
      <c r="L102" s="7">
        <f>INDEX(products!$A$1:$G$49, MATCH(orders!$D102,products!$A$1:$A$49,0), 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 customers!A102:A1102, customers!B102:B1102,,0)</f>
        <v>Nickey Youles</v>
      </c>
      <c r="G103" s="2" t="str">
        <f>IF(_xlfn.XLOOKUP(C103, customers!A102:A1102, customers!C102:C1102,, 0) = 0,"", _xlfn.XLOOKUP(C103, customers!A102:A1102, customers!C102:C1102,, 0))</f>
        <v>nyoules2t@reference.com</v>
      </c>
      <c r="H103" s="2" t="str">
        <f>_xlfn.XLOOKUP(C103, customers!A102:A1102, customers!G102:G1102,, 0)</f>
        <v>Ireland</v>
      </c>
      <c r="I103" t="str">
        <f>INDEX(products!$A$1:$G$49, MATCH(orders!$D103,products!$A$1:$A$49,0), MATCH(orders!I$1,products!$A$1:$G$1,0))</f>
        <v>Lib</v>
      </c>
      <c r="J103" t="str">
        <f>INDEX(products!$A$1:$G$49, MATCH(orders!$D103,products!$A$1:$A$49,0), MATCH(orders!J$1,products!$A$1:$G$1,0))</f>
        <v>D</v>
      </c>
      <c r="K103" s="5">
        <f>INDEX(products!$A$1:$G$49, MATCH(orders!$D103,products!$A$1:$A$49,0), MATCH(orders!K$1,products!$A$1:$G$1,0))</f>
        <v>2.5</v>
      </c>
      <c r="L103" s="7">
        <f>INDEX(products!$A$1:$G$49, MATCH(orders!$D103,products!$A$1:$A$49,0), 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 customers!A103:A1103, customers!B103:B1103,,0)</f>
        <v>Dyanna Aizikovitz</v>
      </c>
      <c r="G104" s="2" t="str">
        <f>IF(_xlfn.XLOOKUP(C104, customers!A103:A1103, customers!C103:C1103,, 0) = 0,"", _xlfn.XLOOKUP(C104, customers!A103:A1103, customers!C103:C1103,, 0))</f>
        <v>daizikovitz2u@answers.com</v>
      </c>
      <c r="H104" s="2" t="str">
        <f>_xlfn.XLOOKUP(C104, customers!A103:A1103, customers!G103:G1103,, 0)</f>
        <v>Ireland</v>
      </c>
      <c r="I104" t="str">
        <f>INDEX(products!$A$1:$G$49, MATCH(orders!$D104,products!$A$1:$A$49,0), MATCH(orders!I$1,products!$A$1:$G$1,0))</f>
        <v>Lib</v>
      </c>
      <c r="J104" t="str">
        <f>INDEX(products!$A$1:$G$49, MATCH(orders!$D104,products!$A$1:$A$49,0), MATCH(orders!J$1,products!$A$1:$G$1,0))</f>
        <v>D</v>
      </c>
      <c r="K104" s="5">
        <f>INDEX(products!$A$1:$G$49, MATCH(orders!$D104,products!$A$1:$A$49,0), MATCH(orders!K$1,products!$A$1:$G$1,0))</f>
        <v>1</v>
      </c>
      <c r="L104" s="7">
        <f>INDEX(products!$A$1:$G$49, MATCH(orders!$D104,products!$A$1:$A$49,0), 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 customers!A104:A1104, customers!B104:B1104,,0)</f>
        <v>Bram Revel</v>
      </c>
      <c r="G105" s="2" t="str">
        <f>IF(_xlfn.XLOOKUP(C105, customers!A104:A1104, customers!C104:C1104,, 0) = 0,"", _xlfn.XLOOKUP(C105, customers!A104:A1104, customers!C104:C1104,, 0))</f>
        <v>brevel2v@fastcompany.com</v>
      </c>
      <c r="H105" s="2" t="str">
        <f>_xlfn.XLOOKUP(C105, customers!A104:A1104, customers!G104:G1104,, 0)</f>
        <v>United States</v>
      </c>
      <c r="I105" t="str">
        <f>INDEX(products!$A$1:$G$49, MATCH(orders!$D105,products!$A$1:$A$49,0), MATCH(orders!I$1,products!$A$1:$G$1,0))</f>
        <v>Rob</v>
      </c>
      <c r="J105" t="str">
        <f>INDEX(products!$A$1:$G$49, MATCH(orders!$D105,products!$A$1:$A$49,0), MATCH(orders!J$1,products!$A$1:$G$1,0))</f>
        <v>M</v>
      </c>
      <c r="K105" s="5">
        <f>INDEX(products!$A$1:$G$49, MATCH(orders!$D105,products!$A$1:$A$49,0), MATCH(orders!K$1,products!$A$1:$G$1,0))</f>
        <v>0.2</v>
      </c>
      <c r="L105" s="7">
        <f>INDEX(products!$A$1:$G$49, MATCH(orders!$D105,products!$A$1:$A$49,0), 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 customers!A105:A1105, customers!B105:B1105,,0)</f>
        <v>Emiline Priddis</v>
      </c>
      <c r="G106" s="2" t="str">
        <f>IF(_xlfn.XLOOKUP(C106, customers!A105:A1105, customers!C105:C1105,, 0) = 0,"", _xlfn.XLOOKUP(C106, customers!A105:A1105, customers!C105:C1105,, 0))</f>
        <v>epriddis2w@nationalgeographic.com</v>
      </c>
      <c r="H106" s="2" t="str">
        <f>_xlfn.XLOOKUP(C106, customers!A105:A1105, customers!G105:G1105,, 0)</f>
        <v>United States</v>
      </c>
      <c r="I106" t="str">
        <f>INDEX(products!$A$1:$G$49, MATCH(orders!$D106,products!$A$1:$A$49,0), MATCH(orders!I$1,products!$A$1:$G$1,0))</f>
        <v>Lib</v>
      </c>
      <c r="J106" t="str">
        <f>INDEX(products!$A$1:$G$49, MATCH(orders!$D106,products!$A$1:$A$49,0), MATCH(orders!J$1,products!$A$1:$G$1,0))</f>
        <v>M</v>
      </c>
      <c r="K106" s="5">
        <f>INDEX(products!$A$1:$G$49, MATCH(orders!$D106,products!$A$1:$A$49,0), MATCH(orders!K$1,products!$A$1:$G$1,0))</f>
        <v>1</v>
      </c>
      <c r="L106" s="7">
        <f>INDEX(products!$A$1:$G$49, MATCH(orders!$D106,products!$A$1:$A$49,0), 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 customers!A106:A1106, customers!B106:B1106,,0)</f>
        <v>Queenie Veel</v>
      </c>
      <c r="G107" s="2" t="str">
        <f>IF(_xlfn.XLOOKUP(C107, customers!A106:A1106, customers!C106:C1106,, 0) = 0,"", _xlfn.XLOOKUP(C107, customers!A106:A1106, customers!C106:C1106,, 0))</f>
        <v>qveel2x@jugem.jp</v>
      </c>
      <c r="H107" s="2" t="str">
        <f>_xlfn.XLOOKUP(C107, customers!A106:A1106, customers!G106:G1106,, 0)</f>
        <v>United States</v>
      </c>
      <c r="I107" t="str">
        <f>INDEX(products!$A$1:$G$49, MATCH(orders!$D107,products!$A$1:$A$49,0), MATCH(orders!I$1,products!$A$1:$G$1,0))</f>
        <v>Ara</v>
      </c>
      <c r="J107" t="str">
        <f>INDEX(products!$A$1:$G$49, MATCH(orders!$D107,products!$A$1:$A$49,0), MATCH(orders!J$1,products!$A$1:$G$1,0))</f>
        <v>M</v>
      </c>
      <c r="K107" s="5">
        <f>INDEX(products!$A$1:$G$49, MATCH(orders!$D107,products!$A$1:$A$49,0), MATCH(orders!K$1,products!$A$1:$G$1,0))</f>
        <v>0.5</v>
      </c>
      <c r="L107" s="7">
        <f>INDEX(products!$A$1:$G$49, MATCH(orders!$D107,products!$A$1:$A$49,0), 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 customers!A107:A1107, customers!B107:B1107,,0)</f>
        <v>Lind Conyers</v>
      </c>
      <c r="G108" s="2" t="str">
        <f>IF(_xlfn.XLOOKUP(C108, customers!A107:A1107, customers!C107:C1107,, 0) = 0,"", _xlfn.XLOOKUP(C108, customers!A107:A1107, customers!C107:C1107,, 0))</f>
        <v>lconyers2y@twitter.com</v>
      </c>
      <c r="H108" s="2" t="str">
        <f>_xlfn.XLOOKUP(C108, customers!A107:A1107, customers!G107:G1107,, 0)</f>
        <v>United States</v>
      </c>
      <c r="I108" t="str">
        <f>INDEX(products!$A$1:$G$49, MATCH(orders!$D108,products!$A$1:$A$49,0), MATCH(orders!I$1,products!$A$1:$G$1,0))</f>
        <v>Exc</v>
      </c>
      <c r="J108" t="str">
        <f>INDEX(products!$A$1:$G$49, MATCH(orders!$D108,products!$A$1:$A$49,0), MATCH(orders!J$1,products!$A$1:$G$1,0))</f>
        <v>D</v>
      </c>
      <c r="K108" s="5">
        <f>INDEX(products!$A$1:$G$49, MATCH(orders!$D108,products!$A$1:$A$49,0), MATCH(orders!K$1,products!$A$1:$G$1,0))</f>
        <v>1</v>
      </c>
      <c r="L108" s="7">
        <f>INDEX(products!$A$1:$G$49, MATCH(orders!$D108,products!$A$1:$A$49,0), 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 customers!A108:A1108, customers!B108:B1108,,0)</f>
        <v>Pen Wye</v>
      </c>
      <c r="G109" s="2" t="str">
        <f>IF(_xlfn.XLOOKUP(C109, customers!A108:A1108, customers!C108:C1108,, 0) = 0,"", _xlfn.XLOOKUP(C109, customers!A108:A1108, customers!C108:C1108,, 0))</f>
        <v>pwye2z@dagondesign.com</v>
      </c>
      <c r="H109" s="2" t="str">
        <f>_xlfn.XLOOKUP(C109, customers!A108:A1108, customers!G108:G1108,, 0)</f>
        <v>United States</v>
      </c>
      <c r="I109" t="str">
        <f>INDEX(products!$A$1:$G$49, MATCH(orders!$D109,products!$A$1:$A$49,0), MATCH(orders!I$1,products!$A$1:$G$1,0))</f>
        <v>Rob</v>
      </c>
      <c r="J109" t="str">
        <f>INDEX(products!$A$1:$G$49, MATCH(orders!$D109,products!$A$1:$A$49,0), MATCH(orders!J$1,products!$A$1:$G$1,0))</f>
        <v>M</v>
      </c>
      <c r="K109" s="5">
        <f>INDEX(products!$A$1:$G$49, MATCH(orders!$D109,products!$A$1:$A$49,0), MATCH(orders!K$1,products!$A$1:$G$1,0))</f>
        <v>0.5</v>
      </c>
      <c r="L109" s="7">
        <f>INDEX(products!$A$1:$G$49, MATCH(orders!$D109,products!$A$1:$A$49,0), 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 customers!A109:A1109, customers!B109:B1109,,0)</f>
        <v>Isahella Hagland</v>
      </c>
      <c r="G110" s="2" t="str">
        <f>IF(_xlfn.XLOOKUP(C110, customers!A109:A1109, customers!C109:C1109,, 0) = 0,"", _xlfn.XLOOKUP(C110, customers!A109:A1109, customers!C109:C1109,, 0))</f>
        <v/>
      </c>
      <c r="H110" s="2" t="str">
        <f>_xlfn.XLOOKUP(C110, customers!A109:A1109, customers!G109:G1109,, 0)</f>
        <v>United States</v>
      </c>
      <c r="I110" t="str">
        <f>INDEX(products!$A$1:$G$49, MATCH(orders!$D110,products!$A$1:$A$49,0), MATCH(orders!I$1,products!$A$1:$G$1,0))</f>
        <v>Ara</v>
      </c>
      <c r="J110" t="str">
        <f>INDEX(products!$A$1:$G$49, MATCH(orders!$D110,products!$A$1:$A$49,0), MATCH(orders!J$1,products!$A$1:$G$1,0))</f>
        <v>M</v>
      </c>
      <c r="K110" s="5">
        <f>INDEX(products!$A$1:$G$49, MATCH(orders!$D110,products!$A$1:$A$49,0), MATCH(orders!K$1,products!$A$1:$G$1,0))</f>
        <v>0.5</v>
      </c>
      <c r="L110" s="7">
        <f>INDEX(products!$A$1:$G$49, MATCH(orders!$D110,products!$A$1:$A$49,0), 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 customers!A110:A1110, customers!B110:B1110,,0)</f>
        <v>Terry Sheryn</v>
      </c>
      <c r="G111" s="2" t="str">
        <f>IF(_xlfn.XLOOKUP(C111, customers!A110:A1110, customers!C110:C1110,, 0) = 0,"", _xlfn.XLOOKUP(C111, customers!A110:A1110, customers!C110:C1110,, 0))</f>
        <v>tsheryn31@mtv.com</v>
      </c>
      <c r="H111" s="2" t="str">
        <f>_xlfn.XLOOKUP(C111, customers!A110:A1110, customers!G110:G1110,, 0)</f>
        <v>United States</v>
      </c>
      <c r="I111" t="str">
        <f>INDEX(products!$A$1:$G$49, MATCH(orders!$D111,products!$A$1:$A$49,0), MATCH(orders!I$1,products!$A$1:$G$1,0))</f>
        <v>Lib</v>
      </c>
      <c r="J111" t="str">
        <f>INDEX(products!$A$1:$G$49, MATCH(orders!$D111,products!$A$1:$A$49,0), MATCH(orders!J$1,products!$A$1:$G$1,0))</f>
        <v>D</v>
      </c>
      <c r="K111" s="5">
        <f>INDEX(products!$A$1:$G$49, MATCH(orders!$D111,products!$A$1:$A$49,0), MATCH(orders!K$1,products!$A$1:$G$1,0))</f>
        <v>0.5</v>
      </c>
      <c r="L111" s="7">
        <f>INDEX(products!$A$1:$G$49, MATCH(orders!$D111,products!$A$1:$A$49,0), 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 customers!A111:A1111, customers!B111:B1111,,0)</f>
        <v>Marie-jeanne Redgrave</v>
      </c>
      <c r="G112" s="2" t="str">
        <f>IF(_xlfn.XLOOKUP(C112, customers!A111:A1111, customers!C111:C1111,, 0) = 0,"", _xlfn.XLOOKUP(C112, customers!A111:A1111, customers!C111:C1111,, 0))</f>
        <v>mredgrave32@cargocollective.com</v>
      </c>
      <c r="H112" s="2" t="str">
        <f>_xlfn.XLOOKUP(C112, customers!A111:A1111, customers!G111:G1111,, 0)</f>
        <v>United States</v>
      </c>
      <c r="I112" t="str">
        <f>INDEX(products!$A$1:$G$49, MATCH(orders!$D112,products!$A$1:$A$49,0), MATCH(orders!I$1,products!$A$1:$G$1,0))</f>
        <v>Exc</v>
      </c>
      <c r="J112" t="str">
        <f>INDEX(products!$A$1:$G$49, MATCH(orders!$D112,products!$A$1:$A$49,0), MATCH(orders!J$1,products!$A$1:$G$1,0))</f>
        <v>L</v>
      </c>
      <c r="K112" s="5">
        <f>INDEX(products!$A$1:$G$49, MATCH(orders!$D112,products!$A$1:$A$49,0), MATCH(orders!K$1,products!$A$1:$G$1,0))</f>
        <v>0.2</v>
      </c>
      <c r="L112" s="7">
        <f>INDEX(products!$A$1:$G$49, MATCH(orders!$D112,products!$A$1:$A$49,0), 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 customers!A112:A1112, customers!B112:B1112,,0)</f>
        <v>Betty Fominov</v>
      </c>
      <c r="G113" s="2" t="str">
        <f>IF(_xlfn.XLOOKUP(C113, customers!A112:A1112, customers!C112:C1112,, 0) = 0,"", _xlfn.XLOOKUP(C113, customers!A112:A1112, customers!C112:C1112,, 0))</f>
        <v>bfominov33@yale.edu</v>
      </c>
      <c r="H113" s="2" t="str">
        <f>_xlfn.XLOOKUP(C113, customers!A112:A1112, customers!G112:G1112,, 0)</f>
        <v>United States</v>
      </c>
      <c r="I113" t="str">
        <f>INDEX(products!$A$1:$G$49, MATCH(orders!$D113,products!$A$1:$A$49,0), MATCH(orders!I$1,products!$A$1:$G$1,0))</f>
        <v>Rob</v>
      </c>
      <c r="J113" t="str">
        <f>INDEX(products!$A$1:$G$49, MATCH(orders!$D113,products!$A$1:$A$49,0), MATCH(orders!J$1,products!$A$1:$G$1,0))</f>
        <v>D</v>
      </c>
      <c r="K113" s="5">
        <f>INDEX(products!$A$1:$G$49, MATCH(orders!$D113,products!$A$1:$A$49,0), MATCH(orders!K$1,products!$A$1:$G$1,0))</f>
        <v>0.5</v>
      </c>
      <c r="L113" s="7">
        <f>INDEX(products!$A$1:$G$49, MATCH(orders!$D113,products!$A$1:$A$49,0), 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 customers!A113:A1113, customers!B113:B1113,,0)</f>
        <v>Shawnee Critchlow</v>
      </c>
      <c r="G114" s="2" t="str">
        <f>IF(_xlfn.XLOOKUP(C114, customers!A113:A1113, customers!C113:C1113,, 0) = 0,"", _xlfn.XLOOKUP(C114, customers!A113:A1113, customers!C113:C1113,, 0))</f>
        <v>scritchlow34@un.org</v>
      </c>
      <c r="H114" s="2" t="str">
        <f>_xlfn.XLOOKUP(C114, customers!A113:A1113, customers!G113:G1113,, 0)</f>
        <v>United States</v>
      </c>
      <c r="I114" t="str">
        <f>INDEX(products!$A$1:$G$49, MATCH(orders!$D114,products!$A$1:$A$49,0), MATCH(orders!I$1,products!$A$1:$G$1,0))</f>
        <v>Ara</v>
      </c>
      <c r="J114" t="str">
        <f>INDEX(products!$A$1:$G$49, MATCH(orders!$D114,products!$A$1:$A$49,0), MATCH(orders!J$1,products!$A$1:$G$1,0))</f>
        <v>M</v>
      </c>
      <c r="K114" s="5">
        <f>INDEX(products!$A$1:$G$49, MATCH(orders!$D114,products!$A$1:$A$49,0), MATCH(orders!K$1,products!$A$1:$G$1,0))</f>
        <v>1</v>
      </c>
      <c r="L114" s="7">
        <f>INDEX(products!$A$1:$G$49, MATCH(orders!$D114,products!$A$1:$A$49,0), 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 customers!A114:A1114, customers!B114:B1114,,0)</f>
        <v>Merrel Steptow</v>
      </c>
      <c r="G115" s="2" t="str">
        <f>IF(_xlfn.XLOOKUP(C115, customers!A114:A1114, customers!C114:C1114,, 0) = 0,"", _xlfn.XLOOKUP(C115, customers!A114:A1114, customers!C114:C1114,, 0))</f>
        <v>msteptow35@earthlink.net</v>
      </c>
      <c r="H115" s="2" t="str">
        <f>_xlfn.XLOOKUP(C115, customers!A114:A1114, customers!G114:G1114,, 0)</f>
        <v>Ireland</v>
      </c>
      <c r="I115" t="str">
        <f>INDEX(products!$A$1:$G$49, MATCH(orders!$D115,products!$A$1:$A$49,0), MATCH(orders!I$1,products!$A$1:$G$1,0))</f>
        <v>Lib</v>
      </c>
      <c r="J115" t="str">
        <f>INDEX(products!$A$1:$G$49, MATCH(orders!$D115,products!$A$1:$A$49,0), MATCH(orders!J$1,products!$A$1:$G$1,0))</f>
        <v>M</v>
      </c>
      <c r="K115" s="5">
        <f>INDEX(products!$A$1:$G$49, MATCH(orders!$D115,products!$A$1:$A$49,0), MATCH(orders!K$1,products!$A$1:$G$1,0))</f>
        <v>1</v>
      </c>
      <c r="L115" s="7">
        <f>INDEX(products!$A$1:$G$49, MATCH(orders!$D115,products!$A$1:$A$49,0), 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 customers!A115:A1115, customers!B115:B1115,,0)</f>
        <v>Carmina Hubbuck</v>
      </c>
      <c r="G116" s="2" t="str">
        <f>IF(_xlfn.XLOOKUP(C116, customers!A115:A1115, customers!C115:C1115,, 0) = 0,"", _xlfn.XLOOKUP(C116, customers!A115:A1115, customers!C115:C1115,, 0))</f>
        <v/>
      </c>
      <c r="H116" s="2" t="str">
        <f>_xlfn.XLOOKUP(C116, customers!A115:A1115, customers!G115:G1115,, 0)</f>
        <v>United States</v>
      </c>
      <c r="I116" t="str">
        <f>INDEX(products!$A$1:$G$49, MATCH(orders!$D116,products!$A$1:$A$49,0), MATCH(orders!I$1,products!$A$1:$G$1,0))</f>
        <v>Rob</v>
      </c>
      <c r="J116" t="str">
        <f>INDEX(products!$A$1:$G$49, MATCH(orders!$D116,products!$A$1:$A$49,0), MATCH(orders!J$1,products!$A$1:$G$1,0))</f>
        <v>L</v>
      </c>
      <c r="K116" s="5">
        <f>INDEX(products!$A$1:$G$49, MATCH(orders!$D116,products!$A$1:$A$49,0), MATCH(orders!K$1,products!$A$1:$G$1,0))</f>
        <v>0.2</v>
      </c>
      <c r="L116" s="7">
        <f>INDEX(products!$A$1:$G$49, MATCH(orders!$D116,products!$A$1:$A$49,0), 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 customers!A116:A1116, customers!B116:B1116,,0)</f>
        <v>Ingeberg Mulliner</v>
      </c>
      <c r="G117" s="2" t="str">
        <f>IF(_xlfn.XLOOKUP(C117, customers!A116:A1116, customers!C116:C1116,, 0) = 0,"", _xlfn.XLOOKUP(C117, customers!A116:A1116, customers!C116:C1116,, 0))</f>
        <v>imulliner37@pinterest.com</v>
      </c>
      <c r="H117" s="2" t="str">
        <f>_xlfn.XLOOKUP(C117, customers!A116:A1116, customers!G116:G1116,, 0)</f>
        <v>United Kingdom</v>
      </c>
      <c r="I117" t="str">
        <f>INDEX(products!$A$1:$G$49, MATCH(orders!$D117,products!$A$1:$A$49,0), MATCH(orders!I$1,products!$A$1:$G$1,0))</f>
        <v>Lib</v>
      </c>
      <c r="J117" t="str">
        <f>INDEX(products!$A$1:$G$49, MATCH(orders!$D117,products!$A$1:$A$49,0), MATCH(orders!J$1,products!$A$1:$G$1,0))</f>
        <v>L</v>
      </c>
      <c r="K117" s="5">
        <f>INDEX(products!$A$1:$G$49, MATCH(orders!$D117,products!$A$1:$A$49,0), MATCH(orders!K$1,products!$A$1:$G$1,0))</f>
        <v>1</v>
      </c>
      <c r="L117" s="7">
        <f>INDEX(products!$A$1:$G$49, MATCH(orders!$D117,products!$A$1:$A$49,0), 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 customers!A117:A1117, customers!B117:B1117,,0)</f>
        <v>Geneva Standley</v>
      </c>
      <c r="G118" s="2" t="str">
        <f>IF(_xlfn.XLOOKUP(C118, customers!A117:A1117, customers!C117:C1117,, 0) = 0,"", _xlfn.XLOOKUP(C118, customers!A117:A1117, customers!C117:C1117,, 0))</f>
        <v>gstandley38@dion.ne.jp</v>
      </c>
      <c r="H118" s="2" t="str">
        <f>_xlfn.XLOOKUP(C118, customers!A117:A1117, customers!G117:G1117,, 0)</f>
        <v>Ireland</v>
      </c>
      <c r="I118" t="str">
        <f>INDEX(products!$A$1:$G$49, MATCH(orders!$D118,products!$A$1:$A$49,0), MATCH(orders!I$1,products!$A$1:$G$1,0))</f>
        <v>Lib</v>
      </c>
      <c r="J118" t="str">
        <f>INDEX(products!$A$1:$G$49, MATCH(orders!$D118,products!$A$1:$A$49,0), MATCH(orders!J$1,products!$A$1:$G$1,0))</f>
        <v>L</v>
      </c>
      <c r="K118" s="5">
        <f>INDEX(products!$A$1:$G$49, MATCH(orders!$D118,products!$A$1:$A$49,0), MATCH(orders!K$1,products!$A$1:$G$1,0))</f>
        <v>0.2</v>
      </c>
      <c r="L118" s="7">
        <f>INDEX(products!$A$1:$G$49, MATCH(orders!$D118,products!$A$1:$A$49,0), 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 customers!A118:A1118, customers!B118:B1118,,0)</f>
        <v>Brook Drage</v>
      </c>
      <c r="G119" s="2" t="str">
        <f>IF(_xlfn.XLOOKUP(C119, customers!A118:A1118, customers!C118:C1118,, 0) = 0,"", _xlfn.XLOOKUP(C119, customers!A118:A1118, customers!C118:C1118,, 0))</f>
        <v>bdrage39@youku.com</v>
      </c>
      <c r="H119" s="2" t="str">
        <f>_xlfn.XLOOKUP(C119, customers!A118:A1118, customers!G118:G1118,, 0)</f>
        <v>United States</v>
      </c>
      <c r="I119" t="str">
        <f>INDEX(products!$A$1:$G$49, MATCH(orders!$D119,products!$A$1:$A$49,0), MATCH(orders!I$1,products!$A$1:$G$1,0))</f>
        <v>Lib</v>
      </c>
      <c r="J119" t="str">
        <f>INDEX(products!$A$1:$G$49, MATCH(orders!$D119,products!$A$1:$A$49,0), MATCH(orders!J$1,products!$A$1:$G$1,0))</f>
        <v>L</v>
      </c>
      <c r="K119" s="5">
        <f>INDEX(products!$A$1:$G$49, MATCH(orders!$D119,products!$A$1:$A$49,0), MATCH(orders!K$1,products!$A$1:$G$1,0))</f>
        <v>0.5</v>
      </c>
      <c r="L119" s="7">
        <f>INDEX(products!$A$1:$G$49, MATCH(orders!$D119,products!$A$1:$A$49,0), 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 customers!A119:A1119, customers!B119:B1119,,0)</f>
        <v>Muffin Yallop</v>
      </c>
      <c r="G120" s="2" t="str">
        <f>IF(_xlfn.XLOOKUP(C120, customers!A119:A1119, customers!C119:C1119,, 0) = 0,"", _xlfn.XLOOKUP(C120, customers!A119:A1119, customers!C119:C1119,, 0))</f>
        <v>myallop3a@fema.gov</v>
      </c>
      <c r="H120" s="2" t="str">
        <f>_xlfn.XLOOKUP(C120, customers!A119:A1119, customers!G119:G1119,, 0)</f>
        <v>United States</v>
      </c>
      <c r="I120" t="str">
        <f>INDEX(products!$A$1:$G$49, MATCH(orders!$D120,products!$A$1:$A$49,0), MATCH(orders!I$1,products!$A$1:$G$1,0))</f>
        <v>Exc</v>
      </c>
      <c r="J120" t="str">
        <f>INDEX(products!$A$1:$G$49, MATCH(orders!$D120,products!$A$1:$A$49,0), MATCH(orders!J$1,products!$A$1:$G$1,0))</f>
        <v>D</v>
      </c>
      <c r="K120" s="5">
        <f>INDEX(products!$A$1:$G$49, MATCH(orders!$D120,products!$A$1:$A$49,0), MATCH(orders!K$1,products!$A$1:$G$1,0))</f>
        <v>0.5</v>
      </c>
      <c r="L120" s="7">
        <f>INDEX(products!$A$1:$G$49, MATCH(orders!$D120,products!$A$1:$A$49,0), 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 customers!A120:A1120, customers!B120:B1120,,0)</f>
        <v>Cordi Switsur</v>
      </c>
      <c r="G121" s="2" t="str">
        <f>IF(_xlfn.XLOOKUP(C121, customers!A120:A1120, customers!C120:C1120,, 0) = 0,"", _xlfn.XLOOKUP(C121, customers!A120:A1120, customers!C120:C1120,, 0))</f>
        <v>cswitsur3b@chronoengine.com</v>
      </c>
      <c r="H121" s="2" t="str">
        <f>_xlfn.XLOOKUP(C121, customers!A120:A1120, customers!G120:G1120,, 0)</f>
        <v>United States</v>
      </c>
      <c r="I121" t="str">
        <f>INDEX(products!$A$1:$G$49, MATCH(orders!$D121,products!$A$1:$A$49,0), MATCH(orders!I$1,products!$A$1:$G$1,0))</f>
        <v>Exc</v>
      </c>
      <c r="J121" t="str">
        <f>INDEX(products!$A$1:$G$49, MATCH(orders!$D121,products!$A$1:$A$49,0), MATCH(orders!J$1,products!$A$1:$G$1,0))</f>
        <v>M</v>
      </c>
      <c r="K121" s="5">
        <f>INDEX(products!$A$1:$G$49, MATCH(orders!$D121,products!$A$1:$A$49,0), MATCH(orders!K$1,products!$A$1:$G$1,0))</f>
        <v>0.2</v>
      </c>
      <c r="L121" s="7">
        <f>INDEX(products!$A$1:$G$49, MATCH(orders!$D121,products!$A$1:$A$49,0), 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 customers!A121:A1121, customers!B121:B1121,,0)</f>
        <v>Cordi Switsur</v>
      </c>
      <c r="G122" s="2" t="str">
        <f>IF(_xlfn.XLOOKUP(C122, customers!A121:A1121, customers!C121:C1121,, 0) = 0,"", _xlfn.XLOOKUP(C122, customers!A121:A1121, customers!C121:C1121,, 0))</f>
        <v>cswitsur3b@chronoengine.com</v>
      </c>
      <c r="H122" s="2" t="str">
        <f>_xlfn.XLOOKUP(C122, customers!A121:A1121, customers!G121:G1121,, 0)</f>
        <v>United States</v>
      </c>
      <c r="I122" t="str">
        <f>INDEX(products!$A$1:$G$49, MATCH(orders!$D122,products!$A$1:$A$49,0), MATCH(orders!I$1,products!$A$1:$G$1,0))</f>
        <v>Ara</v>
      </c>
      <c r="J122" t="str">
        <f>INDEX(products!$A$1:$G$49, MATCH(orders!$D122,products!$A$1:$A$49,0), MATCH(orders!J$1,products!$A$1:$G$1,0))</f>
        <v>L</v>
      </c>
      <c r="K122" s="5">
        <f>INDEX(products!$A$1:$G$49, MATCH(orders!$D122,products!$A$1:$A$49,0), MATCH(orders!K$1,products!$A$1:$G$1,0))</f>
        <v>0.2</v>
      </c>
      <c r="L122" s="7">
        <f>INDEX(products!$A$1:$G$49, MATCH(orders!$D122,products!$A$1:$A$49,0), 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e">
        <f>_xlfn.XLOOKUP(C123, customers!A122:A1122, customers!B122:B1122,,0)</f>
        <v>#N/A</v>
      </c>
      <c r="G123" s="2" t="e">
        <f>IF(_xlfn.XLOOKUP(C123, customers!A122:A1122, customers!C122:C1122,, 0) = 0,"", _xlfn.XLOOKUP(C123, customers!A122:A1122, customers!C122:C1122,, 0))</f>
        <v>#N/A</v>
      </c>
      <c r="H123" s="2" t="e">
        <f>_xlfn.XLOOKUP(C123, customers!A122:A1122, customers!G122:G1122,, 0)</f>
        <v>#N/A</v>
      </c>
      <c r="I123" t="str">
        <f>INDEX(products!$A$1:$G$49, MATCH(orders!$D123,products!$A$1:$A$49,0), MATCH(orders!I$1,products!$A$1:$G$1,0))</f>
        <v>Exc</v>
      </c>
      <c r="J123" t="str">
        <f>INDEX(products!$A$1:$G$49, MATCH(orders!$D123,products!$A$1:$A$49,0), MATCH(orders!J$1,products!$A$1:$G$1,0))</f>
        <v>M</v>
      </c>
      <c r="K123" s="5">
        <f>INDEX(products!$A$1:$G$49, MATCH(orders!$D123,products!$A$1:$A$49,0), MATCH(orders!K$1,products!$A$1:$G$1,0))</f>
        <v>1</v>
      </c>
      <c r="L123" s="7">
        <f>INDEX(products!$A$1:$G$49, MATCH(orders!$D123,products!$A$1:$A$49,0), 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 customers!A123:A1123, customers!B123:B1123,,0)</f>
        <v>Mahala Ludwell</v>
      </c>
      <c r="G124" s="2" t="str">
        <f>IF(_xlfn.XLOOKUP(C124, customers!A123:A1123, customers!C123:C1123,, 0) = 0,"", _xlfn.XLOOKUP(C124, customers!A123:A1123, customers!C123:C1123,, 0))</f>
        <v>mludwell3e@blogger.com</v>
      </c>
      <c r="H124" s="2" t="str">
        <f>_xlfn.XLOOKUP(C124, customers!A123:A1123, customers!G123:G1123,, 0)</f>
        <v>United States</v>
      </c>
      <c r="I124" t="str">
        <f>INDEX(products!$A$1:$G$49, MATCH(orders!$D124,products!$A$1:$A$49,0), MATCH(orders!I$1,products!$A$1:$G$1,0))</f>
        <v>Ara</v>
      </c>
      <c r="J124" t="str">
        <f>INDEX(products!$A$1:$G$49, MATCH(orders!$D124,products!$A$1:$A$49,0), MATCH(orders!J$1,products!$A$1:$G$1,0))</f>
        <v>D</v>
      </c>
      <c r="K124" s="5">
        <f>INDEX(products!$A$1:$G$49, MATCH(orders!$D124,products!$A$1:$A$49,0), MATCH(orders!K$1,products!$A$1:$G$1,0))</f>
        <v>0.5</v>
      </c>
      <c r="L124" s="7">
        <f>INDEX(products!$A$1:$G$49, MATCH(orders!$D124,products!$A$1:$A$49,0), 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 customers!A124:A1124, customers!B124:B1124,,0)</f>
        <v>Doll Beauchamp</v>
      </c>
      <c r="G125" s="2" t="str">
        <f>IF(_xlfn.XLOOKUP(C125, customers!A124:A1124, customers!C124:C1124,, 0) = 0,"", _xlfn.XLOOKUP(C125, customers!A124:A1124, customers!C124:C1124,, 0))</f>
        <v>dbeauchamp3f@usda.gov</v>
      </c>
      <c r="H125" s="2" t="str">
        <f>_xlfn.XLOOKUP(C125, customers!A124:A1124, customers!G124:G1124,, 0)</f>
        <v>United States</v>
      </c>
      <c r="I125" t="str">
        <f>INDEX(products!$A$1:$G$49, MATCH(orders!$D125,products!$A$1:$A$49,0), MATCH(orders!I$1,products!$A$1:$G$1,0))</f>
        <v>Lib</v>
      </c>
      <c r="J125" t="str">
        <f>INDEX(products!$A$1:$G$49, MATCH(orders!$D125,products!$A$1:$A$49,0), MATCH(orders!J$1,products!$A$1:$G$1,0))</f>
        <v>L</v>
      </c>
      <c r="K125" s="5">
        <f>INDEX(products!$A$1:$G$49, MATCH(orders!$D125,products!$A$1:$A$49,0), MATCH(orders!K$1,products!$A$1:$G$1,0))</f>
        <v>2.5</v>
      </c>
      <c r="L125" s="7">
        <f>INDEX(products!$A$1:$G$49, MATCH(orders!$D125,products!$A$1:$A$49,0), 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 customers!A125:A1125, customers!B125:B1125,,0)</f>
        <v>Stanford Rodliff</v>
      </c>
      <c r="G126" s="2" t="str">
        <f>IF(_xlfn.XLOOKUP(C126, customers!A125:A1125, customers!C125:C1125,, 0) = 0,"", _xlfn.XLOOKUP(C126, customers!A125:A1125, customers!C125:C1125,, 0))</f>
        <v>srodliff3g@ted.com</v>
      </c>
      <c r="H126" s="2" t="str">
        <f>_xlfn.XLOOKUP(C126, customers!A125:A1125, customers!G125:G1125,, 0)</f>
        <v>United States</v>
      </c>
      <c r="I126" t="str">
        <f>INDEX(products!$A$1:$G$49, MATCH(orders!$D126,products!$A$1:$A$49,0), MATCH(orders!I$1,products!$A$1:$G$1,0))</f>
        <v>Lib</v>
      </c>
      <c r="J126" t="str">
        <f>INDEX(products!$A$1:$G$49, MATCH(orders!$D126,products!$A$1:$A$49,0), MATCH(orders!J$1,products!$A$1:$G$1,0))</f>
        <v>M</v>
      </c>
      <c r="K126" s="5">
        <f>INDEX(products!$A$1:$G$49, MATCH(orders!$D126,products!$A$1:$A$49,0), MATCH(orders!K$1,products!$A$1:$G$1,0))</f>
        <v>0.2</v>
      </c>
      <c r="L126" s="7">
        <f>INDEX(products!$A$1:$G$49, MATCH(orders!$D126,products!$A$1:$A$49,0), 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 customers!A126:A1126, customers!B126:B1126,,0)</f>
        <v>Stevana Woodham</v>
      </c>
      <c r="G127" s="2" t="str">
        <f>IF(_xlfn.XLOOKUP(C127, customers!A126:A1126, customers!C126:C1126,, 0) = 0,"", _xlfn.XLOOKUP(C127, customers!A126:A1126, customers!C126:C1126,, 0))</f>
        <v>swoodham3h@businesswire.com</v>
      </c>
      <c r="H127" s="2" t="str">
        <f>_xlfn.XLOOKUP(C127, customers!A126:A1126, customers!G126:G1126,, 0)</f>
        <v>Ireland</v>
      </c>
      <c r="I127" t="str">
        <f>INDEX(products!$A$1:$G$49, MATCH(orders!$D127,products!$A$1:$A$49,0), MATCH(orders!I$1,products!$A$1:$G$1,0))</f>
        <v>Lib</v>
      </c>
      <c r="J127" t="str">
        <f>INDEX(products!$A$1:$G$49, MATCH(orders!$D127,products!$A$1:$A$49,0), MATCH(orders!J$1,products!$A$1:$G$1,0))</f>
        <v>M</v>
      </c>
      <c r="K127" s="5">
        <f>INDEX(products!$A$1:$G$49, MATCH(orders!$D127,products!$A$1:$A$49,0), MATCH(orders!K$1,products!$A$1:$G$1,0))</f>
        <v>0.5</v>
      </c>
      <c r="L127" s="7">
        <f>INDEX(products!$A$1:$G$49, MATCH(orders!$D127,products!$A$1:$A$49,0), 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 customers!A127:A1127, customers!B127:B1127,,0)</f>
        <v>Hewet Synnot</v>
      </c>
      <c r="G128" s="2" t="str">
        <f>IF(_xlfn.XLOOKUP(C128, customers!A127:A1127, customers!C127:C1127,, 0) = 0,"", _xlfn.XLOOKUP(C128, customers!A127:A1127, customers!C127:C1127,, 0))</f>
        <v>hsynnot3i@about.com</v>
      </c>
      <c r="H128" s="2" t="str">
        <f>_xlfn.XLOOKUP(C128, customers!A127:A1127, customers!G127:G1127,, 0)</f>
        <v>United States</v>
      </c>
      <c r="I128" t="str">
        <f>INDEX(products!$A$1:$G$49, MATCH(orders!$D128,products!$A$1:$A$49,0), MATCH(orders!I$1,products!$A$1:$G$1,0))</f>
        <v>Ara</v>
      </c>
      <c r="J128" t="str">
        <f>INDEX(products!$A$1:$G$49, MATCH(orders!$D128,products!$A$1:$A$49,0), MATCH(orders!J$1,products!$A$1:$G$1,0))</f>
        <v>M</v>
      </c>
      <c r="K128" s="5">
        <f>INDEX(products!$A$1:$G$49, MATCH(orders!$D128,products!$A$1:$A$49,0), MATCH(orders!K$1,products!$A$1:$G$1,0))</f>
        <v>1</v>
      </c>
      <c r="L128" s="7">
        <f>INDEX(products!$A$1:$G$49, MATCH(orders!$D128,products!$A$1:$A$49,0), 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 customers!A128:A1128, customers!B128:B1128,,0)</f>
        <v>Raleigh Lepere</v>
      </c>
      <c r="G129" s="2" t="str">
        <f>IF(_xlfn.XLOOKUP(C129, customers!A128:A1128, customers!C128:C1128,, 0) = 0,"", _xlfn.XLOOKUP(C129, customers!A128:A1128, customers!C128:C1128,, 0))</f>
        <v>rlepere3j@shop-pro.jp</v>
      </c>
      <c r="H129" s="2" t="str">
        <f>_xlfn.XLOOKUP(C129, customers!A128:A1128, customers!G128:G1128,, 0)</f>
        <v>Ireland</v>
      </c>
      <c r="I129" t="str">
        <f>INDEX(products!$A$1:$G$49, MATCH(orders!$D129,products!$A$1:$A$49,0), MATCH(orders!I$1,products!$A$1:$G$1,0))</f>
        <v>Lib</v>
      </c>
      <c r="J129" t="str">
        <f>INDEX(products!$A$1:$G$49, MATCH(orders!$D129,products!$A$1:$A$49,0), MATCH(orders!J$1,products!$A$1:$G$1,0))</f>
        <v>D</v>
      </c>
      <c r="K129" s="5">
        <f>INDEX(products!$A$1:$G$49, MATCH(orders!$D129,products!$A$1:$A$49,0), MATCH(orders!K$1,products!$A$1:$G$1,0))</f>
        <v>1</v>
      </c>
      <c r="L129" s="7">
        <f>INDEX(products!$A$1:$G$49, MATCH(orders!$D129,products!$A$1:$A$49,0), 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 customers!A129:A1129, customers!B129:B1129,,0)</f>
        <v>Timofei Woofinden</v>
      </c>
      <c r="G130" s="2" t="str">
        <f>IF(_xlfn.XLOOKUP(C130, customers!A129:A1129, customers!C129:C1129,, 0) = 0,"", _xlfn.XLOOKUP(C130, customers!A129:A1129, customers!C129:C1129,, 0))</f>
        <v>twoofinden3k@businesswire.com</v>
      </c>
      <c r="H130" s="2" t="str">
        <f>_xlfn.XLOOKUP(C130, customers!A129:A1129, customers!G129:G1129,, 0)</f>
        <v>United States</v>
      </c>
      <c r="I130" t="str">
        <f>INDEX(products!$A$1:$G$49, MATCH(orders!$D130,products!$A$1:$A$49,0), MATCH(orders!I$1,products!$A$1:$G$1,0))</f>
        <v>Ara</v>
      </c>
      <c r="J130" t="str">
        <f>INDEX(products!$A$1:$G$49, MATCH(orders!$D130,products!$A$1:$A$49,0), MATCH(orders!J$1,products!$A$1:$G$1,0))</f>
        <v>M</v>
      </c>
      <c r="K130" s="5">
        <f>INDEX(products!$A$1:$G$49, MATCH(orders!$D130,products!$A$1:$A$49,0), MATCH(orders!K$1,products!$A$1:$G$1,0))</f>
        <v>0.5</v>
      </c>
      <c r="L130" s="7">
        <f>INDEX(products!$A$1:$G$49, MATCH(orders!$D130,products!$A$1:$A$49,0), 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 customers!A130:A1130, customers!B130:B1130,,0)</f>
        <v>Evelina Dacca</v>
      </c>
      <c r="G131" s="2" t="str">
        <f>IF(_xlfn.XLOOKUP(C131, customers!A130:A1130, customers!C130:C1130,, 0) = 0,"", _xlfn.XLOOKUP(C131, customers!A130:A1130, customers!C130:C1130,, 0))</f>
        <v>edacca3l@google.pl</v>
      </c>
      <c r="H131" s="2" t="str">
        <f>_xlfn.XLOOKUP(C131, customers!A130:A1130, customers!G130:G1130,, 0)</f>
        <v>United States</v>
      </c>
      <c r="I131" t="str">
        <f>INDEX(products!$A$1:$G$49, MATCH(orders!$D131,products!$A$1:$A$49,0), MATCH(orders!I$1,products!$A$1:$G$1,0))</f>
        <v>Exc</v>
      </c>
      <c r="J131" t="str">
        <f>INDEX(products!$A$1:$G$49, MATCH(orders!$D131,products!$A$1:$A$49,0), MATCH(orders!J$1,products!$A$1:$G$1,0))</f>
        <v>D</v>
      </c>
      <c r="K131" s="5">
        <f>INDEX(products!$A$1:$G$49, MATCH(orders!$D131,products!$A$1:$A$49,0), MATCH(orders!K$1,products!$A$1:$G$1,0))</f>
        <v>1</v>
      </c>
      <c r="L131" s="7">
        <f>INDEX(products!$A$1:$G$49, MATCH(orders!$D131,products!$A$1:$A$49,0), MATCH(orders!L$1,products!$A$1:$G$1,0))</f>
        <v>12.15</v>
      </c>
      <c r="M131" s="7">
        <f t="shared" ref="M131:M194" si="6">E131*L131</f>
        <v>12.15</v>
      </c>
      <c r="N131" t="str">
        <f t="shared" ref="N131:N194" si="7">IF(I131="Rob","Robusta", IF(I131="Exc","Excelsa", IF(I131="Ara","Arabica", IF(I131="Lib","Liberica",""))))</f>
        <v>Excelsa</v>
      </c>
      <c r="O131" t="str">
        <f t="shared" ref="O131:O194" si="8">IF(J131="M","Medium", IF(J131="L","Light", 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 customers!A131:A1131, customers!B131:B1131,,0)</f>
        <v>Bidget Tremellier</v>
      </c>
      <c r="G132" s="2" t="str">
        <f>IF(_xlfn.XLOOKUP(C132, customers!A131:A1131, customers!C131:C1131,, 0) = 0,"", _xlfn.XLOOKUP(C132, customers!A131:A1131, customers!C131:C1131,, 0))</f>
        <v/>
      </c>
      <c r="H132" s="2" t="str">
        <f>_xlfn.XLOOKUP(C132, customers!A131:A1131, customers!G131:G1131,, 0)</f>
        <v>Ireland</v>
      </c>
      <c r="I132" t="str">
        <f>INDEX(products!$A$1:$G$49, MATCH(orders!$D132,products!$A$1:$A$49,0), MATCH(orders!I$1,products!$A$1:$G$1,0))</f>
        <v>Ara</v>
      </c>
      <c r="J132" t="str">
        <f>INDEX(products!$A$1:$G$49, MATCH(orders!$D132,products!$A$1:$A$49,0), MATCH(orders!J$1,products!$A$1:$G$1,0))</f>
        <v>L</v>
      </c>
      <c r="K132" s="5">
        <f>INDEX(products!$A$1:$G$49, MATCH(orders!$D132,products!$A$1:$A$49,0), MATCH(orders!K$1,products!$A$1:$G$1,0))</f>
        <v>2.5</v>
      </c>
      <c r="L132" s="7">
        <f>INDEX(products!$A$1:$G$49, MATCH(orders!$D132,products!$A$1:$A$49,0), 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 customers!A132:A1132, customers!B132:B1132,,0)</f>
        <v>Bobinette Hindsberg</v>
      </c>
      <c r="G133" s="2" t="str">
        <f>IF(_xlfn.XLOOKUP(C133, customers!A132:A1132, customers!C132:C1132,, 0) = 0,"", _xlfn.XLOOKUP(C133, customers!A132:A1132, customers!C132:C1132,, 0))</f>
        <v>bhindsberg3n@blogs.com</v>
      </c>
      <c r="H133" s="2" t="str">
        <f>_xlfn.XLOOKUP(C133, customers!A132:A1132, customers!G132:G1132,, 0)</f>
        <v>United States</v>
      </c>
      <c r="I133" t="str">
        <f>INDEX(products!$A$1:$G$49, MATCH(orders!$D133,products!$A$1:$A$49,0), MATCH(orders!I$1,products!$A$1:$G$1,0))</f>
        <v>Exc</v>
      </c>
      <c r="J133" t="str">
        <f>INDEX(products!$A$1:$G$49, MATCH(orders!$D133,products!$A$1:$A$49,0), MATCH(orders!J$1,products!$A$1:$G$1,0))</f>
        <v>D</v>
      </c>
      <c r="K133" s="5">
        <f>INDEX(products!$A$1:$G$49, MATCH(orders!$D133,products!$A$1:$A$49,0), MATCH(orders!K$1,products!$A$1:$G$1,0))</f>
        <v>0.5</v>
      </c>
      <c r="L133" s="7">
        <f>INDEX(products!$A$1:$G$49, MATCH(orders!$D133,products!$A$1:$A$49,0), 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 customers!A133:A1133, customers!B133:B1133,,0)</f>
        <v>Osbert Robins</v>
      </c>
      <c r="G134" s="2" t="str">
        <f>IF(_xlfn.XLOOKUP(C134, customers!A133:A1133, customers!C133:C1133,, 0) = 0,"", _xlfn.XLOOKUP(C134, customers!A133:A1133, customers!C133:C1133,, 0))</f>
        <v>orobins3o@salon.com</v>
      </c>
      <c r="H134" s="2" t="str">
        <f>_xlfn.XLOOKUP(C134, customers!A133:A1133, customers!G133:G1133,, 0)</f>
        <v>United States</v>
      </c>
      <c r="I134" t="str">
        <f>INDEX(products!$A$1:$G$49, MATCH(orders!$D134,products!$A$1:$A$49,0), MATCH(orders!I$1,products!$A$1:$G$1,0))</f>
        <v>Ara</v>
      </c>
      <c r="J134" t="str">
        <f>INDEX(products!$A$1:$G$49, MATCH(orders!$D134,products!$A$1:$A$49,0), MATCH(orders!J$1,products!$A$1:$G$1,0))</f>
        <v>L</v>
      </c>
      <c r="K134" s="5">
        <f>INDEX(products!$A$1:$G$49, MATCH(orders!$D134,products!$A$1:$A$49,0), MATCH(orders!K$1,products!$A$1:$G$1,0))</f>
        <v>2.5</v>
      </c>
      <c r="L134" s="7">
        <f>INDEX(products!$A$1:$G$49, MATCH(orders!$D134,products!$A$1:$A$49,0), 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 customers!A134:A1134, customers!B134:B1134,,0)</f>
        <v>Othello Syseland</v>
      </c>
      <c r="G135" s="2" t="str">
        <f>IF(_xlfn.XLOOKUP(C135, customers!A134:A1134, customers!C134:C1134,, 0) = 0,"", _xlfn.XLOOKUP(C135, customers!A134:A1134, customers!C134:C1134,, 0))</f>
        <v>osyseland3p@independent.co.uk</v>
      </c>
      <c r="H135" s="2" t="str">
        <f>_xlfn.XLOOKUP(C135, customers!A134:A1134, customers!G134:G1134,, 0)</f>
        <v>United States</v>
      </c>
      <c r="I135" t="str">
        <f>INDEX(products!$A$1:$G$49, MATCH(orders!$D135,products!$A$1:$A$49,0), MATCH(orders!I$1,products!$A$1:$G$1,0))</f>
        <v>Lib</v>
      </c>
      <c r="J135" t="str">
        <f>INDEX(products!$A$1:$G$49, MATCH(orders!$D135,products!$A$1:$A$49,0), MATCH(orders!J$1,products!$A$1:$G$1,0))</f>
        <v>D</v>
      </c>
      <c r="K135" s="5">
        <f>INDEX(products!$A$1:$G$49, MATCH(orders!$D135,products!$A$1:$A$49,0), MATCH(orders!K$1,products!$A$1:$G$1,0))</f>
        <v>1</v>
      </c>
      <c r="L135" s="7">
        <f>INDEX(products!$A$1:$G$49, MATCH(orders!$D135,products!$A$1:$A$49,0), 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 customers!A135:A1135, customers!B135:B1135,,0)</f>
        <v>Ewell Hanby</v>
      </c>
      <c r="G136" s="2" t="str">
        <f>IF(_xlfn.XLOOKUP(C136, customers!A135:A1135, customers!C135:C1135,, 0) = 0,"", _xlfn.XLOOKUP(C136, customers!A135:A1135, customers!C135:C1135,, 0))</f>
        <v/>
      </c>
      <c r="H136" s="2" t="str">
        <f>_xlfn.XLOOKUP(C136, customers!A135:A1135, customers!G135:G1135,, 0)</f>
        <v>United States</v>
      </c>
      <c r="I136" t="str">
        <f>INDEX(products!$A$1:$G$49, MATCH(orders!$D136,products!$A$1:$A$49,0), MATCH(orders!I$1,products!$A$1:$G$1,0))</f>
        <v>Exc</v>
      </c>
      <c r="J136" t="str">
        <f>INDEX(products!$A$1:$G$49, MATCH(orders!$D136,products!$A$1:$A$49,0), MATCH(orders!J$1,products!$A$1:$G$1,0))</f>
        <v>M</v>
      </c>
      <c r="K136" s="5">
        <f>INDEX(products!$A$1:$G$49, MATCH(orders!$D136,products!$A$1:$A$49,0), MATCH(orders!K$1,products!$A$1:$G$1,0))</f>
        <v>2.5</v>
      </c>
      <c r="L136" s="7">
        <f>INDEX(products!$A$1:$G$49, MATCH(orders!$D136,products!$A$1:$A$49,0), 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e">
        <f>_xlfn.XLOOKUP(C137, customers!A136:A1136, customers!B136:B1136,,0)</f>
        <v>#N/A</v>
      </c>
      <c r="G137" s="2" t="e">
        <f>IF(_xlfn.XLOOKUP(C137, customers!A136:A1136, customers!C136:C1136,, 0) = 0,"", _xlfn.XLOOKUP(C137, customers!A136:A1136, customers!C136:C1136,, 0))</f>
        <v>#N/A</v>
      </c>
      <c r="H137" s="2" t="e">
        <f>_xlfn.XLOOKUP(C137, customers!A136:A1136, customers!G136:G1136,, 0)</f>
        <v>#N/A</v>
      </c>
      <c r="I137" t="str">
        <f>INDEX(products!$A$1:$G$49, MATCH(orders!$D137,products!$A$1:$A$49,0), MATCH(orders!I$1,products!$A$1:$G$1,0))</f>
        <v>Ara</v>
      </c>
      <c r="J137" t="str">
        <f>INDEX(products!$A$1:$G$49, MATCH(orders!$D137,products!$A$1:$A$49,0), MATCH(orders!J$1,products!$A$1:$G$1,0))</f>
        <v>L</v>
      </c>
      <c r="K137" s="5">
        <f>INDEX(products!$A$1:$G$49, MATCH(orders!$D137,products!$A$1:$A$49,0), MATCH(orders!K$1,products!$A$1:$G$1,0))</f>
        <v>0.5</v>
      </c>
      <c r="L137" s="7">
        <f>INDEX(products!$A$1:$G$49, MATCH(orders!$D137,products!$A$1:$A$49,0), 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 customers!A137:A1137, customers!B137:B1137,,0)</f>
        <v>Lowell Keenleyside</v>
      </c>
      <c r="G138" s="2" t="str">
        <f>IF(_xlfn.XLOOKUP(C138, customers!A137:A1137, customers!C137:C1137,, 0) = 0,"", _xlfn.XLOOKUP(C138, customers!A137:A1137, customers!C137:C1137,, 0))</f>
        <v>lkeenleyside3s@topsy.com</v>
      </c>
      <c r="H138" s="2" t="str">
        <f>_xlfn.XLOOKUP(C138, customers!A137:A1137, customers!G137:G1137,, 0)</f>
        <v>United States</v>
      </c>
      <c r="I138" t="str">
        <f>INDEX(products!$A$1:$G$49, MATCH(orders!$D138,products!$A$1:$A$49,0), MATCH(orders!I$1,products!$A$1:$G$1,0))</f>
        <v>Ara</v>
      </c>
      <c r="J138" t="str">
        <f>INDEX(products!$A$1:$G$49, MATCH(orders!$D138,products!$A$1:$A$49,0), MATCH(orders!J$1,products!$A$1:$G$1,0))</f>
        <v>D</v>
      </c>
      <c r="K138" s="5">
        <f>INDEX(products!$A$1:$G$49, MATCH(orders!$D138,products!$A$1:$A$49,0), MATCH(orders!K$1,products!$A$1:$G$1,0))</f>
        <v>0.2</v>
      </c>
      <c r="L138" s="7">
        <f>INDEX(products!$A$1:$G$49, MATCH(orders!$D138,products!$A$1:$A$49,0), 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 customers!A138:A1138, customers!B138:B1138,,0)</f>
        <v>Elonore Joliffe</v>
      </c>
      <c r="G139" s="2" t="str">
        <f>IF(_xlfn.XLOOKUP(C139, customers!A138:A1138, customers!C138:C1138,, 0) = 0,"", _xlfn.XLOOKUP(C139, customers!A138:A1138, customers!C138:C1138,, 0))</f>
        <v/>
      </c>
      <c r="H139" s="2" t="str">
        <f>_xlfn.XLOOKUP(C139, customers!A138:A1138, customers!G138:G1138,, 0)</f>
        <v>Ireland</v>
      </c>
      <c r="I139" t="str">
        <f>INDEX(products!$A$1:$G$49, MATCH(orders!$D139,products!$A$1:$A$49,0), MATCH(orders!I$1,products!$A$1:$G$1,0))</f>
        <v>Exc</v>
      </c>
      <c r="J139" t="str">
        <f>INDEX(products!$A$1:$G$49, MATCH(orders!$D139,products!$A$1:$A$49,0), MATCH(orders!J$1,products!$A$1:$G$1,0))</f>
        <v>L</v>
      </c>
      <c r="K139" s="5">
        <f>INDEX(products!$A$1:$G$49, MATCH(orders!$D139,products!$A$1:$A$49,0), MATCH(orders!K$1,products!$A$1:$G$1,0))</f>
        <v>2.5</v>
      </c>
      <c r="L139" s="7">
        <f>INDEX(products!$A$1:$G$49, MATCH(orders!$D139,products!$A$1:$A$49,0), 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 customers!A139:A1139, customers!B139:B1139,,0)</f>
        <v>Abraham Coleman</v>
      </c>
      <c r="G140" s="2" t="str">
        <f>IF(_xlfn.XLOOKUP(C140, customers!A139:A1139, customers!C139:C1139,, 0) = 0,"", _xlfn.XLOOKUP(C140, customers!A139:A1139, customers!C139:C1139,, 0))</f>
        <v/>
      </c>
      <c r="H140" s="2" t="str">
        <f>_xlfn.XLOOKUP(C140, customers!A139:A1139, customers!G139:G1139,, 0)</f>
        <v>United States</v>
      </c>
      <c r="I140" t="str">
        <f>INDEX(products!$A$1:$G$49, MATCH(orders!$D140,products!$A$1:$A$49,0), MATCH(orders!I$1,products!$A$1:$G$1,0))</f>
        <v>Exc</v>
      </c>
      <c r="J140" t="str">
        <f>INDEX(products!$A$1:$G$49, MATCH(orders!$D140,products!$A$1:$A$49,0), MATCH(orders!J$1,products!$A$1:$G$1,0))</f>
        <v>D</v>
      </c>
      <c r="K140" s="5">
        <f>INDEX(products!$A$1:$G$49, MATCH(orders!$D140,products!$A$1:$A$49,0), MATCH(orders!K$1,products!$A$1:$G$1,0))</f>
        <v>1</v>
      </c>
      <c r="L140" s="7">
        <f>INDEX(products!$A$1:$G$49, MATCH(orders!$D140,products!$A$1:$A$49,0), 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 customers!A140:A1140, customers!B140:B1140,,0)</f>
        <v>Rivy Farington</v>
      </c>
      <c r="G141" s="2" t="str">
        <f>IF(_xlfn.XLOOKUP(C141, customers!A140:A1140, customers!C140:C1140,, 0) = 0,"", _xlfn.XLOOKUP(C141, customers!A140:A1140, customers!C140:C1140,, 0))</f>
        <v/>
      </c>
      <c r="H141" s="2" t="str">
        <f>_xlfn.XLOOKUP(C141, customers!A140:A1140, customers!G140:G1140,, 0)</f>
        <v>United States</v>
      </c>
      <c r="I141" t="str">
        <f>INDEX(products!$A$1:$G$49, MATCH(orders!$D141,products!$A$1:$A$49,0), MATCH(orders!I$1,products!$A$1:$G$1,0))</f>
        <v>Lib</v>
      </c>
      <c r="J141" t="str">
        <f>INDEX(products!$A$1:$G$49, MATCH(orders!$D141,products!$A$1:$A$49,0), MATCH(orders!J$1,products!$A$1:$G$1,0))</f>
        <v>D</v>
      </c>
      <c r="K141" s="5">
        <f>INDEX(products!$A$1:$G$49, MATCH(orders!$D141,products!$A$1:$A$49,0), MATCH(orders!K$1,products!$A$1:$G$1,0))</f>
        <v>1</v>
      </c>
      <c r="L141" s="7">
        <f>INDEX(products!$A$1:$G$49, MATCH(orders!$D141,products!$A$1:$A$49,0), 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 customers!A141:A1141, customers!B141:B1141,,0)</f>
        <v>Vallie Kundt</v>
      </c>
      <c r="G142" s="2" t="str">
        <f>IF(_xlfn.XLOOKUP(C142, customers!A141:A1141, customers!C141:C1141,, 0) = 0,"", _xlfn.XLOOKUP(C142, customers!A141:A1141, customers!C141:C1141,, 0))</f>
        <v>vkundt3w@bigcartel.com</v>
      </c>
      <c r="H142" s="2" t="str">
        <f>_xlfn.XLOOKUP(C142, customers!A141:A1141, customers!G141:G1141,, 0)</f>
        <v>Ireland</v>
      </c>
      <c r="I142" t="str">
        <f>INDEX(products!$A$1:$G$49, MATCH(orders!$D142,products!$A$1:$A$49,0), MATCH(orders!I$1,products!$A$1:$G$1,0))</f>
        <v>Lib</v>
      </c>
      <c r="J142" t="str">
        <f>INDEX(products!$A$1:$G$49, MATCH(orders!$D142,products!$A$1:$A$49,0), MATCH(orders!J$1,products!$A$1:$G$1,0))</f>
        <v>D</v>
      </c>
      <c r="K142" s="5">
        <f>INDEX(products!$A$1:$G$49, MATCH(orders!$D142,products!$A$1:$A$49,0), MATCH(orders!K$1,products!$A$1:$G$1,0))</f>
        <v>2.5</v>
      </c>
      <c r="L142" s="7">
        <f>INDEX(products!$A$1:$G$49, MATCH(orders!$D142,products!$A$1:$A$49,0), 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 customers!A142:A1142, customers!B142:B1142,,0)</f>
        <v>Boyd Bett</v>
      </c>
      <c r="G143" s="2" t="str">
        <f>IF(_xlfn.XLOOKUP(C143, customers!A142:A1142, customers!C142:C1142,, 0) = 0,"", _xlfn.XLOOKUP(C143, customers!A142:A1142, customers!C142:C1142,, 0))</f>
        <v>bbett3x@google.de</v>
      </c>
      <c r="H143" s="2" t="str">
        <f>_xlfn.XLOOKUP(C143, customers!A142:A1142, customers!G142:G1142,, 0)</f>
        <v>United States</v>
      </c>
      <c r="I143" t="str">
        <f>INDEX(products!$A$1:$G$49, MATCH(orders!$D143,products!$A$1:$A$49,0), MATCH(orders!I$1,products!$A$1:$G$1,0))</f>
        <v>Ara</v>
      </c>
      <c r="J143" t="str">
        <f>INDEX(products!$A$1:$G$49, MATCH(orders!$D143,products!$A$1:$A$49,0), MATCH(orders!J$1,products!$A$1:$G$1,0))</f>
        <v>L</v>
      </c>
      <c r="K143" s="5">
        <f>INDEX(products!$A$1:$G$49, MATCH(orders!$D143,products!$A$1:$A$49,0), MATCH(orders!K$1,products!$A$1:$G$1,0))</f>
        <v>0.2</v>
      </c>
      <c r="L143" s="7">
        <f>INDEX(products!$A$1:$G$49, MATCH(orders!$D143,products!$A$1:$A$49,0), 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 customers!A143:A1143, customers!B143:B1143,,0)</f>
        <v>Julio Armytage</v>
      </c>
      <c r="G144" s="2" t="str">
        <f>IF(_xlfn.XLOOKUP(C144, customers!A143:A1143, customers!C143:C1143,, 0) = 0,"", _xlfn.XLOOKUP(C144, customers!A143:A1143, customers!C143:C1143,, 0))</f>
        <v/>
      </c>
      <c r="H144" s="2" t="str">
        <f>_xlfn.XLOOKUP(C144, customers!A143:A1143, customers!G143:G1143,, 0)</f>
        <v>Ireland</v>
      </c>
      <c r="I144" t="str">
        <f>INDEX(products!$A$1:$G$49, MATCH(orders!$D144,products!$A$1:$A$49,0), MATCH(orders!I$1,products!$A$1:$G$1,0))</f>
        <v>Exc</v>
      </c>
      <c r="J144" t="str">
        <f>INDEX(products!$A$1:$G$49, MATCH(orders!$D144,products!$A$1:$A$49,0), MATCH(orders!J$1,products!$A$1:$G$1,0))</f>
        <v>L</v>
      </c>
      <c r="K144" s="5">
        <f>INDEX(products!$A$1:$G$49, MATCH(orders!$D144,products!$A$1:$A$49,0), MATCH(orders!K$1,products!$A$1:$G$1,0))</f>
        <v>2.5</v>
      </c>
      <c r="L144" s="7">
        <f>INDEX(products!$A$1:$G$49, MATCH(orders!$D144,products!$A$1:$A$49,0), 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 customers!A144:A1144, customers!B144:B1144,,0)</f>
        <v>Deana Staite</v>
      </c>
      <c r="G145" s="2" t="str">
        <f>IF(_xlfn.XLOOKUP(C145, customers!A144:A1144, customers!C144:C1144,, 0) = 0,"", _xlfn.XLOOKUP(C145, customers!A144:A1144, customers!C144:C1144,, 0))</f>
        <v>dstaite3z@scientificamerican.com</v>
      </c>
      <c r="H145" s="2" t="str">
        <f>_xlfn.XLOOKUP(C145, customers!A144:A1144, customers!G144:G1144,, 0)</f>
        <v>United States</v>
      </c>
      <c r="I145" t="str">
        <f>INDEX(products!$A$1:$G$49, MATCH(orders!$D145,products!$A$1:$A$49,0), MATCH(orders!I$1,products!$A$1:$G$1,0))</f>
        <v>Lib</v>
      </c>
      <c r="J145" t="str">
        <f>INDEX(products!$A$1:$G$49, MATCH(orders!$D145,products!$A$1:$A$49,0), MATCH(orders!J$1,products!$A$1:$G$1,0))</f>
        <v>M</v>
      </c>
      <c r="K145" s="5">
        <f>INDEX(products!$A$1:$G$49, MATCH(orders!$D145,products!$A$1:$A$49,0), MATCH(orders!K$1,products!$A$1:$G$1,0))</f>
        <v>0.5</v>
      </c>
      <c r="L145" s="7">
        <f>INDEX(products!$A$1:$G$49, MATCH(orders!$D145,products!$A$1:$A$49,0), 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 customers!A145:A1145, customers!B145:B1145,,0)</f>
        <v>Winn Keyse</v>
      </c>
      <c r="G146" s="2" t="str">
        <f>IF(_xlfn.XLOOKUP(C146, customers!A145:A1145, customers!C145:C1145,, 0) = 0,"", _xlfn.XLOOKUP(C146, customers!A145:A1145, customers!C145:C1145,, 0))</f>
        <v>wkeyse40@apple.com</v>
      </c>
      <c r="H146" s="2" t="str">
        <f>_xlfn.XLOOKUP(C146, customers!A145:A1145, customers!G145:G1145,, 0)</f>
        <v>United States</v>
      </c>
      <c r="I146" t="str">
        <f>INDEX(products!$A$1:$G$49, MATCH(orders!$D146,products!$A$1:$A$49,0), MATCH(orders!I$1,products!$A$1:$G$1,0))</f>
        <v>Exc</v>
      </c>
      <c r="J146" t="str">
        <f>INDEX(products!$A$1:$G$49, MATCH(orders!$D146,products!$A$1:$A$49,0), MATCH(orders!J$1,products!$A$1:$G$1,0))</f>
        <v>L</v>
      </c>
      <c r="K146" s="5">
        <f>INDEX(products!$A$1:$G$49, MATCH(orders!$D146,products!$A$1:$A$49,0), MATCH(orders!K$1,products!$A$1:$G$1,0))</f>
        <v>2.5</v>
      </c>
      <c r="L146" s="7">
        <f>INDEX(products!$A$1:$G$49, MATCH(orders!$D146,products!$A$1:$A$49,0), 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 customers!A146:A1146, customers!B146:B1146,,0)</f>
        <v>Osmund Clausen-Thue</v>
      </c>
      <c r="G147" s="2" t="str">
        <f>IF(_xlfn.XLOOKUP(C147, customers!A146:A1146, customers!C146:C1146,, 0) = 0,"", _xlfn.XLOOKUP(C147, customers!A146:A1146, customers!C146:C1146,, 0))</f>
        <v>oclausenthue41@marriott.com</v>
      </c>
      <c r="H147" s="2" t="str">
        <f>_xlfn.XLOOKUP(C147, customers!A146:A1146, customers!G146:G1146,, 0)</f>
        <v>United States</v>
      </c>
      <c r="I147" t="str">
        <f>INDEX(products!$A$1:$G$49, MATCH(orders!$D147,products!$A$1:$A$49,0), MATCH(orders!I$1,products!$A$1:$G$1,0))</f>
        <v>Lib</v>
      </c>
      <c r="J147" t="str">
        <f>INDEX(products!$A$1:$G$49, MATCH(orders!$D147,products!$A$1:$A$49,0), MATCH(orders!J$1,products!$A$1:$G$1,0))</f>
        <v>M</v>
      </c>
      <c r="K147" s="5">
        <f>INDEX(products!$A$1:$G$49, MATCH(orders!$D147,products!$A$1:$A$49,0), MATCH(orders!K$1,products!$A$1:$G$1,0))</f>
        <v>0.2</v>
      </c>
      <c r="L147" s="7">
        <f>INDEX(products!$A$1:$G$49, MATCH(orders!$D147,products!$A$1:$A$49,0), 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 customers!A147:A1147, customers!B147:B1147,,0)</f>
        <v>Leonore Francisco</v>
      </c>
      <c r="G148" s="2" t="str">
        <f>IF(_xlfn.XLOOKUP(C148, customers!A147:A1147, customers!C147:C1147,, 0) = 0,"", _xlfn.XLOOKUP(C148, customers!A147:A1147, customers!C147:C1147,, 0))</f>
        <v>lfrancisco42@fema.gov</v>
      </c>
      <c r="H148" s="2" t="str">
        <f>_xlfn.XLOOKUP(C148, customers!A147:A1147, customers!G147:G1147,, 0)</f>
        <v>United States</v>
      </c>
      <c r="I148" t="str">
        <f>INDEX(products!$A$1:$G$49, MATCH(orders!$D148,products!$A$1:$A$49,0), MATCH(orders!I$1,products!$A$1:$G$1,0))</f>
        <v>Lib</v>
      </c>
      <c r="J148" t="str">
        <f>INDEX(products!$A$1:$G$49, MATCH(orders!$D148,products!$A$1:$A$49,0), MATCH(orders!J$1,products!$A$1:$G$1,0))</f>
        <v>M</v>
      </c>
      <c r="K148" s="5">
        <f>INDEX(products!$A$1:$G$49, MATCH(orders!$D148,products!$A$1:$A$49,0), MATCH(orders!K$1,products!$A$1:$G$1,0))</f>
        <v>1</v>
      </c>
      <c r="L148" s="7">
        <f>INDEX(products!$A$1:$G$49, MATCH(orders!$D148,products!$A$1:$A$49,0), 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 customers!A148:A1148, customers!B148:B1148,,0)</f>
        <v>Leonore Francisco</v>
      </c>
      <c r="G149" s="2" t="str">
        <f>IF(_xlfn.XLOOKUP(C149, customers!A148:A1148, customers!C148:C1148,, 0) = 0,"", _xlfn.XLOOKUP(C149, customers!A148:A1148, customers!C148:C1148,, 0))</f>
        <v>lfrancisco42@fema.gov</v>
      </c>
      <c r="H149" s="2" t="str">
        <f>_xlfn.XLOOKUP(C149, customers!A148:A1148, customers!G148:G1148,, 0)</f>
        <v>United States</v>
      </c>
      <c r="I149" t="str">
        <f>INDEX(products!$A$1:$G$49, MATCH(orders!$D149,products!$A$1:$A$49,0), MATCH(orders!I$1,products!$A$1:$G$1,0))</f>
        <v>Exc</v>
      </c>
      <c r="J149" t="str">
        <f>INDEX(products!$A$1:$G$49, MATCH(orders!$D149,products!$A$1:$A$49,0), MATCH(orders!J$1,products!$A$1:$G$1,0))</f>
        <v>M</v>
      </c>
      <c r="K149" s="5">
        <f>INDEX(products!$A$1:$G$49, MATCH(orders!$D149,products!$A$1:$A$49,0), MATCH(orders!K$1,products!$A$1:$G$1,0))</f>
        <v>1</v>
      </c>
      <c r="L149" s="7">
        <f>INDEX(products!$A$1:$G$49, MATCH(orders!$D149,products!$A$1:$A$49,0), 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 customers!A149:A1149, customers!B149:B1149,,0)</f>
        <v>Giacobo Skingle</v>
      </c>
      <c r="G150" s="2" t="str">
        <f>IF(_xlfn.XLOOKUP(C150, customers!A149:A1149, customers!C149:C1149,, 0) = 0,"", _xlfn.XLOOKUP(C150, customers!A149:A1149, customers!C149:C1149,, 0))</f>
        <v>gskingle44@clickbank.net</v>
      </c>
      <c r="H150" s="2" t="str">
        <f>_xlfn.XLOOKUP(C150, customers!A149:A1149, customers!G149:G1149,, 0)</f>
        <v>United States</v>
      </c>
      <c r="I150" t="str">
        <f>INDEX(products!$A$1:$G$49, MATCH(orders!$D150,products!$A$1:$A$49,0), MATCH(orders!I$1,products!$A$1:$G$1,0))</f>
        <v>Exc</v>
      </c>
      <c r="J150" t="str">
        <f>INDEX(products!$A$1:$G$49, MATCH(orders!$D150,products!$A$1:$A$49,0), MATCH(orders!J$1,products!$A$1:$G$1,0))</f>
        <v>D</v>
      </c>
      <c r="K150" s="5">
        <f>INDEX(products!$A$1:$G$49, MATCH(orders!$D150,products!$A$1:$A$49,0), MATCH(orders!K$1,products!$A$1:$G$1,0))</f>
        <v>0.2</v>
      </c>
      <c r="L150" s="7">
        <f>INDEX(products!$A$1:$G$49, MATCH(orders!$D150,products!$A$1:$A$49,0), 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 customers!A150:A1150, customers!B150:B1150,,0)</f>
        <v>Gerard Pirdy</v>
      </c>
      <c r="G151" s="2" t="str">
        <f>IF(_xlfn.XLOOKUP(C151, customers!A150:A1150, customers!C150:C1150,, 0) = 0,"", _xlfn.XLOOKUP(C151, customers!A150:A1150, customers!C150:C1150,, 0))</f>
        <v/>
      </c>
      <c r="H151" s="2" t="str">
        <f>_xlfn.XLOOKUP(C151, customers!A150:A1150, customers!G150:G1150,, 0)</f>
        <v>United States</v>
      </c>
      <c r="I151" t="str">
        <f>INDEX(products!$A$1:$G$49, MATCH(orders!$D151,products!$A$1:$A$49,0), MATCH(orders!I$1,products!$A$1:$G$1,0))</f>
        <v>Ara</v>
      </c>
      <c r="J151" t="str">
        <f>INDEX(products!$A$1:$G$49, MATCH(orders!$D151,products!$A$1:$A$49,0), MATCH(orders!J$1,products!$A$1:$G$1,0))</f>
        <v>M</v>
      </c>
      <c r="K151" s="5">
        <f>INDEX(products!$A$1:$G$49, MATCH(orders!$D151,products!$A$1:$A$49,0), MATCH(orders!K$1,products!$A$1:$G$1,0))</f>
        <v>2.5</v>
      </c>
      <c r="L151" s="7">
        <f>INDEX(products!$A$1:$G$49, MATCH(orders!$D151,products!$A$1:$A$49,0), 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 customers!A151:A1151, customers!B151:B1151,,0)</f>
        <v>Jacinthe Balsillie</v>
      </c>
      <c r="G152" s="2" t="str">
        <f>IF(_xlfn.XLOOKUP(C152, customers!A151:A1151, customers!C151:C1151,, 0) = 0,"", _xlfn.XLOOKUP(C152, customers!A151:A1151, customers!C151:C1151,, 0))</f>
        <v>jbalsillie46@princeton.edu</v>
      </c>
      <c r="H152" s="2" t="str">
        <f>_xlfn.XLOOKUP(C152, customers!A151:A1151, customers!G151:G1151,, 0)</f>
        <v>United States</v>
      </c>
      <c r="I152" t="str">
        <f>INDEX(products!$A$1:$G$49, MATCH(orders!$D152,products!$A$1:$A$49,0), MATCH(orders!I$1,products!$A$1:$G$1,0))</f>
        <v>Lib</v>
      </c>
      <c r="J152" t="str">
        <f>INDEX(products!$A$1:$G$49, MATCH(orders!$D152,products!$A$1:$A$49,0), MATCH(orders!J$1,products!$A$1:$G$1,0))</f>
        <v>D</v>
      </c>
      <c r="K152" s="5">
        <f>INDEX(products!$A$1:$G$49, MATCH(orders!$D152,products!$A$1:$A$49,0), MATCH(orders!K$1,products!$A$1:$G$1,0))</f>
        <v>1</v>
      </c>
      <c r="L152" s="7">
        <f>INDEX(products!$A$1:$G$49, MATCH(orders!$D152,products!$A$1:$A$49,0), 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 customers!A152:A1152, customers!B152:B1152,,0)</f>
        <v>Quinton Fouracres</v>
      </c>
      <c r="G153" s="2" t="str">
        <f>IF(_xlfn.XLOOKUP(C153, customers!A152:A1152, customers!C152:C1152,, 0) = 0,"", _xlfn.XLOOKUP(C153, customers!A152:A1152, customers!C152:C1152,, 0))</f>
        <v/>
      </c>
      <c r="H153" s="2" t="str">
        <f>_xlfn.XLOOKUP(C153, customers!A152:A1152, customers!G152:G1152,, 0)</f>
        <v>United States</v>
      </c>
      <c r="I153" t="str">
        <f>INDEX(products!$A$1:$G$49, MATCH(orders!$D153,products!$A$1:$A$49,0), MATCH(orders!I$1,products!$A$1:$G$1,0))</f>
        <v>Ara</v>
      </c>
      <c r="J153" t="str">
        <f>INDEX(products!$A$1:$G$49, MATCH(orders!$D153,products!$A$1:$A$49,0), MATCH(orders!J$1,products!$A$1:$G$1,0))</f>
        <v>M</v>
      </c>
      <c r="K153" s="5">
        <f>INDEX(products!$A$1:$G$49, MATCH(orders!$D153,products!$A$1:$A$49,0), MATCH(orders!K$1,products!$A$1:$G$1,0))</f>
        <v>1</v>
      </c>
      <c r="L153" s="7">
        <f>INDEX(products!$A$1:$G$49, MATCH(orders!$D153,products!$A$1:$A$49,0), 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 customers!A153:A1153, customers!B153:B1153,,0)</f>
        <v>Bettina Leffek</v>
      </c>
      <c r="G154" s="2" t="str">
        <f>IF(_xlfn.XLOOKUP(C154, customers!A153:A1153, customers!C153:C1153,, 0) = 0,"", _xlfn.XLOOKUP(C154, customers!A153:A1153, customers!C153:C1153,, 0))</f>
        <v>bleffek48@ning.com</v>
      </c>
      <c r="H154" s="2" t="str">
        <f>_xlfn.XLOOKUP(C154, customers!A153:A1153, customers!G153:G1153,, 0)</f>
        <v>United States</v>
      </c>
      <c r="I154" t="str">
        <f>INDEX(products!$A$1:$G$49, MATCH(orders!$D154,products!$A$1:$A$49,0), MATCH(orders!I$1,products!$A$1:$G$1,0))</f>
        <v>Rob</v>
      </c>
      <c r="J154" t="str">
        <f>INDEX(products!$A$1:$G$49, MATCH(orders!$D154,products!$A$1:$A$49,0), MATCH(orders!J$1,products!$A$1:$G$1,0))</f>
        <v>M</v>
      </c>
      <c r="K154" s="5">
        <f>INDEX(products!$A$1:$G$49, MATCH(orders!$D154,products!$A$1:$A$49,0), MATCH(orders!K$1,products!$A$1:$G$1,0))</f>
        <v>2.5</v>
      </c>
      <c r="L154" s="7">
        <f>INDEX(products!$A$1:$G$49, MATCH(orders!$D154,products!$A$1:$A$49,0), 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 customers!A154:A1154, customers!B154:B1154,,0)</f>
        <v>Hetti Penson</v>
      </c>
      <c r="G155" s="2" t="str">
        <f>IF(_xlfn.XLOOKUP(C155, customers!A154:A1154, customers!C154:C1154,, 0) = 0,"", _xlfn.XLOOKUP(C155, customers!A154:A1154, customers!C154:C1154,, 0))</f>
        <v/>
      </c>
      <c r="H155" s="2" t="str">
        <f>_xlfn.XLOOKUP(C155, customers!A154:A1154, customers!G154:G1154,, 0)</f>
        <v>United States</v>
      </c>
      <c r="I155" t="str">
        <f>INDEX(products!$A$1:$G$49, MATCH(orders!$D155,products!$A$1:$A$49,0), MATCH(orders!I$1,products!$A$1:$G$1,0))</f>
        <v>Rob</v>
      </c>
      <c r="J155" t="str">
        <f>INDEX(products!$A$1:$G$49, MATCH(orders!$D155,products!$A$1:$A$49,0), MATCH(orders!J$1,products!$A$1:$G$1,0))</f>
        <v>D</v>
      </c>
      <c r="K155" s="5">
        <f>INDEX(products!$A$1:$G$49, MATCH(orders!$D155,products!$A$1:$A$49,0), MATCH(orders!K$1,products!$A$1:$G$1,0))</f>
        <v>0.2</v>
      </c>
      <c r="L155" s="7">
        <f>INDEX(products!$A$1:$G$49, MATCH(orders!$D155,products!$A$1:$A$49,0), 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 customers!A155:A1155, customers!B155:B1155,,0)</f>
        <v>Jocko Pray</v>
      </c>
      <c r="G156" s="2" t="str">
        <f>IF(_xlfn.XLOOKUP(C156, customers!A155:A1155, customers!C155:C1155,, 0) = 0,"", _xlfn.XLOOKUP(C156, customers!A155:A1155, customers!C155:C1155,, 0))</f>
        <v>jpray4a@youtube.com</v>
      </c>
      <c r="H156" s="2" t="str">
        <f>_xlfn.XLOOKUP(C156, customers!A155:A1155, customers!G155:G1155,, 0)</f>
        <v>United States</v>
      </c>
      <c r="I156" t="str">
        <f>INDEX(products!$A$1:$G$49, MATCH(orders!$D156,products!$A$1:$A$49,0), MATCH(orders!I$1,products!$A$1:$G$1,0))</f>
        <v>Ara</v>
      </c>
      <c r="J156" t="str">
        <f>INDEX(products!$A$1:$G$49, MATCH(orders!$D156,products!$A$1:$A$49,0), MATCH(orders!J$1,products!$A$1:$G$1,0))</f>
        <v>D</v>
      </c>
      <c r="K156" s="5">
        <f>INDEX(products!$A$1:$G$49, MATCH(orders!$D156,products!$A$1:$A$49,0), MATCH(orders!K$1,products!$A$1:$G$1,0))</f>
        <v>2.5</v>
      </c>
      <c r="L156" s="7">
        <f>INDEX(products!$A$1:$G$49, MATCH(orders!$D156,products!$A$1:$A$49,0), 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 customers!A156:A1156, customers!B156:B1156,,0)</f>
        <v>Grete Holborn</v>
      </c>
      <c r="G157" s="2" t="str">
        <f>IF(_xlfn.XLOOKUP(C157, customers!A156:A1156, customers!C156:C1156,, 0) = 0,"", _xlfn.XLOOKUP(C157, customers!A156:A1156, customers!C156:C1156,, 0))</f>
        <v>gholborn4b@ow.ly</v>
      </c>
      <c r="H157" s="2" t="str">
        <f>_xlfn.XLOOKUP(C157, customers!A156:A1156, customers!G156:G1156,, 0)</f>
        <v>United States</v>
      </c>
      <c r="I157" t="str">
        <f>INDEX(products!$A$1:$G$49, MATCH(orders!$D157,products!$A$1:$A$49,0), MATCH(orders!I$1,products!$A$1:$G$1,0))</f>
        <v>Ara</v>
      </c>
      <c r="J157" t="str">
        <f>INDEX(products!$A$1:$G$49, MATCH(orders!$D157,products!$A$1:$A$49,0), MATCH(orders!J$1,products!$A$1:$G$1,0))</f>
        <v>M</v>
      </c>
      <c r="K157" s="5">
        <f>INDEX(products!$A$1:$G$49, MATCH(orders!$D157,products!$A$1:$A$49,0), MATCH(orders!K$1,products!$A$1:$G$1,0))</f>
        <v>2.5</v>
      </c>
      <c r="L157" s="7">
        <f>INDEX(products!$A$1:$G$49, MATCH(orders!$D157,products!$A$1:$A$49,0), 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 customers!A157:A1157, customers!B157:B1157,,0)</f>
        <v>Fielding Keinrat</v>
      </c>
      <c r="G158" s="2" t="str">
        <f>IF(_xlfn.XLOOKUP(C158, customers!A157:A1157, customers!C157:C1157,, 0) = 0,"", _xlfn.XLOOKUP(C158, customers!A157:A1157, customers!C157:C1157,, 0))</f>
        <v>fkeinrat4c@dailymail.co.uk</v>
      </c>
      <c r="H158" s="2" t="str">
        <f>_xlfn.XLOOKUP(C158, customers!A157:A1157, customers!G157:G1157,, 0)</f>
        <v>United States</v>
      </c>
      <c r="I158" t="str">
        <f>INDEX(products!$A$1:$G$49, MATCH(orders!$D158,products!$A$1:$A$49,0), MATCH(orders!I$1,products!$A$1:$G$1,0))</f>
        <v>Ara</v>
      </c>
      <c r="J158" t="str">
        <f>INDEX(products!$A$1:$G$49, MATCH(orders!$D158,products!$A$1:$A$49,0), MATCH(orders!J$1,products!$A$1:$G$1,0))</f>
        <v>M</v>
      </c>
      <c r="K158" s="5">
        <f>INDEX(products!$A$1:$G$49, MATCH(orders!$D158,products!$A$1:$A$49,0), MATCH(orders!K$1,products!$A$1:$G$1,0))</f>
        <v>2.5</v>
      </c>
      <c r="L158" s="7">
        <f>INDEX(products!$A$1:$G$49, MATCH(orders!$D158,products!$A$1:$A$49,0), 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 customers!A158:A1158, customers!B158:B1158,,0)</f>
        <v>Paulo Yea</v>
      </c>
      <c r="G159" s="2" t="str">
        <f>IF(_xlfn.XLOOKUP(C159, customers!A158:A1158, customers!C158:C1158,, 0) = 0,"", _xlfn.XLOOKUP(C159, customers!A158:A1158, customers!C158:C1158,, 0))</f>
        <v>pyea4d@aol.com</v>
      </c>
      <c r="H159" s="2" t="str">
        <f>_xlfn.XLOOKUP(C159, customers!A158:A1158, customers!G158:G1158,, 0)</f>
        <v>Ireland</v>
      </c>
      <c r="I159" t="str">
        <f>INDEX(products!$A$1:$G$49, MATCH(orders!$D159,products!$A$1:$A$49,0), MATCH(orders!I$1,products!$A$1:$G$1,0))</f>
        <v>Rob</v>
      </c>
      <c r="J159" t="str">
        <f>INDEX(products!$A$1:$G$49, MATCH(orders!$D159,products!$A$1:$A$49,0), MATCH(orders!J$1,products!$A$1:$G$1,0))</f>
        <v>D</v>
      </c>
      <c r="K159" s="5">
        <f>INDEX(products!$A$1:$G$49, MATCH(orders!$D159,products!$A$1:$A$49,0), MATCH(orders!K$1,products!$A$1:$G$1,0))</f>
        <v>2.5</v>
      </c>
      <c r="L159" s="7">
        <f>INDEX(products!$A$1:$G$49, MATCH(orders!$D159,products!$A$1:$A$49,0), 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 customers!A159:A1159, customers!B159:B1159,,0)</f>
        <v>Say Risborough</v>
      </c>
      <c r="G160" s="2" t="str">
        <f>IF(_xlfn.XLOOKUP(C160, customers!A159:A1159, customers!C159:C1159,, 0) = 0,"", _xlfn.XLOOKUP(C160, customers!A159:A1159, customers!C159:C1159,, 0))</f>
        <v/>
      </c>
      <c r="H160" s="2" t="str">
        <f>_xlfn.XLOOKUP(C160, customers!A159:A1159, customers!G159:G1159,, 0)</f>
        <v>United States</v>
      </c>
      <c r="I160" t="str">
        <f>INDEX(products!$A$1:$G$49, MATCH(orders!$D160,products!$A$1:$A$49,0), MATCH(orders!I$1,products!$A$1:$G$1,0))</f>
        <v>Rob</v>
      </c>
      <c r="J160" t="str">
        <f>INDEX(products!$A$1:$G$49, MATCH(orders!$D160,products!$A$1:$A$49,0), MATCH(orders!J$1,products!$A$1:$G$1,0))</f>
        <v>D</v>
      </c>
      <c r="K160" s="5">
        <f>INDEX(products!$A$1:$G$49, MATCH(orders!$D160,products!$A$1:$A$49,0), MATCH(orders!K$1,products!$A$1:$G$1,0))</f>
        <v>2.5</v>
      </c>
      <c r="L160" s="7">
        <f>INDEX(products!$A$1:$G$49, MATCH(orders!$D160,products!$A$1:$A$49,0), 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 customers!A160:A1160, customers!B160:B1160,,0)</f>
        <v>Alexa Sizey</v>
      </c>
      <c r="G161" s="2" t="str">
        <f>IF(_xlfn.XLOOKUP(C161, customers!A160:A1160, customers!C160:C1160,, 0) = 0,"", _xlfn.XLOOKUP(C161, customers!A160:A1160, customers!C160:C1160,, 0))</f>
        <v/>
      </c>
      <c r="H161" s="2" t="str">
        <f>_xlfn.XLOOKUP(C161, customers!A160:A1160, customers!G160:G1160,, 0)</f>
        <v>United States</v>
      </c>
      <c r="I161" t="str">
        <f>INDEX(products!$A$1:$G$49, MATCH(orders!$D161,products!$A$1:$A$49,0), MATCH(orders!I$1,products!$A$1:$G$1,0))</f>
        <v>Lib</v>
      </c>
      <c r="J161" t="str">
        <f>INDEX(products!$A$1:$G$49, MATCH(orders!$D161,products!$A$1:$A$49,0), MATCH(orders!J$1,products!$A$1:$G$1,0))</f>
        <v>L</v>
      </c>
      <c r="K161" s="5">
        <f>INDEX(products!$A$1:$G$49, MATCH(orders!$D161,products!$A$1:$A$49,0), MATCH(orders!K$1,products!$A$1:$G$1,0))</f>
        <v>2.5</v>
      </c>
      <c r="L161" s="7">
        <f>INDEX(products!$A$1:$G$49, MATCH(orders!$D161,products!$A$1:$A$49,0), 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 customers!A161:A1161, customers!B161:B1161,,0)</f>
        <v>Kari Swede</v>
      </c>
      <c r="G162" s="2" t="str">
        <f>IF(_xlfn.XLOOKUP(C162, customers!A161:A1161, customers!C161:C1161,, 0) = 0,"", _xlfn.XLOOKUP(C162, customers!A161:A1161, customers!C161:C1161,, 0))</f>
        <v>kswede4g@addthis.com</v>
      </c>
      <c r="H162" s="2" t="str">
        <f>_xlfn.XLOOKUP(C162, customers!A161:A1161, customers!G161:G1161,, 0)</f>
        <v>United States</v>
      </c>
      <c r="I162" t="str">
        <f>INDEX(products!$A$1:$G$49, MATCH(orders!$D162,products!$A$1:$A$49,0), MATCH(orders!I$1,products!$A$1:$G$1,0))</f>
        <v>Exc</v>
      </c>
      <c r="J162" t="str">
        <f>INDEX(products!$A$1:$G$49, MATCH(orders!$D162,products!$A$1:$A$49,0), MATCH(orders!J$1,products!$A$1:$G$1,0))</f>
        <v>M</v>
      </c>
      <c r="K162" s="5">
        <f>INDEX(products!$A$1:$G$49, MATCH(orders!$D162,products!$A$1:$A$49,0), MATCH(orders!K$1,products!$A$1:$G$1,0))</f>
        <v>0.5</v>
      </c>
      <c r="L162" s="7">
        <f>INDEX(products!$A$1:$G$49, MATCH(orders!$D162,products!$A$1:$A$49,0), 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 customers!A162:A1162, customers!B162:B1162,,0)</f>
        <v>Leontine Rubrow</v>
      </c>
      <c r="G163" s="2" t="str">
        <f>IF(_xlfn.XLOOKUP(C163, customers!A162:A1162, customers!C162:C1162,, 0) = 0,"", _xlfn.XLOOKUP(C163, customers!A162:A1162, customers!C162:C1162,, 0))</f>
        <v>lrubrow4h@microsoft.com</v>
      </c>
      <c r="H163" s="2" t="str">
        <f>_xlfn.XLOOKUP(C163, customers!A162:A1162, customers!G162:G1162,, 0)</f>
        <v>United States</v>
      </c>
      <c r="I163" t="str">
        <f>INDEX(products!$A$1:$G$49, MATCH(orders!$D163,products!$A$1:$A$49,0), MATCH(orders!I$1,products!$A$1:$G$1,0))</f>
        <v>Ara</v>
      </c>
      <c r="J163" t="str">
        <f>INDEX(products!$A$1:$G$49, MATCH(orders!$D163,products!$A$1:$A$49,0), MATCH(orders!J$1,products!$A$1:$G$1,0))</f>
        <v>L</v>
      </c>
      <c r="K163" s="5">
        <f>INDEX(products!$A$1:$G$49, MATCH(orders!$D163,products!$A$1:$A$49,0), MATCH(orders!K$1,products!$A$1:$G$1,0))</f>
        <v>0.5</v>
      </c>
      <c r="L163" s="7">
        <f>INDEX(products!$A$1:$G$49, MATCH(orders!$D163,products!$A$1:$A$49,0), 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 customers!A163:A1163, customers!B163:B1163,,0)</f>
        <v>Dottie Tift</v>
      </c>
      <c r="G164" s="2" t="str">
        <f>IF(_xlfn.XLOOKUP(C164, customers!A163:A1163, customers!C163:C1163,, 0) = 0,"", _xlfn.XLOOKUP(C164, customers!A163:A1163, customers!C163:C1163,, 0))</f>
        <v>dtift4i@netvibes.com</v>
      </c>
      <c r="H164" s="2" t="str">
        <f>_xlfn.XLOOKUP(C164, customers!A163:A1163, customers!G163:G1163,, 0)</f>
        <v>United States</v>
      </c>
      <c r="I164" t="str">
        <f>INDEX(products!$A$1:$G$49, MATCH(orders!$D164,products!$A$1:$A$49,0), MATCH(orders!I$1,products!$A$1:$G$1,0))</f>
        <v>Exc</v>
      </c>
      <c r="J164" t="str">
        <f>INDEX(products!$A$1:$G$49, MATCH(orders!$D164,products!$A$1:$A$49,0), MATCH(orders!J$1,products!$A$1:$G$1,0))</f>
        <v>D</v>
      </c>
      <c r="K164" s="5">
        <f>INDEX(products!$A$1:$G$49, MATCH(orders!$D164,products!$A$1:$A$49,0), MATCH(orders!K$1,products!$A$1:$G$1,0))</f>
        <v>0.5</v>
      </c>
      <c r="L164" s="7">
        <f>INDEX(products!$A$1:$G$49, MATCH(orders!$D164,products!$A$1:$A$49,0), 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 customers!A164:A1164, customers!B164:B1164,,0)</f>
        <v>Gerardo Schonfeld</v>
      </c>
      <c r="G165" s="2" t="str">
        <f>IF(_xlfn.XLOOKUP(C165, customers!A164:A1164, customers!C164:C1164,, 0) = 0,"", _xlfn.XLOOKUP(C165, customers!A164:A1164, customers!C164:C1164,, 0))</f>
        <v>gschonfeld4j@oracle.com</v>
      </c>
      <c r="H165" s="2" t="str">
        <f>_xlfn.XLOOKUP(C165, customers!A164:A1164, customers!G164:G1164,, 0)</f>
        <v>United States</v>
      </c>
      <c r="I165" t="str">
        <f>INDEX(products!$A$1:$G$49, MATCH(orders!$D165,products!$A$1:$A$49,0), MATCH(orders!I$1,products!$A$1:$G$1,0))</f>
        <v>Rob</v>
      </c>
      <c r="J165" t="str">
        <f>INDEX(products!$A$1:$G$49, MATCH(orders!$D165,products!$A$1:$A$49,0), MATCH(orders!J$1,products!$A$1:$G$1,0))</f>
        <v>D</v>
      </c>
      <c r="K165" s="5">
        <f>INDEX(products!$A$1:$G$49, MATCH(orders!$D165,products!$A$1:$A$49,0), MATCH(orders!K$1,products!$A$1:$G$1,0))</f>
        <v>0.2</v>
      </c>
      <c r="L165" s="7">
        <f>INDEX(products!$A$1:$G$49, MATCH(orders!$D165,products!$A$1:$A$49,0), 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 customers!A165:A1165, customers!B165:B1165,,0)</f>
        <v>Claiborne Feye</v>
      </c>
      <c r="G166" s="2" t="str">
        <f>IF(_xlfn.XLOOKUP(C166, customers!A165:A1165, customers!C165:C1165,, 0) = 0,"", _xlfn.XLOOKUP(C166, customers!A165:A1165, customers!C165:C1165,, 0))</f>
        <v>cfeye4k@google.co.jp</v>
      </c>
      <c r="H166" s="2" t="str">
        <f>_xlfn.XLOOKUP(C166, customers!A165:A1165, customers!G165:G1165,, 0)</f>
        <v>Ireland</v>
      </c>
      <c r="I166" t="str">
        <f>INDEX(products!$A$1:$G$49, MATCH(orders!$D166,products!$A$1:$A$49,0), MATCH(orders!I$1,products!$A$1:$G$1,0))</f>
        <v>Exc</v>
      </c>
      <c r="J166" t="str">
        <f>INDEX(products!$A$1:$G$49, MATCH(orders!$D166,products!$A$1:$A$49,0), MATCH(orders!J$1,products!$A$1:$G$1,0))</f>
        <v>D</v>
      </c>
      <c r="K166" s="5">
        <f>INDEX(products!$A$1:$G$49, MATCH(orders!$D166,products!$A$1:$A$49,0), MATCH(orders!K$1,products!$A$1:$G$1,0))</f>
        <v>0.5</v>
      </c>
      <c r="L166" s="7">
        <f>INDEX(products!$A$1:$G$49, MATCH(orders!$D166,products!$A$1:$A$49,0), 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 customers!A166:A1166, customers!B166:B1166,,0)</f>
        <v>Mina Elstone</v>
      </c>
      <c r="G167" s="2" t="str">
        <f>IF(_xlfn.XLOOKUP(C167, customers!A166:A1166, customers!C166:C1166,, 0) = 0,"", _xlfn.XLOOKUP(C167, customers!A166:A1166, customers!C166:C1166,, 0))</f>
        <v/>
      </c>
      <c r="H167" s="2" t="str">
        <f>_xlfn.XLOOKUP(C167, customers!A166:A1166, customers!G166:G1166,, 0)</f>
        <v>United States</v>
      </c>
      <c r="I167" t="str">
        <f>INDEX(products!$A$1:$G$49, MATCH(orders!$D167,products!$A$1:$A$49,0), MATCH(orders!I$1,products!$A$1:$G$1,0))</f>
        <v>Rob</v>
      </c>
      <c r="J167" t="str">
        <f>INDEX(products!$A$1:$G$49, MATCH(orders!$D167,products!$A$1:$A$49,0), MATCH(orders!J$1,products!$A$1:$G$1,0))</f>
        <v>D</v>
      </c>
      <c r="K167" s="5">
        <f>INDEX(products!$A$1:$G$49, MATCH(orders!$D167,products!$A$1:$A$49,0), MATCH(orders!K$1,products!$A$1:$G$1,0))</f>
        <v>1</v>
      </c>
      <c r="L167" s="7">
        <f>INDEX(products!$A$1:$G$49, MATCH(orders!$D167,products!$A$1:$A$49,0), 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 customers!A167:A1167, customers!B167:B1167,,0)</f>
        <v>Sherman Mewrcik</v>
      </c>
      <c r="G168" s="2" t="str">
        <f>IF(_xlfn.XLOOKUP(C168, customers!A167:A1167, customers!C167:C1167,, 0) = 0,"", _xlfn.XLOOKUP(C168, customers!A167:A1167, customers!C167:C1167,, 0))</f>
        <v/>
      </c>
      <c r="H168" s="2" t="str">
        <f>_xlfn.XLOOKUP(C168, customers!A167:A1167, customers!G167:G1167,, 0)</f>
        <v>United States</v>
      </c>
      <c r="I168" t="str">
        <f>INDEX(products!$A$1:$G$49, MATCH(orders!$D168,products!$A$1:$A$49,0), MATCH(orders!I$1,products!$A$1:$G$1,0))</f>
        <v>Rob</v>
      </c>
      <c r="J168" t="str">
        <f>INDEX(products!$A$1:$G$49, MATCH(orders!$D168,products!$A$1:$A$49,0), MATCH(orders!J$1,products!$A$1:$G$1,0))</f>
        <v>D</v>
      </c>
      <c r="K168" s="5">
        <f>INDEX(products!$A$1:$G$49, MATCH(orders!$D168,products!$A$1:$A$49,0), MATCH(orders!K$1,products!$A$1:$G$1,0))</f>
        <v>0.5</v>
      </c>
      <c r="L168" s="7">
        <f>INDEX(products!$A$1:$G$49, MATCH(orders!$D168,products!$A$1:$A$49,0), 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 customers!A168:A1168, customers!B168:B1168,,0)</f>
        <v>Tamarah Fero</v>
      </c>
      <c r="G169" s="2" t="str">
        <f>IF(_xlfn.XLOOKUP(C169, customers!A168:A1168, customers!C168:C1168,, 0) = 0,"", _xlfn.XLOOKUP(C169, customers!A168:A1168, customers!C168:C1168,, 0))</f>
        <v>tfero4n@comsenz.com</v>
      </c>
      <c r="H169" s="2" t="str">
        <f>_xlfn.XLOOKUP(C169, customers!A168:A1168, customers!G168:G1168,, 0)</f>
        <v>United States</v>
      </c>
      <c r="I169" t="str">
        <f>INDEX(products!$A$1:$G$49, MATCH(orders!$D169,products!$A$1:$A$49,0), MATCH(orders!I$1,products!$A$1:$G$1,0))</f>
        <v>Exc</v>
      </c>
      <c r="J169" t="str">
        <f>INDEX(products!$A$1:$G$49, MATCH(orders!$D169,products!$A$1:$A$49,0), MATCH(orders!J$1,products!$A$1:$G$1,0))</f>
        <v>M</v>
      </c>
      <c r="K169" s="5">
        <f>INDEX(products!$A$1:$G$49, MATCH(orders!$D169,products!$A$1:$A$49,0), MATCH(orders!K$1,products!$A$1:$G$1,0))</f>
        <v>0.5</v>
      </c>
      <c r="L169" s="7">
        <f>INDEX(products!$A$1:$G$49, MATCH(orders!$D169,products!$A$1:$A$49,0), 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 customers!A169:A1169, customers!B169:B1169,,0)</f>
        <v>Stanislaus Valsler</v>
      </c>
      <c r="G170" s="2" t="str">
        <f>IF(_xlfn.XLOOKUP(C170, customers!A169:A1169, customers!C169:C1169,, 0) = 0,"", _xlfn.XLOOKUP(C170, customers!A169:A1169, customers!C169:C1169,, 0))</f>
        <v/>
      </c>
      <c r="H170" s="2" t="str">
        <f>_xlfn.XLOOKUP(C170, customers!A169:A1169, customers!G169:G1169,, 0)</f>
        <v>Ireland</v>
      </c>
      <c r="I170" t="str">
        <f>INDEX(products!$A$1:$G$49, MATCH(orders!$D170,products!$A$1:$A$49,0), MATCH(orders!I$1,products!$A$1:$G$1,0))</f>
        <v>Ara</v>
      </c>
      <c r="J170" t="str">
        <f>INDEX(products!$A$1:$G$49, MATCH(orders!$D170,products!$A$1:$A$49,0), MATCH(orders!J$1,products!$A$1:$G$1,0))</f>
        <v>M</v>
      </c>
      <c r="K170" s="5">
        <f>INDEX(products!$A$1:$G$49, MATCH(orders!$D170,products!$A$1:$A$49,0), MATCH(orders!K$1,products!$A$1:$G$1,0))</f>
        <v>0.5</v>
      </c>
      <c r="L170" s="7">
        <f>INDEX(products!$A$1:$G$49, MATCH(orders!$D170,products!$A$1:$A$49,0), 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 customers!A170:A1170, customers!B170:B1170,,0)</f>
        <v>Felita Dauney</v>
      </c>
      <c r="G171" s="2" t="str">
        <f>IF(_xlfn.XLOOKUP(C171, customers!A170:A1170, customers!C170:C1170,, 0) = 0,"", _xlfn.XLOOKUP(C171, customers!A170:A1170, customers!C170:C1170,, 0))</f>
        <v>fdauney4p@sphinn.com</v>
      </c>
      <c r="H171" s="2" t="str">
        <f>_xlfn.XLOOKUP(C171, customers!A170:A1170, customers!G170:G1170,, 0)</f>
        <v>Ireland</v>
      </c>
      <c r="I171" t="str">
        <f>INDEX(products!$A$1:$G$49, MATCH(orders!$D171,products!$A$1:$A$49,0), MATCH(orders!I$1,products!$A$1:$G$1,0))</f>
        <v>Rob</v>
      </c>
      <c r="J171" t="str">
        <f>INDEX(products!$A$1:$G$49, MATCH(orders!$D171,products!$A$1:$A$49,0), MATCH(orders!J$1,products!$A$1:$G$1,0))</f>
        <v>D</v>
      </c>
      <c r="K171" s="5">
        <f>INDEX(products!$A$1:$G$49, MATCH(orders!$D171,products!$A$1:$A$49,0), MATCH(orders!K$1,products!$A$1:$G$1,0))</f>
        <v>1</v>
      </c>
      <c r="L171" s="7">
        <f>INDEX(products!$A$1:$G$49, MATCH(orders!$D171,products!$A$1:$A$49,0), 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 customers!A171:A1171, customers!B171:B1171,,0)</f>
        <v>Serena Earley</v>
      </c>
      <c r="G172" s="2" t="str">
        <f>IF(_xlfn.XLOOKUP(C172, customers!A171:A1171, customers!C171:C1171,, 0) = 0,"", _xlfn.XLOOKUP(C172, customers!A171:A1171, customers!C171:C1171,, 0))</f>
        <v>searley4q@youku.com</v>
      </c>
      <c r="H172" s="2" t="str">
        <f>_xlfn.XLOOKUP(C172, customers!A171:A1171, customers!G171:G1171,, 0)</f>
        <v>United Kingdom</v>
      </c>
      <c r="I172" t="str">
        <f>INDEX(products!$A$1:$G$49, MATCH(orders!$D172,products!$A$1:$A$49,0), MATCH(orders!I$1,products!$A$1:$G$1,0))</f>
        <v>Exc</v>
      </c>
      <c r="J172" t="str">
        <f>INDEX(products!$A$1:$G$49, MATCH(orders!$D172,products!$A$1:$A$49,0), MATCH(orders!J$1,products!$A$1:$G$1,0))</f>
        <v>L</v>
      </c>
      <c r="K172" s="5">
        <f>INDEX(products!$A$1:$G$49, MATCH(orders!$D172,products!$A$1:$A$49,0), MATCH(orders!K$1,products!$A$1:$G$1,0))</f>
        <v>2.5</v>
      </c>
      <c r="L172" s="7">
        <f>INDEX(products!$A$1:$G$49, MATCH(orders!$D172,products!$A$1:$A$49,0), 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 customers!A172:A1172, customers!B172:B1172,,0)</f>
        <v>Minny Chamberlayne</v>
      </c>
      <c r="G173" s="2" t="str">
        <f>IF(_xlfn.XLOOKUP(C173, customers!A172:A1172, customers!C172:C1172,, 0) = 0,"", _xlfn.XLOOKUP(C173, customers!A172:A1172, customers!C172:C1172,, 0))</f>
        <v>mchamberlayne4r@bigcartel.com</v>
      </c>
      <c r="H173" s="2" t="str">
        <f>_xlfn.XLOOKUP(C173, customers!A172:A1172, customers!G172:G1172,, 0)</f>
        <v>United States</v>
      </c>
      <c r="I173" t="str">
        <f>INDEX(products!$A$1:$G$49, MATCH(orders!$D173,products!$A$1:$A$49,0), MATCH(orders!I$1,products!$A$1:$G$1,0))</f>
        <v>Exc</v>
      </c>
      <c r="J173" t="str">
        <f>INDEX(products!$A$1:$G$49, MATCH(orders!$D173,products!$A$1:$A$49,0), MATCH(orders!J$1,products!$A$1:$G$1,0))</f>
        <v>M</v>
      </c>
      <c r="K173" s="5">
        <f>INDEX(products!$A$1:$G$49, MATCH(orders!$D173,products!$A$1:$A$49,0), MATCH(orders!K$1,products!$A$1:$G$1,0))</f>
        <v>2.5</v>
      </c>
      <c r="L173" s="7">
        <f>INDEX(products!$A$1:$G$49, MATCH(orders!$D173,products!$A$1:$A$49,0), 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 customers!A173:A1173, customers!B173:B1173,,0)</f>
        <v>Bartholemy Flaherty</v>
      </c>
      <c r="G174" s="2" t="str">
        <f>IF(_xlfn.XLOOKUP(C174, customers!A173:A1173, customers!C173:C1173,, 0) = 0,"", _xlfn.XLOOKUP(C174, customers!A173:A1173, customers!C173:C1173,, 0))</f>
        <v>bflaherty4s@moonfruit.com</v>
      </c>
      <c r="H174" s="2" t="str">
        <f>_xlfn.XLOOKUP(C174, customers!A173:A1173, customers!G173:G1173,, 0)</f>
        <v>Ireland</v>
      </c>
      <c r="I174" t="str">
        <f>INDEX(products!$A$1:$G$49, MATCH(orders!$D174,products!$A$1:$A$49,0), MATCH(orders!I$1,products!$A$1:$G$1,0))</f>
        <v>Exc</v>
      </c>
      <c r="J174" t="str">
        <f>INDEX(products!$A$1:$G$49, MATCH(orders!$D174,products!$A$1:$A$49,0), MATCH(orders!J$1,products!$A$1:$G$1,0))</f>
        <v>D</v>
      </c>
      <c r="K174" s="5">
        <f>INDEX(products!$A$1:$G$49, MATCH(orders!$D174,products!$A$1:$A$49,0), MATCH(orders!K$1,products!$A$1:$G$1,0))</f>
        <v>0.5</v>
      </c>
      <c r="L174" s="7">
        <f>INDEX(products!$A$1:$G$49, MATCH(orders!$D174,products!$A$1:$A$49,0), 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 customers!A174:A1174, customers!B174:B1174,,0)</f>
        <v>Oran Colbeck</v>
      </c>
      <c r="G175" s="2" t="str">
        <f>IF(_xlfn.XLOOKUP(C175, customers!A174:A1174, customers!C174:C1174,, 0) = 0,"", _xlfn.XLOOKUP(C175, customers!A174:A1174, customers!C174:C1174,, 0))</f>
        <v>ocolbeck4t@sina.com.cn</v>
      </c>
      <c r="H175" s="2" t="str">
        <f>_xlfn.XLOOKUP(C175, customers!A174:A1174, customers!G174:G1174,, 0)</f>
        <v>United States</v>
      </c>
      <c r="I175" t="str">
        <f>INDEX(products!$A$1:$G$49, MATCH(orders!$D175,products!$A$1:$A$49,0), MATCH(orders!I$1,products!$A$1:$G$1,0))</f>
        <v>Rob</v>
      </c>
      <c r="J175" t="str">
        <f>INDEX(products!$A$1:$G$49, MATCH(orders!$D175,products!$A$1:$A$49,0), MATCH(orders!J$1,products!$A$1:$G$1,0))</f>
        <v>M</v>
      </c>
      <c r="K175" s="5">
        <f>INDEX(products!$A$1:$G$49, MATCH(orders!$D175,products!$A$1:$A$49,0), MATCH(orders!K$1,products!$A$1:$G$1,0))</f>
        <v>2.5</v>
      </c>
      <c r="L175" s="7">
        <f>INDEX(products!$A$1:$G$49, MATCH(orders!$D175,products!$A$1:$A$49,0), 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 customers!A175:A1175, customers!B175:B1175,,0)</f>
        <v>Elysee Sketch</v>
      </c>
      <c r="G176" s="2" t="str">
        <f>IF(_xlfn.XLOOKUP(C176, customers!A175:A1175, customers!C175:C1175,, 0) = 0,"", _xlfn.XLOOKUP(C176, customers!A175:A1175, customers!C175:C1175,, 0))</f>
        <v/>
      </c>
      <c r="H176" s="2" t="str">
        <f>_xlfn.XLOOKUP(C176, customers!A175:A1175, customers!G175:G1175,, 0)</f>
        <v>United States</v>
      </c>
      <c r="I176" t="str">
        <f>INDEX(products!$A$1:$G$49, MATCH(orders!$D176,products!$A$1:$A$49,0), MATCH(orders!I$1,products!$A$1:$G$1,0))</f>
        <v>Exc</v>
      </c>
      <c r="J176" t="str">
        <f>INDEX(products!$A$1:$G$49, MATCH(orders!$D176,products!$A$1:$A$49,0), MATCH(orders!J$1,products!$A$1:$G$1,0))</f>
        <v>L</v>
      </c>
      <c r="K176" s="5">
        <f>INDEX(products!$A$1:$G$49, MATCH(orders!$D176,products!$A$1:$A$49,0), MATCH(orders!K$1,products!$A$1:$G$1,0))</f>
        <v>2.5</v>
      </c>
      <c r="L176" s="7">
        <f>INDEX(products!$A$1:$G$49, MATCH(orders!$D176,products!$A$1:$A$49,0), 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 customers!A176:A1176, customers!B176:B1176,,0)</f>
        <v>Ethelda Hobbing</v>
      </c>
      <c r="G177" s="2" t="str">
        <f>IF(_xlfn.XLOOKUP(C177, customers!A176:A1176, customers!C176:C1176,, 0) = 0,"", _xlfn.XLOOKUP(C177, customers!A176:A1176, customers!C176:C1176,, 0))</f>
        <v>ehobbing4v@nsw.gov.au</v>
      </c>
      <c r="H177" s="2" t="str">
        <f>_xlfn.XLOOKUP(C177, customers!A176:A1176, customers!G176:G1176,, 0)</f>
        <v>United States</v>
      </c>
      <c r="I177" t="str">
        <f>INDEX(products!$A$1:$G$49, MATCH(orders!$D177,products!$A$1:$A$49,0), MATCH(orders!I$1,products!$A$1:$G$1,0))</f>
        <v>Exc</v>
      </c>
      <c r="J177" t="str">
        <f>INDEX(products!$A$1:$G$49, MATCH(orders!$D177,products!$A$1:$A$49,0), MATCH(orders!J$1,products!$A$1:$G$1,0))</f>
        <v>M</v>
      </c>
      <c r="K177" s="5">
        <f>INDEX(products!$A$1:$G$49, MATCH(orders!$D177,products!$A$1:$A$49,0), MATCH(orders!K$1,products!$A$1:$G$1,0))</f>
        <v>2.5</v>
      </c>
      <c r="L177" s="7">
        <f>INDEX(products!$A$1:$G$49, MATCH(orders!$D177,products!$A$1:$A$49,0), 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 customers!A177:A1177, customers!B177:B1177,,0)</f>
        <v>Odille Thynne</v>
      </c>
      <c r="G178" s="2" t="str">
        <f>IF(_xlfn.XLOOKUP(C178, customers!A177:A1177, customers!C177:C1177,, 0) = 0,"", _xlfn.XLOOKUP(C178, customers!A177:A1177, customers!C177:C1177,, 0))</f>
        <v>othynne4w@auda.org.au</v>
      </c>
      <c r="H178" s="2" t="str">
        <f>_xlfn.XLOOKUP(C178, customers!A177:A1177, customers!G177:G1177,, 0)</f>
        <v>United States</v>
      </c>
      <c r="I178" t="str">
        <f>INDEX(products!$A$1:$G$49, MATCH(orders!$D178,products!$A$1:$A$49,0), MATCH(orders!I$1,products!$A$1:$G$1,0))</f>
        <v>Exc</v>
      </c>
      <c r="J178" t="str">
        <f>INDEX(products!$A$1:$G$49, MATCH(orders!$D178,products!$A$1:$A$49,0), MATCH(orders!J$1,products!$A$1:$G$1,0))</f>
        <v>L</v>
      </c>
      <c r="K178" s="5">
        <f>INDEX(products!$A$1:$G$49, MATCH(orders!$D178,products!$A$1:$A$49,0), MATCH(orders!K$1,products!$A$1:$G$1,0))</f>
        <v>2.5</v>
      </c>
      <c r="L178" s="7">
        <f>INDEX(products!$A$1:$G$49, MATCH(orders!$D178,products!$A$1:$A$49,0), 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 customers!A178:A1178, customers!B178:B1178,,0)</f>
        <v>Emlynne Heining</v>
      </c>
      <c r="G179" s="2" t="str">
        <f>IF(_xlfn.XLOOKUP(C179, customers!A178:A1178, customers!C178:C1178,, 0) = 0,"", _xlfn.XLOOKUP(C179, customers!A178:A1178, customers!C178:C1178,, 0))</f>
        <v>eheining4x@flickr.com</v>
      </c>
      <c r="H179" s="2" t="str">
        <f>_xlfn.XLOOKUP(C179, customers!A178:A1178, customers!G178:G1178,, 0)</f>
        <v>United States</v>
      </c>
      <c r="I179" t="str">
        <f>INDEX(products!$A$1:$G$49, MATCH(orders!$D179,products!$A$1:$A$49,0), MATCH(orders!I$1,products!$A$1:$G$1,0))</f>
        <v>Rob</v>
      </c>
      <c r="J179" t="str">
        <f>INDEX(products!$A$1:$G$49, MATCH(orders!$D179,products!$A$1:$A$49,0), MATCH(orders!J$1,products!$A$1:$G$1,0))</f>
        <v>L</v>
      </c>
      <c r="K179" s="5">
        <f>INDEX(products!$A$1:$G$49, MATCH(orders!$D179,products!$A$1:$A$49,0), MATCH(orders!K$1,products!$A$1:$G$1,0))</f>
        <v>2.5</v>
      </c>
      <c r="L179" s="7">
        <f>INDEX(products!$A$1:$G$49, MATCH(orders!$D179,products!$A$1:$A$49,0), 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 customers!A179:A1179, customers!B179:B1179,,0)</f>
        <v>Katerina Melloi</v>
      </c>
      <c r="G180" s="2" t="str">
        <f>IF(_xlfn.XLOOKUP(C180, customers!A179:A1179, customers!C179:C1179,, 0) = 0,"", _xlfn.XLOOKUP(C180, customers!A179:A1179, customers!C179:C1179,, 0))</f>
        <v>kmelloi4y@imdb.com</v>
      </c>
      <c r="H180" s="2" t="str">
        <f>_xlfn.XLOOKUP(C180, customers!A179:A1179, customers!G179:G1179,, 0)</f>
        <v>United States</v>
      </c>
      <c r="I180" t="str">
        <f>INDEX(products!$A$1:$G$49, MATCH(orders!$D180,products!$A$1:$A$49,0), MATCH(orders!I$1,products!$A$1:$G$1,0))</f>
        <v>Ara</v>
      </c>
      <c r="J180" t="str">
        <f>INDEX(products!$A$1:$G$49, MATCH(orders!$D180,products!$A$1:$A$49,0), MATCH(orders!J$1,products!$A$1:$G$1,0))</f>
        <v>L</v>
      </c>
      <c r="K180" s="5">
        <f>INDEX(products!$A$1:$G$49, MATCH(orders!$D180,products!$A$1:$A$49,0), MATCH(orders!K$1,products!$A$1:$G$1,0))</f>
        <v>1</v>
      </c>
      <c r="L180" s="7">
        <f>INDEX(products!$A$1:$G$49, MATCH(orders!$D180,products!$A$1:$A$49,0), 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 customers!A180:A1180, customers!B180:B1180,,0)</f>
        <v>Tiffany Scardafield</v>
      </c>
      <c r="G181" s="2" t="str">
        <f>IF(_xlfn.XLOOKUP(C181, customers!A180:A1180, customers!C180:C1180,, 0) = 0,"", _xlfn.XLOOKUP(C181, customers!A180:A1180, customers!C180:C1180,, 0))</f>
        <v/>
      </c>
      <c r="H181" s="2" t="str">
        <f>_xlfn.XLOOKUP(C181, customers!A180:A1180, customers!G180:G1180,, 0)</f>
        <v>Ireland</v>
      </c>
      <c r="I181" t="str">
        <f>INDEX(products!$A$1:$G$49, MATCH(orders!$D181,products!$A$1:$A$49,0), MATCH(orders!I$1,products!$A$1:$G$1,0))</f>
        <v>Ara</v>
      </c>
      <c r="J181" t="str">
        <f>INDEX(products!$A$1:$G$49, MATCH(orders!$D181,products!$A$1:$A$49,0), MATCH(orders!J$1,products!$A$1:$G$1,0))</f>
        <v>D</v>
      </c>
      <c r="K181" s="5">
        <f>INDEX(products!$A$1:$G$49, MATCH(orders!$D181,products!$A$1:$A$49,0), MATCH(orders!K$1,products!$A$1:$G$1,0))</f>
        <v>0.2</v>
      </c>
      <c r="L181" s="7">
        <f>INDEX(products!$A$1:$G$49, MATCH(orders!$D181,products!$A$1:$A$49,0), 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 customers!A181:A1181, customers!B181:B1181,,0)</f>
        <v>Abrahan Mussen</v>
      </c>
      <c r="G182" s="2" t="str">
        <f>IF(_xlfn.XLOOKUP(C182, customers!A181:A1181, customers!C181:C1181,, 0) = 0,"", _xlfn.XLOOKUP(C182, customers!A181:A1181, customers!C181:C1181,, 0))</f>
        <v>amussen50@51.la</v>
      </c>
      <c r="H182" s="2" t="str">
        <f>_xlfn.XLOOKUP(C182, customers!A181:A1181, customers!G181:G1181,, 0)</f>
        <v>United States</v>
      </c>
      <c r="I182" t="str">
        <f>INDEX(products!$A$1:$G$49, MATCH(orders!$D182,products!$A$1:$A$49,0), MATCH(orders!I$1,products!$A$1:$G$1,0))</f>
        <v>Exc</v>
      </c>
      <c r="J182" t="str">
        <f>INDEX(products!$A$1:$G$49, MATCH(orders!$D182,products!$A$1:$A$49,0), MATCH(orders!J$1,products!$A$1:$G$1,0))</f>
        <v>L</v>
      </c>
      <c r="K182" s="5">
        <f>INDEX(products!$A$1:$G$49, MATCH(orders!$D182,products!$A$1:$A$49,0), MATCH(orders!K$1,products!$A$1:$G$1,0))</f>
        <v>0.2</v>
      </c>
      <c r="L182" s="7">
        <f>INDEX(products!$A$1:$G$49, MATCH(orders!$D182,products!$A$1:$A$49,0), 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 customers!A182:A1182, customers!B182:B1182,,0)</f>
        <v>Abrahan Mussen</v>
      </c>
      <c r="G183" s="2" t="str">
        <f>IF(_xlfn.XLOOKUP(C183, customers!A182:A1182, customers!C182:C1182,, 0) = 0,"", _xlfn.XLOOKUP(C183, customers!A182:A1182, customers!C182:C1182,, 0))</f>
        <v>amussen50@51.la</v>
      </c>
      <c r="H183" s="2" t="str">
        <f>_xlfn.XLOOKUP(C183, customers!A182:A1182, customers!G182:G1182,, 0)</f>
        <v>United States</v>
      </c>
      <c r="I183" t="str">
        <f>INDEX(products!$A$1:$G$49, MATCH(orders!$D183,products!$A$1:$A$49,0), MATCH(orders!I$1,products!$A$1:$G$1,0))</f>
        <v>Ara</v>
      </c>
      <c r="J183" t="str">
        <f>INDEX(products!$A$1:$G$49, MATCH(orders!$D183,products!$A$1:$A$49,0), MATCH(orders!J$1,products!$A$1:$G$1,0))</f>
        <v>D</v>
      </c>
      <c r="K183" s="5">
        <f>INDEX(products!$A$1:$G$49, MATCH(orders!$D183,products!$A$1:$A$49,0), MATCH(orders!K$1,products!$A$1:$G$1,0))</f>
        <v>0.5</v>
      </c>
      <c r="L183" s="7">
        <f>INDEX(products!$A$1:$G$49, MATCH(orders!$D183,products!$A$1:$A$49,0), 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 customers!A183:A1183, customers!B183:B1183,,0)</f>
        <v>Anny Mundford</v>
      </c>
      <c r="G184" s="2" t="str">
        <f>IF(_xlfn.XLOOKUP(C184, customers!A183:A1183, customers!C183:C1183,, 0) = 0,"", _xlfn.XLOOKUP(C184, customers!A183:A1183, customers!C183:C1183,, 0))</f>
        <v>amundford52@nbcnews.com</v>
      </c>
      <c r="H184" s="2" t="str">
        <f>_xlfn.XLOOKUP(C184, customers!A183:A1183, customers!G183:G1183,, 0)</f>
        <v>United States</v>
      </c>
      <c r="I184" t="str">
        <f>INDEX(products!$A$1:$G$49, MATCH(orders!$D184,products!$A$1:$A$49,0), MATCH(orders!I$1,products!$A$1:$G$1,0))</f>
        <v>Rob</v>
      </c>
      <c r="J184" t="str">
        <f>INDEX(products!$A$1:$G$49, MATCH(orders!$D184,products!$A$1:$A$49,0), MATCH(orders!J$1,products!$A$1:$G$1,0))</f>
        <v>D</v>
      </c>
      <c r="K184" s="5">
        <f>INDEX(products!$A$1:$G$49, MATCH(orders!$D184,products!$A$1:$A$49,0), MATCH(orders!K$1,products!$A$1:$G$1,0))</f>
        <v>0.5</v>
      </c>
      <c r="L184" s="7">
        <f>INDEX(products!$A$1:$G$49, MATCH(orders!$D184,products!$A$1:$A$49,0), 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 customers!A184:A1184, customers!B184:B1184,,0)</f>
        <v>Tory Walas</v>
      </c>
      <c r="G185" s="2" t="str">
        <f>IF(_xlfn.XLOOKUP(C185, customers!A184:A1184, customers!C184:C1184,, 0) = 0,"", _xlfn.XLOOKUP(C185, customers!A184:A1184, customers!C184:C1184,, 0))</f>
        <v>twalas53@google.ca</v>
      </c>
      <c r="H185" s="2" t="str">
        <f>_xlfn.XLOOKUP(C185, customers!A184:A1184, customers!G184:G1184,, 0)</f>
        <v>United States</v>
      </c>
      <c r="I185" t="str">
        <f>INDEX(products!$A$1:$G$49, MATCH(orders!$D185,products!$A$1:$A$49,0), MATCH(orders!I$1,products!$A$1:$G$1,0))</f>
        <v>Exc</v>
      </c>
      <c r="J185" t="str">
        <f>INDEX(products!$A$1:$G$49, MATCH(orders!$D185,products!$A$1:$A$49,0), MATCH(orders!J$1,products!$A$1:$G$1,0))</f>
        <v>M</v>
      </c>
      <c r="K185" s="5">
        <f>INDEX(products!$A$1:$G$49, MATCH(orders!$D185,products!$A$1:$A$49,0), MATCH(orders!K$1,products!$A$1:$G$1,0))</f>
        <v>0.2</v>
      </c>
      <c r="L185" s="7">
        <f>INDEX(products!$A$1:$G$49, MATCH(orders!$D185,products!$A$1:$A$49,0), 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 customers!A185:A1185, customers!B185:B1185,,0)</f>
        <v>Isa Blazewicz</v>
      </c>
      <c r="G186" s="2" t="str">
        <f>IF(_xlfn.XLOOKUP(C186, customers!A185:A1185, customers!C185:C1185,, 0) = 0,"", _xlfn.XLOOKUP(C186, customers!A185:A1185, customers!C185:C1185,, 0))</f>
        <v>iblazewicz54@thetimes.co.uk</v>
      </c>
      <c r="H186" s="2" t="str">
        <f>_xlfn.XLOOKUP(C186, customers!A185:A1185, customers!G185:G1185,, 0)</f>
        <v>United States</v>
      </c>
      <c r="I186" t="str">
        <f>INDEX(products!$A$1:$G$49, MATCH(orders!$D186,products!$A$1:$A$49,0), MATCH(orders!I$1,products!$A$1:$G$1,0))</f>
        <v>Ara</v>
      </c>
      <c r="J186" t="str">
        <f>INDEX(products!$A$1:$G$49, MATCH(orders!$D186,products!$A$1:$A$49,0), MATCH(orders!J$1,products!$A$1:$G$1,0))</f>
        <v>L</v>
      </c>
      <c r="K186" s="5">
        <f>INDEX(products!$A$1:$G$49, MATCH(orders!$D186,products!$A$1:$A$49,0), MATCH(orders!K$1,products!$A$1:$G$1,0))</f>
        <v>0.5</v>
      </c>
      <c r="L186" s="7">
        <f>INDEX(products!$A$1:$G$49, MATCH(orders!$D186,products!$A$1:$A$49,0), 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 customers!A186:A1186, customers!B186:B1186,,0)</f>
        <v>Angie Rizzetti</v>
      </c>
      <c r="G187" s="2" t="str">
        <f>IF(_xlfn.XLOOKUP(C187, customers!A186:A1186, customers!C186:C1186,, 0) = 0,"", _xlfn.XLOOKUP(C187, customers!A186:A1186, customers!C186:C1186,, 0))</f>
        <v>arizzetti55@naver.com</v>
      </c>
      <c r="H187" s="2" t="str">
        <f>_xlfn.XLOOKUP(C187, customers!A186:A1186, customers!G186:G1186,, 0)</f>
        <v>United States</v>
      </c>
      <c r="I187" t="str">
        <f>INDEX(products!$A$1:$G$49, MATCH(orders!$D187,products!$A$1:$A$49,0), MATCH(orders!I$1,products!$A$1:$G$1,0))</f>
        <v>Exc</v>
      </c>
      <c r="J187" t="str">
        <f>INDEX(products!$A$1:$G$49, MATCH(orders!$D187,products!$A$1:$A$49,0), MATCH(orders!J$1,products!$A$1:$G$1,0))</f>
        <v>D</v>
      </c>
      <c r="K187" s="5">
        <f>INDEX(products!$A$1:$G$49, MATCH(orders!$D187,products!$A$1:$A$49,0), MATCH(orders!K$1,products!$A$1:$G$1,0))</f>
        <v>0.5</v>
      </c>
      <c r="L187" s="7">
        <f>INDEX(products!$A$1:$G$49, MATCH(orders!$D187,products!$A$1:$A$49,0), 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 customers!A187:A1187, customers!B187:B1187,,0)</f>
        <v>Mord Meriet</v>
      </c>
      <c r="G188" s="2" t="str">
        <f>IF(_xlfn.XLOOKUP(C188, customers!A187:A1187, customers!C187:C1187,, 0) = 0,"", _xlfn.XLOOKUP(C188, customers!A187:A1187, customers!C187:C1187,, 0))</f>
        <v>mmeriet56@noaa.gov</v>
      </c>
      <c r="H188" s="2" t="str">
        <f>_xlfn.XLOOKUP(C188, customers!A187:A1187, customers!G187:G1187,, 0)</f>
        <v>United States</v>
      </c>
      <c r="I188" t="str">
        <f>INDEX(products!$A$1:$G$49, MATCH(orders!$D188,products!$A$1:$A$49,0), MATCH(orders!I$1,products!$A$1:$G$1,0))</f>
        <v>Rob</v>
      </c>
      <c r="J188" t="str">
        <f>INDEX(products!$A$1:$G$49, MATCH(orders!$D188,products!$A$1:$A$49,0), MATCH(orders!J$1,products!$A$1:$G$1,0))</f>
        <v>M</v>
      </c>
      <c r="K188" s="5">
        <f>INDEX(products!$A$1:$G$49, MATCH(orders!$D188,products!$A$1:$A$49,0), MATCH(orders!K$1,products!$A$1:$G$1,0))</f>
        <v>2.5</v>
      </c>
      <c r="L188" s="7">
        <f>INDEX(products!$A$1:$G$49, MATCH(orders!$D188,products!$A$1:$A$49,0), 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 customers!A188:A1188, customers!B188:B1188,,0)</f>
        <v>Lawrence Pratt</v>
      </c>
      <c r="G189" s="2" t="str">
        <f>IF(_xlfn.XLOOKUP(C189, customers!A188:A1188, customers!C188:C1188,, 0) = 0,"", _xlfn.XLOOKUP(C189, customers!A188:A1188, customers!C188:C1188,, 0))</f>
        <v>lpratt57@netvibes.com</v>
      </c>
      <c r="H189" s="2" t="str">
        <f>_xlfn.XLOOKUP(C189, customers!A188:A1188, customers!G188:G1188,, 0)</f>
        <v>United States</v>
      </c>
      <c r="I189" t="str">
        <f>INDEX(products!$A$1:$G$49, MATCH(orders!$D189,products!$A$1:$A$49,0), MATCH(orders!I$1,products!$A$1:$G$1,0))</f>
        <v>Lib</v>
      </c>
      <c r="J189" t="str">
        <f>INDEX(products!$A$1:$G$49, MATCH(orders!$D189,products!$A$1:$A$49,0), MATCH(orders!J$1,products!$A$1:$G$1,0))</f>
        <v>M</v>
      </c>
      <c r="K189" s="5">
        <f>INDEX(products!$A$1:$G$49, MATCH(orders!$D189,products!$A$1:$A$49,0), MATCH(orders!K$1,products!$A$1:$G$1,0))</f>
        <v>0.5</v>
      </c>
      <c r="L189" s="7">
        <f>INDEX(products!$A$1:$G$49, MATCH(orders!$D189,products!$A$1:$A$49,0), 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 customers!A189:A1189, customers!B189:B1189,,0)</f>
        <v>Astrix Kitchingham</v>
      </c>
      <c r="G190" s="2" t="str">
        <f>IF(_xlfn.XLOOKUP(C190, customers!A189:A1189, customers!C189:C1189,, 0) = 0,"", _xlfn.XLOOKUP(C190, customers!A189:A1189, customers!C189:C1189,, 0))</f>
        <v>akitchingham58@com.com</v>
      </c>
      <c r="H190" s="2" t="str">
        <f>_xlfn.XLOOKUP(C190, customers!A189:A1189, customers!G189:G1189,, 0)</f>
        <v>United States</v>
      </c>
      <c r="I190" t="str">
        <f>INDEX(products!$A$1:$G$49, MATCH(orders!$D190,products!$A$1:$A$49,0), MATCH(orders!I$1,products!$A$1:$G$1,0))</f>
        <v>Exc</v>
      </c>
      <c r="J190" t="str">
        <f>INDEX(products!$A$1:$G$49, MATCH(orders!$D190,products!$A$1:$A$49,0), MATCH(orders!J$1,products!$A$1:$G$1,0))</f>
        <v>L</v>
      </c>
      <c r="K190" s="5">
        <f>INDEX(products!$A$1:$G$49, MATCH(orders!$D190,products!$A$1:$A$49,0), MATCH(orders!K$1,products!$A$1:$G$1,0))</f>
        <v>0.2</v>
      </c>
      <c r="L190" s="7">
        <f>INDEX(products!$A$1:$G$49, MATCH(orders!$D190,products!$A$1:$A$49,0), 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 customers!A190:A1190, customers!B190:B1190,,0)</f>
        <v>Burnard Bartholin</v>
      </c>
      <c r="G191" s="2" t="str">
        <f>IF(_xlfn.XLOOKUP(C191, customers!A190:A1190, customers!C190:C1190,, 0) = 0,"", _xlfn.XLOOKUP(C191, customers!A190:A1190, customers!C190:C1190,, 0))</f>
        <v>bbartholin59@xinhuanet.com</v>
      </c>
      <c r="H191" s="2" t="str">
        <f>_xlfn.XLOOKUP(C191, customers!A190:A1190, customers!G190:G1190,, 0)</f>
        <v>United States</v>
      </c>
      <c r="I191" t="str">
        <f>INDEX(products!$A$1:$G$49, MATCH(orders!$D191,products!$A$1:$A$49,0), MATCH(orders!I$1,products!$A$1:$G$1,0))</f>
        <v>Lib</v>
      </c>
      <c r="J191" t="str">
        <f>INDEX(products!$A$1:$G$49, MATCH(orders!$D191,products!$A$1:$A$49,0), MATCH(orders!J$1,products!$A$1:$G$1,0))</f>
        <v>M</v>
      </c>
      <c r="K191" s="5">
        <f>INDEX(products!$A$1:$G$49, MATCH(orders!$D191,products!$A$1:$A$49,0), MATCH(orders!K$1,products!$A$1:$G$1,0))</f>
        <v>1</v>
      </c>
      <c r="L191" s="7">
        <f>INDEX(products!$A$1:$G$49, MATCH(orders!$D191,products!$A$1:$A$49,0), 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 customers!A191:A1191, customers!B191:B1191,,0)</f>
        <v>Madelene Prinn</v>
      </c>
      <c r="G192" s="2" t="str">
        <f>IF(_xlfn.XLOOKUP(C192, customers!A191:A1191, customers!C191:C1191,, 0) = 0,"", _xlfn.XLOOKUP(C192, customers!A191:A1191, customers!C191:C1191,, 0))</f>
        <v>mprinn5a@usa.gov</v>
      </c>
      <c r="H192" s="2" t="str">
        <f>_xlfn.XLOOKUP(C192, customers!A191:A1191, customers!G191:G1191,, 0)</f>
        <v>United States</v>
      </c>
      <c r="I192" t="str">
        <f>INDEX(products!$A$1:$G$49, MATCH(orders!$D192,products!$A$1:$A$49,0), MATCH(orders!I$1,products!$A$1:$G$1,0))</f>
        <v>Lib</v>
      </c>
      <c r="J192" t="str">
        <f>INDEX(products!$A$1:$G$49, MATCH(orders!$D192,products!$A$1:$A$49,0), MATCH(orders!J$1,products!$A$1:$G$1,0))</f>
        <v>M</v>
      </c>
      <c r="K192" s="5">
        <f>INDEX(products!$A$1:$G$49, MATCH(orders!$D192,products!$A$1:$A$49,0), MATCH(orders!K$1,products!$A$1:$G$1,0))</f>
        <v>2.5</v>
      </c>
      <c r="L192" s="7">
        <f>INDEX(products!$A$1:$G$49, MATCH(orders!$D192,products!$A$1:$A$49,0), 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 customers!A192:A1192, customers!B192:B1192,,0)</f>
        <v>Alisun Baudino</v>
      </c>
      <c r="G193" s="2" t="str">
        <f>IF(_xlfn.XLOOKUP(C193, customers!A192:A1192, customers!C192:C1192,, 0) = 0,"", _xlfn.XLOOKUP(C193, customers!A192:A1192, customers!C192:C1192,, 0))</f>
        <v>abaudino5b@netvibes.com</v>
      </c>
      <c r="H193" s="2" t="str">
        <f>_xlfn.XLOOKUP(C193, customers!A192:A1192, customers!G192:G1192,, 0)</f>
        <v>United States</v>
      </c>
      <c r="I193" t="str">
        <f>INDEX(products!$A$1:$G$49, MATCH(orders!$D193,products!$A$1:$A$49,0), MATCH(orders!I$1,products!$A$1:$G$1,0))</f>
        <v>Lib</v>
      </c>
      <c r="J193" t="str">
        <f>INDEX(products!$A$1:$G$49, MATCH(orders!$D193,products!$A$1:$A$49,0), MATCH(orders!J$1,products!$A$1:$G$1,0))</f>
        <v>D</v>
      </c>
      <c r="K193" s="5">
        <f>INDEX(products!$A$1:$G$49, MATCH(orders!$D193,products!$A$1:$A$49,0), MATCH(orders!K$1,products!$A$1:$G$1,0))</f>
        <v>0.2</v>
      </c>
      <c r="L193" s="7">
        <f>INDEX(products!$A$1:$G$49, MATCH(orders!$D193,products!$A$1:$A$49,0), 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 customers!A193:A1193, customers!B193:B1193,,0)</f>
        <v>Philipa Petrushanko</v>
      </c>
      <c r="G194" s="2" t="str">
        <f>IF(_xlfn.XLOOKUP(C194, customers!A193:A1193, customers!C193:C1193,, 0) = 0,"", _xlfn.XLOOKUP(C194, customers!A193:A1193, customers!C193:C1193,, 0))</f>
        <v>ppetrushanko5c@blinklist.com</v>
      </c>
      <c r="H194" s="2" t="str">
        <f>_xlfn.XLOOKUP(C194, customers!A193:A1193, customers!G193:G1193,, 0)</f>
        <v>Ireland</v>
      </c>
      <c r="I194" t="str">
        <f>INDEX(products!$A$1:$G$49, MATCH(orders!$D194,products!$A$1:$A$49,0), MATCH(orders!I$1,products!$A$1:$G$1,0))</f>
        <v>Exc</v>
      </c>
      <c r="J194" t="str">
        <f>INDEX(products!$A$1:$G$49, MATCH(orders!$D194,products!$A$1:$A$49,0), MATCH(orders!J$1,products!$A$1:$G$1,0))</f>
        <v>D</v>
      </c>
      <c r="K194" s="5">
        <f>INDEX(products!$A$1:$G$49, MATCH(orders!$D194,products!$A$1:$A$49,0), MATCH(orders!K$1,products!$A$1:$G$1,0))</f>
        <v>1</v>
      </c>
      <c r="L194" s="7">
        <f>INDEX(products!$A$1:$G$49, MATCH(orders!$D194,products!$A$1:$A$49,0), 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 customers!A194:A1194, customers!B194:B1194,,0)</f>
        <v>Kimberli Mustchin</v>
      </c>
      <c r="G195" s="2" t="str">
        <f>IF(_xlfn.XLOOKUP(C195, customers!A194:A1194, customers!C194:C1194,, 0) = 0,"", _xlfn.XLOOKUP(C195, customers!A194:A1194, customers!C194:C1194,, 0))</f>
        <v/>
      </c>
      <c r="H195" s="2" t="str">
        <f>_xlfn.XLOOKUP(C195, customers!A194:A1194, customers!G194:G1194,, 0)</f>
        <v>United States</v>
      </c>
      <c r="I195" t="str">
        <f>INDEX(products!$A$1:$G$49, MATCH(orders!$D195,products!$A$1:$A$49,0), MATCH(orders!I$1,products!$A$1:$G$1,0))</f>
        <v>Exc</v>
      </c>
      <c r="J195" t="str">
        <f>INDEX(products!$A$1:$G$49, MATCH(orders!$D195,products!$A$1:$A$49,0), MATCH(orders!J$1,products!$A$1:$G$1,0))</f>
        <v>L</v>
      </c>
      <c r="K195" s="5">
        <f>INDEX(products!$A$1:$G$49, MATCH(orders!$D195,products!$A$1:$A$49,0), MATCH(orders!K$1,products!$A$1:$G$1,0))</f>
        <v>1</v>
      </c>
      <c r="L195" s="7">
        <f>INDEX(products!$A$1:$G$49, MATCH(orders!$D195,products!$A$1:$A$49,0), MATCH(orders!L$1,products!$A$1:$G$1,0))</f>
        <v>14.85</v>
      </c>
      <c r="M195" s="7">
        <f t="shared" ref="M195:M258" si="9">E195*L195</f>
        <v>44.55</v>
      </c>
      <c r="N195" t="str">
        <f t="shared" ref="N195:N258" si="10">IF(I195="Rob","Robusta", IF(I195="Exc","Excelsa", IF(I195="Ara","Arabica", IF(I195="Lib","Liberica",""))))</f>
        <v>Excelsa</v>
      </c>
      <c r="O195" t="str">
        <f t="shared" ref="O195:O258" si="11">IF(J195="M","Medium", IF(J195="L","Light", 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 customers!A195:A1195, customers!B195:B1195,,0)</f>
        <v>Emlynne Laird</v>
      </c>
      <c r="G196" s="2" t="str">
        <f>IF(_xlfn.XLOOKUP(C196, customers!A195:A1195, customers!C195:C1195,, 0) = 0,"", _xlfn.XLOOKUP(C196, customers!A195:A1195, customers!C195:C1195,, 0))</f>
        <v>elaird5e@bing.com</v>
      </c>
      <c r="H196" s="2" t="str">
        <f>_xlfn.XLOOKUP(C196, customers!A195:A1195, customers!G195:G1195,, 0)</f>
        <v>United States</v>
      </c>
      <c r="I196" t="str">
        <f>INDEX(products!$A$1:$G$49, MATCH(orders!$D196,products!$A$1:$A$49,0), MATCH(orders!I$1,products!$A$1:$G$1,0))</f>
        <v>Exc</v>
      </c>
      <c r="J196" t="str">
        <f>INDEX(products!$A$1:$G$49, MATCH(orders!$D196,products!$A$1:$A$49,0), MATCH(orders!J$1,products!$A$1:$G$1,0))</f>
        <v>D</v>
      </c>
      <c r="K196" s="5">
        <f>INDEX(products!$A$1:$G$49, MATCH(orders!$D196,products!$A$1:$A$49,0), MATCH(orders!K$1,products!$A$1:$G$1,0))</f>
        <v>0.5</v>
      </c>
      <c r="L196" s="7">
        <f>INDEX(products!$A$1:$G$49, MATCH(orders!$D196,products!$A$1:$A$49,0), 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 customers!A196:A1196, customers!B196:B1196,,0)</f>
        <v>Marlena Howsden</v>
      </c>
      <c r="G197" s="2" t="str">
        <f>IF(_xlfn.XLOOKUP(C197, customers!A196:A1196, customers!C196:C1196,, 0) = 0,"", _xlfn.XLOOKUP(C197, customers!A196:A1196, customers!C196:C1196,, 0))</f>
        <v>mhowsden5f@infoseek.co.jp</v>
      </c>
      <c r="H197" s="2" t="str">
        <f>_xlfn.XLOOKUP(C197, customers!A196:A1196, customers!G196:G1196,, 0)</f>
        <v>United States</v>
      </c>
      <c r="I197" t="str">
        <f>INDEX(products!$A$1:$G$49, MATCH(orders!$D197,products!$A$1:$A$49,0), MATCH(orders!I$1,products!$A$1:$G$1,0))</f>
        <v>Ara</v>
      </c>
      <c r="J197" t="str">
        <f>INDEX(products!$A$1:$G$49, MATCH(orders!$D197,products!$A$1:$A$49,0), MATCH(orders!J$1,products!$A$1:$G$1,0))</f>
        <v>L</v>
      </c>
      <c r="K197" s="5">
        <f>INDEX(products!$A$1:$G$49, MATCH(orders!$D197,products!$A$1:$A$49,0), MATCH(orders!K$1,products!$A$1:$G$1,0))</f>
        <v>1</v>
      </c>
      <c r="L197" s="7">
        <f>INDEX(products!$A$1:$G$49, MATCH(orders!$D197,products!$A$1:$A$49,0), 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 customers!A197:A1197, customers!B197:B1197,,0)</f>
        <v>Nealson Cuttler</v>
      </c>
      <c r="G198" s="2" t="str">
        <f>IF(_xlfn.XLOOKUP(C198, customers!A197:A1197, customers!C197:C1197,, 0) = 0,"", _xlfn.XLOOKUP(C198, customers!A197:A1197, customers!C197:C1197,, 0))</f>
        <v>ncuttler5g@parallels.com</v>
      </c>
      <c r="H198" s="2" t="str">
        <f>_xlfn.XLOOKUP(C198, customers!A197:A1197, customers!G197:G1197,, 0)</f>
        <v>United States</v>
      </c>
      <c r="I198" t="str">
        <f>INDEX(products!$A$1:$G$49, MATCH(orders!$D198,products!$A$1:$A$49,0), MATCH(orders!I$1,products!$A$1:$G$1,0))</f>
        <v>Exc</v>
      </c>
      <c r="J198" t="str">
        <f>INDEX(products!$A$1:$G$49, MATCH(orders!$D198,products!$A$1:$A$49,0), MATCH(orders!J$1,products!$A$1:$G$1,0))</f>
        <v>L</v>
      </c>
      <c r="K198" s="5">
        <f>INDEX(products!$A$1:$G$49, MATCH(orders!$D198,products!$A$1:$A$49,0), MATCH(orders!K$1,products!$A$1:$G$1,0))</f>
        <v>0.5</v>
      </c>
      <c r="L198" s="7">
        <f>INDEX(products!$A$1:$G$49, MATCH(orders!$D198,products!$A$1:$A$49,0), 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 customers!A198:A1198, customers!B198:B1198,,0)</f>
        <v>Nealson Cuttler</v>
      </c>
      <c r="G199" s="2" t="str">
        <f>IF(_xlfn.XLOOKUP(C199, customers!A198:A1198, customers!C198:C1198,, 0) = 0,"", _xlfn.XLOOKUP(C199, customers!A198:A1198, customers!C198:C1198,, 0))</f>
        <v>ncuttler5g@parallels.com</v>
      </c>
      <c r="H199" s="2" t="str">
        <f>_xlfn.XLOOKUP(C199, customers!A198:A1198, customers!G198:G1198,, 0)</f>
        <v>United States</v>
      </c>
      <c r="I199" t="str">
        <f>INDEX(products!$A$1:$G$49, MATCH(orders!$D199,products!$A$1:$A$49,0), MATCH(orders!I$1,products!$A$1:$G$1,0))</f>
        <v>Lib</v>
      </c>
      <c r="J199" t="str">
        <f>INDEX(products!$A$1:$G$49, MATCH(orders!$D199,products!$A$1:$A$49,0), MATCH(orders!J$1,products!$A$1:$G$1,0))</f>
        <v>D</v>
      </c>
      <c r="K199" s="5">
        <f>INDEX(products!$A$1:$G$49, MATCH(orders!$D199,products!$A$1:$A$49,0), MATCH(orders!K$1,products!$A$1:$G$1,0))</f>
        <v>2.5</v>
      </c>
      <c r="L199" s="7">
        <f>INDEX(products!$A$1:$G$49, MATCH(orders!$D199,products!$A$1:$A$49,0), 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e">
        <f>_xlfn.XLOOKUP(C200, customers!A199:A1199, customers!B199:B1199,,0)</f>
        <v>#N/A</v>
      </c>
      <c r="G200" s="2" t="e">
        <f>IF(_xlfn.XLOOKUP(C200, customers!A199:A1199, customers!C199:C1199,, 0) = 0,"", _xlfn.XLOOKUP(C200, customers!A199:A1199, customers!C199:C1199,, 0))</f>
        <v>#N/A</v>
      </c>
      <c r="H200" s="2" t="e">
        <f>_xlfn.XLOOKUP(C200, customers!A199:A1199, customers!G199:G1199,, 0)</f>
        <v>#N/A</v>
      </c>
      <c r="I200" t="str">
        <f>INDEX(products!$A$1:$G$49, MATCH(orders!$D200,products!$A$1:$A$49,0), MATCH(orders!I$1,products!$A$1:$G$1,0))</f>
        <v>Lib</v>
      </c>
      <c r="J200" t="str">
        <f>INDEX(products!$A$1:$G$49, MATCH(orders!$D200,products!$A$1:$A$49,0), MATCH(orders!J$1,products!$A$1:$G$1,0))</f>
        <v>D</v>
      </c>
      <c r="K200" s="5">
        <f>INDEX(products!$A$1:$G$49, MATCH(orders!$D200,products!$A$1:$A$49,0), MATCH(orders!K$1,products!$A$1:$G$1,0))</f>
        <v>2.5</v>
      </c>
      <c r="L200" s="7">
        <f>INDEX(products!$A$1:$G$49, MATCH(orders!$D200,products!$A$1:$A$49,0), 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e">
        <f>_xlfn.XLOOKUP(C201, customers!A200:A1200, customers!B200:B1200,,0)</f>
        <v>#N/A</v>
      </c>
      <c r="G201" s="2" t="e">
        <f>IF(_xlfn.XLOOKUP(C201, customers!A200:A1200, customers!C200:C1200,, 0) = 0,"", _xlfn.XLOOKUP(C201, customers!A200:A1200, customers!C200:C1200,, 0))</f>
        <v>#N/A</v>
      </c>
      <c r="H201" s="2" t="e">
        <f>_xlfn.XLOOKUP(C201, customers!A200:A1200, customers!G200:G1200,, 0)</f>
        <v>#N/A</v>
      </c>
      <c r="I201" t="str">
        <f>INDEX(products!$A$1:$G$49, MATCH(orders!$D201,products!$A$1:$A$49,0), MATCH(orders!I$1,products!$A$1:$G$1,0))</f>
        <v>Lib</v>
      </c>
      <c r="J201" t="str">
        <f>INDEX(products!$A$1:$G$49, MATCH(orders!$D201,products!$A$1:$A$49,0), MATCH(orders!J$1,products!$A$1:$G$1,0))</f>
        <v>L</v>
      </c>
      <c r="K201" s="5">
        <f>INDEX(products!$A$1:$G$49, MATCH(orders!$D201,products!$A$1:$A$49,0), MATCH(orders!K$1,products!$A$1:$G$1,0))</f>
        <v>0.5</v>
      </c>
      <c r="L201" s="7">
        <f>INDEX(products!$A$1:$G$49, MATCH(orders!$D201,products!$A$1:$A$49,0), 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e">
        <f>_xlfn.XLOOKUP(C202, customers!A201:A1201, customers!B201:B1201,,0)</f>
        <v>#N/A</v>
      </c>
      <c r="G202" s="2" t="e">
        <f>IF(_xlfn.XLOOKUP(C202, customers!A201:A1201, customers!C201:C1201,, 0) = 0,"", _xlfn.XLOOKUP(C202, customers!A201:A1201, customers!C201:C1201,, 0))</f>
        <v>#N/A</v>
      </c>
      <c r="H202" s="2" t="e">
        <f>_xlfn.XLOOKUP(C202, customers!A201:A1201, customers!G201:G1201,, 0)</f>
        <v>#N/A</v>
      </c>
      <c r="I202" t="str">
        <f>INDEX(products!$A$1:$G$49, MATCH(orders!$D202,products!$A$1:$A$49,0), MATCH(orders!I$1,products!$A$1:$G$1,0))</f>
        <v>Exc</v>
      </c>
      <c r="J202" t="str">
        <f>INDEX(products!$A$1:$G$49, MATCH(orders!$D202,products!$A$1:$A$49,0), MATCH(orders!J$1,products!$A$1:$G$1,0))</f>
        <v>M</v>
      </c>
      <c r="K202" s="5">
        <f>INDEX(products!$A$1:$G$49, MATCH(orders!$D202,products!$A$1:$A$49,0), MATCH(orders!K$1,products!$A$1:$G$1,0))</f>
        <v>1</v>
      </c>
      <c r="L202" s="7">
        <f>INDEX(products!$A$1:$G$49, MATCH(orders!$D202,products!$A$1:$A$49,0), 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 customers!A202:A1202, customers!B202:B1202,,0)</f>
        <v>Adriana Lazarus</v>
      </c>
      <c r="G203" s="2" t="str">
        <f>IF(_xlfn.XLOOKUP(C203, customers!A202:A1202, customers!C202:C1202,, 0) = 0,"", _xlfn.XLOOKUP(C203, customers!A202:A1202, customers!C202:C1202,, 0))</f>
        <v/>
      </c>
      <c r="H203" s="2" t="str">
        <f>_xlfn.XLOOKUP(C203, customers!A202:A1202, customers!G202:G1202,, 0)</f>
        <v>United States</v>
      </c>
      <c r="I203" t="str">
        <f>INDEX(products!$A$1:$G$49, MATCH(orders!$D203,products!$A$1:$A$49,0), MATCH(orders!I$1,products!$A$1:$G$1,0))</f>
        <v>Lib</v>
      </c>
      <c r="J203" t="str">
        <f>INDEX(products!$A$1:$G$49, MATCH(orders!$D203,products!$A$1:$A$49,0), MATCH(orders!J$1,products!$A$1:$G$1,0))</f>
        <v>L</v>
      </c>
      <c r="K203" s="5">
        <f>INDEX(products!$A$1:$G$49, MATCH(orders!$D203,products!$A$1:$A$49,0), MATCH(orders!K$1,products!$A$1:$G$1,0))</f>
        <v>0.5</v>
      </c>
      <c r="L203" s="7">
        <f>INDEX(products!$A$1:$G$49, MATCH(orders!$D203,products!$A$1:$A$49,0), 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 customers!A203:A1203, customers!B203:B1203,,0)</f>
        <v>Tallie felip</v>
      </c>
      <c r="G204" s="2" t="str">
        <f>IF(_xlfn.XLOOKUP(C204, customers!A203:A1203, customers!C203:C1203,, 0) = 0,"", _xlfn.XLOOKUP(C204, customers!A203:A1203, customers!C203:C1203,, 0))</f>
        <v>tfelip5m@typepad.com</v>
      </c>
      <c r="H204" s="2" t="str">
        <f>_xlfn.XLOOKUP(C204, customers!A203:A1203, customers!G203:G1203,, 0)</f>
        <v>United States</v>
      </c>
      <c r="I204" t="str">
        <f>INDEX(products!$A$1:$G$49, MATCH(orders!$D204,products!$A$1:$A$49,0), MATCH(orders!I$1,products!$A$1:$G$1,0))</f>
        <v>Lib</v>
      </c>
      <c r="J204" t="str">
        <f>INDEX(products!$A$1:$G$49, MATCH(orders!$D204,products!$A$1:$A$49,0), MATCH(orders!J$1,products!$A$1:$G$1,0))</f>
        <v>D</v>
      </c>
      <c r="K204" s="5">
        <f>INDEX(products!$A$1:$G$49, MATCH(orders!$D204,products!$A$1:$A$49,0), MATCH(orders!K$1,products!$A$1:$G$1,0))</f>
        <v>2.5</v>
      </c>
      <c r="L204" s="7">
        <f>INDEX(products!$A$1:$G$49, MATCH(orders!$D204,products!$A$1:$A$49,0), 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 customers!A204:A1204, customers!B204:B1204,,0)</f>
        <v>Vanna Le - Count</v>
      </c>
      <c r="G205" s="2" t="str">
        <f>IF(_xlfn.XLOOKUP(C205, customers!A204:A1204, customers!C204:C1204,, 0) = 0,"", _xlfn.XLOOKUP(C205, customers!A204:A1204, customers!C204:C1204,, 0))</f>
        <v>vle5n@disqus.com</v>
      </c>
      <c r="H205" s="2" t="str">
        <f>_xlfn.XLOOKUP(C205, customers!A204:A1204, customers!G204:G1204,, 0)</f>
        <v>United States</v>
      </c>
      <c r="I205" t="str">
        <f>INDEX(products!$A$1:$G$49, MATCH(orders!$D205,products!$A$1:$A$49,0), MATCH(orders!I$1,products!$A$1:$G$1,0))</f>
        <v>Lib</v>
      </c>
      <c r="J205" t="str">
        <f>INDEX(products!$A$1:$G$49, MATCH(orders!$D205,products!$A$1:$A$49,0), MATCH(orders!J$1,products!$A$1:$G$1,0))</f>
        <v>L</v>
      </c>
      <c r="K205" s="5">
        <f>INDEX(products!$A$1:$G$49, MATCH(orders!$D205,products!$A$1:$A$49,0), MATCH(orders!K$1,products!$A$1:$G$1,0))</f>
        <v>0.2</v>
      </c>
      <c r="L205" s="7">
        <f>INDEX(products!$A$1:$G$49, MATCH(orders!$D205,products!$A$1:$A$49,0), 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 customers!A205:A1205, customers!B205:B1205,,0)</f>
        <v>Sarette Ducarel</v>
      </c>
      <c r="G206" s="2" t="str">
        <f>IF(_xlfn.XLOOKUP(C206, customers!A205:A1205, customers!C205:C1205,, 0) = 0,"", _xlfn.XLOOKUP(C206, customers!A205:A1205, customers!C205:C1205,, 0))</f>
        <v/>
      </c>
      <c r="H206" s="2" t="str">
        <f>_xlfn.XLOOKUP(C206, customers!A205:A1205, customers!G205:G1205,, 0)</f>
        <v>United States</v>
      </c>
      <c r="I206" t="str">
        <f>INDEX(products!$A$1:$G$49, MATCH(orders!$D206,products!$A$1:$A$49,0), MATCH(orders!I$1,products!$A$1:$G$1,0))</f>
        <v>Exc</v>
      </c>
      <c r="J206" t="str">
        <f>INDEX(products!$A$1:$G$49, MATCH(orders!$D206,products!$A$1:$A$49,0), MATCH(orders!J$1,products!$A$1:$G$1,0))</f>
        <v>M</v>
      </c>
      <c r="K206" s="5">
        <f>INDEX(products!$A$1:$G$49, MATCH(orders!$D206,products!$A$1:$A$49,0), MATCH(orders!K$1,products!$A$1:$G$1,0))</f>
        <v>1</v>
      </c>
      <c r="L206" s="7">
        <f>INDEX(products!$A$1:$G$49, MATCH(orders!$D206,products!$A$1:$A$49,0), 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 customers!A206:A1206, customers!B206:B1206,,0)</f>
        <v>Kendra Glison</v>
      </c>
      <c r="G207" s="2" t="str">
        <f>IF(_xlfn.XLOOKUP(C207, customers!A206:A1206, customers!C206:C1206,, 0) = 0,"", _xlfn.XLOOKUP(C207, customers!A206:A1206, customers!C206:C1206,, 0))</f>
        <v/>
      </c>
      <c r="H207" s="2" t="str">
        <f>_xlfn.XLOOKUP(C207, customers!A206:A1206, customers!G206:G1206,, 0)</f>
        <v>United States</v>
      </c>
      <c r="I207" t="str">
        <f>INDEX(products!$A$1:$G$49, MATCH(orders!$D207,products!$A$1:$A$49,0), MATCH(orders!I$1,products!$A$1:$G$1,0))</f>
        <v>Rob</v>
      </c>
      <c r="J207" t="str">
        <f>INDEX(products!$A$1:$G$49, MATCH(orders!$D207,products!$A$1:$A$49,0), MATCH(orders!J$1,products!$A$1:$G$1,0))</f>
        <v>D</v>
      </c>
      <c r="K207" s="5">
        <f>INDEX(products!$A$1:$G$49, MATCH(orders!$D207,products!$A$1:$A$49,0), MATCH(orders!K$1,products!$A$1:$G$1,0))</f>
        <v>0.2</v>
      </c>
      <c r="L207" s="7">
        <f>INDEX(products!$A$1:$G$49, MATCH(orders!$D207,products!$A$1:$A$49,0), 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 customers!A207:A1207, customers!B207:B1207,,0)</f>
        <v>Nertie Poolman</v>
      </c>
      <c r="G208" s="2" t="str">
        <f>IF(_xlfn.XLOOKUP(C208, customers!A207:A1207, customers!C207:C1207,, 0) = 0,"", _xlfn.XLOOKUP(C208, customers!A207:A1207, customers!C207:C1207,, 0))</f>
        <v>npoolman5q@howstuffworks.com</v>
      </c>
      <c r="H208" s="2" t="str">
        <f>_xlfn.XLOOKUP(C208, customers!A207:A1207, customers!G207:G1207,, 0)</f>
        <v>United States</v>
      </c>
      <c r="I208" t="str">
        <f>INDEX(products!$A$1:$G$49, MATCH(orders!$D208,products!$A$1:$A$49,0), MATCH(orders!I$1,products!$A$1:$G$1,0))</f>
        <v>Ara</v>
      </c>
      <c r="J208" t="str">
        <f>INDEX(products!$A$1:$G$49, MATCH(orders!$D208,products!$A$1:$A$49,0), MATCH(orders!J$1,products!$A$1:$G$1,0))</f>
        <v>M</v>
      </c>
      <c r="K208" s="5">
        <f>INDEX(products!$A$1:$G$49, MATCH(orders!$D208,products!$A$1:$A$49,0), MATCH(orders!K$1,products!$A$1:$G$1,0))</f>
        <v>1</v>
      </c>
      <c r="L208" s="7">
        <f>INDEX(products!$A$1:$G$49, MATCH(orders!$D208,products!$A$1:$A$49,0), 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 customers!A208:A1208, customers!B208:B1208,,0)</f>
        <v>Orbadiah Duny</v>
      </c>
      <c r="G209" s="2" t="str">
        <f>IF(_xlfn.XLOOKUP(C209, customers!A208:A1208, customers!C208:C1208,, 0) = 0,"", _xlfn.XLOOKUP(C209, customers!A208:A1208, customers!C208:C1208,, 0))</f>
        <v>oduny5r@constantcontact.com</v>
      </c>
      <c r="H209" s="2" t="str">
        <f>_xlfn.XLOOKUP(C209, customers!A208:A1208, customers!G208:G1208,, 0)</f>
        <v>United States</v>
      </c>
      <c r="I209" t="str">
        <f>INDEX(products!$A$1:$G$49, MATCH(orders!$D209,products!$A$1:$A$49,0), MATCH(orders!I$1,products!$A$1:$G$1,0))</f>
        <v>Ara</v>
      </c>
      <c r="J209" t="str">
        <f>INDEX(products!$A$1:$G$49, MATCH(orders!$D209,products!$A$1:$A$49,0), MATCH(orders!J$1,products!$A$1:$G$1,0))</f>
        <v>M</v>
      </c>
      <c r="K209" s="5">
        <f>INDEX(products!$A$1:$G$49, MATCH(orders!$D209,products!$A$1:$A$49,0), MATCH(orders!K$1,products!$A$1:$G$1,0))</f>
        <v>0.5</v>
      </c>
      <c r="L209" s="7">
        <f>INDEX(products!$A$1:$G$49, MATCH(orders!$D209,products!$A$1:$A$49,0), 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 customers!A209:A1209, customers!B209:B1209,,0)</f>
        <v>Constance Halfhide</v>
      </c>
      <c r="G210" s="2" t="str">
        <f>IF(_xlfn.XLOOKUP(C210, customers!A209:A1209, customers!C209:C1209,, 0) = 0,"", _xlfn.XLOOKUP(C210, customers!A209:A1209, customers!C209:C1209,, 0))</f>
        <v>chalfhide5s@google.ru</v>
      </c>
      <c r="H210" s="2" t="str">
        <f>_xlfn.XLOOKUP(C210, customers!A209:A1209, customers!G209:G1209,, 0)</f>
        <v>Ireland</v>
      </c>
      <c r="I210" t="str">
        <f>INDEX(products!$A$1:$G$49, MATCH(orders!$D210,products!$A$1:$A$49,0), MATCH(orders!I$1,products!$A$1:$G$1,0))</f>
        <v>Exc</v>
      </c>
      <c r="J210" t="str">
        <f>INDEX(products!$A$1:$G$49, MATCH(orders!$D210,products!$A$1:$A$49,0), MATCH(orders!J$1,products!$A$1:$G$1,0))</f>
        <v>D</v>
      </c>
      <c r="K210" s="5">
        <f>INDEX(products!$A$1:$G$49, MATCH(orders!$D210,products!$A$1:$A$49,0), MATCH(orders!K$1,products!$A$1:$G$1,0))</f>
        <v>0.5</v>
      </c>
      <c r="L210" s="7">
        <f>INDEX(products!$A$1:$G$49, MATCH(orders!$D210,products!$A$1:$A$49,0), 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 customers!A210:A1210, customers!B210:B1210,,0)</f>
        <v>Fransisco Malecky</v>
      </c>
      <c r="G211" s="2" t="str">
        <f>IF(_xlfn.XLOOKUP(C211, customers!A210:A1210, customers!C210:C1210,, 0) = 0,"", _xlfn.XLOOKUP(C211, customers!A210:A1210, customers!C210:C1210,, 0))</f>
        <v>fmalecky5t@list-manage.com</v>
      </c>
      <c r="H211" s="2" t="str">
        <f>_xlfn.XLOOKUP(C211, customers!A210:A1210, customers!G210:G1210,, 0)</f>
        <v>United Kingdom</v>
      </c>
      <c r="I211" t="str">
        <f>INDEX(products!$A$1:$G$49, MATCH(orders!$D211,products!$A$1:$A$49,0), MATCH(orders!I$1,products!$A$1:$G$1,0))</f>
        <v>Ara</v>
      </c>
      <c r="J211" t="str">
        <f>INDEX(products!$A$1:$G$49, MATCH(orders!$D211,products!$A$1:$A$49,0), MATCH(orders!J$1,products!$A$1:$G$1,0))</f>
        <v>M</v>
      </c>
      <c r="K211" s="5">
        <f>INDEX(products!$A$1:$G$49, MATCH(orders!$D211,products!$A$1:$A$49,0), MATCH(orders!K$1,products!$A$1:$G$1,0))</f>
        <v>0.5</v>
      </c>
      <c r="L211" s="7">
        <f>INDEX(products!$A$1:$G$49, MATCH(orders!$D211,products!$A$1:$A$49,0), 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 customers!A211:A1211, customers!B211:B1211,,0)</f>
        <v>Anselma Attwater</v>
      </c>
      <c r="G212" s="2" t="str">
        <f>IF(_xlfn.XLOOKUP(C212, customers!A211:A1211, customers!C211:C1211,, 0) = 0,"", _xlfn.XLOOKUP(C212, customers!A211:A1211, customers!C211:C1211,, 0))</f>
        <v>aattwater5u@wikia.com</v>
      </c>
      <c r="H212" s="2" t="str">
        <f>_xlfn.XLOOKUP(C212, customers!A211:A1211, customers!G211:G1211,, 0)</f>
        <v>United States</v>
      </c>
      <c r="I212" t="str">
        <f>INDEX(products!$A$1:$G$49, MATCH(orders!$D212,products!$A$1:$A$49,0), MATCH(orders!I$1,products!$A$1:$G$1,0))</f>
        <v>Lib</v>
      </c>
      <c r="J212" t="str">
        <f>INDEX(products!$A$1:$G$49, MATCH(orders!$D212,products!$A$1:$A$49,0), MATCH(orders!J$1,products!$A$1:$G$1,0))</f>
        <v>D</v>
      </c>
      <c r="K212" s="5">
        <f>INDEX(products!$A$1:$G$49, MATCH(orders!$D212,products!$A$1:$A$49,0), MATCH(orders!K$1,products!$A$1:$G$1,0))</f>
        <v>1</v>
      </c>
      <c r="L212" s="7">
        <f>INDEX(products!$A$1:$G$49, MATCH(orders!$D212,products!$A$1:$A$49,0), 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 customers!A212:A1212, customers!B212:B1212,,0)</f>
        <v>Minette Whellans</v>
      </c>
      <c r="G213" s="2" t="str">
        <f>IF(_xlfn.XLOOKUP(C213, customers!A212:A1212, customers!C212:C1212,, 0) = 0,"", _xlfn.XLOOKUP(C213, customers!A212:A1212, customers!C212:C1212,, 0))</f>
        <v>mwhellans5v@mapquest.com</v>
      </c>
      <c r="H213" s="2" t="str">
        <f>_xlfn.XLOOKUP(C213, customers!A212:A1212, customers!G212:G1212,, 0)</f>
        <v>United States</v>
      </c>
      <c r="I213" t="str">
        <f>INDEX(products!$A$1:$G$49, MATCH(orders!$D213,products!$A$1:$A$49,0), MATCH(orders!I$1,products!$A$1:$G$1,0))</f>
        <v>Exc</v>
      </c>
      <c r="J213" t="str">
        <f>INDEX(products!$A$1:$G$49, MATCH(orders!$D213,products!$A$1:$A$49,0), MATCH(orders!J$1,products!$A$1:$G$1,0))</f>
        <v>L</v>
      </c>
      <c r="K213" s="5">
        <f>INDEX(products!$A$1:$G$49, MATCH(orders!$D213,products!$A$1:$A$49,0), MATCH(orders!K$1,products!$A$1:$G$1,0))</f>
        <v>0.5</v>
      </c>
      <c r="L213" s="7">
        <f>INDEX(products!$A$1:$G$49, MATCH(orders!$D213,products!$A$1:$A$49,0), 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 customers!A213:A1213, customers!B213:B1213,,0)</f>
        <v>Dael Camilletti</v>
      </c>
      <c r="G214" s="2" t="str">
        <f>IF(_xlfn.XLOOKUP(C214, customers!A213:A1213, customers!C213:C1213,, 0) = 0,"", _xlfn.XLOOKUP(C214, customers!A213:A1213, customers!C213:C1213,, 0))</f>
        <v>dcamilletti5w@businesswire.com</v>
      </c>
      <c r="H214" s="2" t="str">
        <f>_xlfn.XLOOKUP(C214, customers!A213:A1213, customers!G213:G1213,, 0)</f>
        <v>United States</v>
      </c>
      <c r="I214" t="str">
        <f>INDEX(products!$A$1:$G$49, MATCH(orders!$D214,products!$A$1:$A$49,0), MATCH(orders!I$1,products!$A$1:$G$1,0))</f>
        <v>Exc</v>
      </c>
      <c r="J214" t="str">
        <f>INDEX(products!$A$1:$G$49, MATCH(orders!$D214,products!$A$1:$A$49,0), MATCH(orders!J$1,products!$A$1:$G$1,0))</f>
        <v>D</v>
      </c>
      <c r="K214" s="5">
        <f>INDEX(products!$A$1:$G$49, MATCH(orders!$D214,products!$A$1:$A$49,0), MATCH(orders!K$1,products!$A$1:$G$1,0))</f>
        <v>0.2</v>
      </c>
      <c r="L214" s="7">
        <f>INDEX(products!$A$1:$G$49, MATCH(orders!$D214,products!$A$1:$A$49,0), 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 customers!A214:A1214, customers!B214:B1214,,0)</f>
        <v>Emiline Galgey</v>
      </c>
      <c r="G215" s="2" t="str">
        <f>IF(_xlfn.XLOOKUP(C215, customers!A214:A1214, customers!C214:C1214,, 0) = 0,"", _xlfn.XLOOKUP(C215, customers!A214:A1214, customers!C214:C1214,, 0))</f>
        <v>egalgey5x@wufoo.com</v>
      </c>
      <c r="H215" s="2" t="str">
        <f>_xlfn.XLOOKUP(C215, customers!A214:A1214, customers!G214:G1214,, 0)</f>
        <v>United States</v>
      </c>
      <c r="I215" t="str">
        <f>INDEX(products!$A$1:$G$49, MATCH(orders!$D215,products!$A$1:$A$49,0), MATCH(orders!I$1,products!$A$1:$G$1,0))</f>
        <v>Rob</v>
      </c>
      <c r="J215" t="str">
        <f>INDEX(products!$A$1:$G$49, MATCH(orders!$D215,products!$A$1:$A$49,0), MATCH(orders!J$1,products!$A$1:$G$1,0))</f>
        <v>D</v>
      </c>
      <c r="K215" s="5">
        <f>INDEX(products!$A$1:$G$49, MATCH(orders!$D215,products!$A$1:$A$49,0), MATCH(orders!K$1,products!$A$1:$G$1,0))</f>
        <v>2.5</v>
      </c>
      <c r="L215" s="7">
        <f>INDEX(products!$A$1:$G$49, MATCH(orders!$D215,products!$A$1:$A$49,0), 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 customers!A215:A1215, customers!B215:B1215,,0)</f>
        <v>Murdock Hame</v>
      </c>
      <c r="G216" s="2" t="str">
        <f>IF(_xlfn.XLOOKUP(C216, customers!A215:A1215, customers!C215:C1215,, 0) = 0,"", _xlfn.XLOOKUP(C216, customers!A215:A1215, customers!C215:C1215,, 0))</f>
        <v>mhame5y@newsvine.com</v>
      </c>
      <c r="H216" s="2" t="str">
        <f>_xlfn.XLOOKUP(C216, customers!A215:A1215, customers!G215:G1215,, 0)</f>
        <v>Ireland</v>
      </c>
      <c r="I216" t="str">
        <f>INDEX(products!$A$1:$G$49, MATCH(orders!$D216,products!$A$1:$A$49,0), MATCH(orders!I$1,products!$A$1:$G$1,0))</f>
        <v>Lib</v>
      </c>
      <c r="J216" t="str">
        <f>INDEX(products!$A$1:$G$49, MATCH(orders!$D216,products!$A$1:$A$49,0), MATCH(orders!J$1,products!$A$1:$G$1,0))</f>
        <v>L</v>
      </c>
      <c r="K216" s="5">
        <f>INDEX(products!$A$1:$G$49, MATCH(orders!$D216,products!$A$1:$A$49,0), MATCH(orders!K$1,products!$A$1:$G$1,0))</f>
        <v>1</v>
      </c>
      <c r="L216" s="7">
        <f>INDEX(products!$A$1:$G$49, MATCH(orders!$D216,products!$A$1:$A$49,0), 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 customers!A216:A1216, customers!B216:B1216,,0)</f>
        <v>Ilka Gurnee</v>
      </c>
      <c r="G217" s="2" t="str">
        <f>IF(_xlfn.XLOOKUP(C217, customers!A216:A1216, customers!C216:C1216,, 0) = 0,"", _xlfn.XLOOKUP(C217, customers!A216:A1216, customers!C216:C1216,, 0))</f>
        <v>igurnee5z@usnews.com</v>
      </c>
      <c r="H217" s="2" t="str">
        <f>_xlfn.XLOOKUP(C217, customers!A216:A1216, customers!G216:G1216,, 0)</f>
        <v>United States</v>
      </c>
      <c r="I217" t="str">
        <f>INDEX(products!$A$1:$G$49, MATCH(orders!$D217,products!$A$1:$A$49,0), MATCH(orders!I$1,products!$A$1:$G$1,0))</f>
        <v>Lib</v>
      </c>
      <c r="J217" t="str">
        <f>INDEX(products!$A$1:$G$49, MATCH(orders!$D217,products!$A$1:$A$49,0), MATCH(orders!J$1,products!$A$1:$G$1,0))</f>
        <v>D</v>
      </c>
      <c r="K217" s="5">
        <f>INDEX(products!$A$1:$G$49, MATCH(orders!$D217,products!$A$1:$A$49,0), MATCH(orders!K$1,products!$A$1:$G$1,0))</f>
        <v>0.2</v>
      </c>
      <c r="L217" s="7">
        <f>INDEX(products!$A$1:$G$49, MATCH(orders!$D217,products!$A$1:$A$49,0), 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 customers!A217:A1217, customers!B217:B1217,,0)</f>
        <v>Alfy Snowding</v>
      </c>
      <c r="G218" s="2" t="str">
        <f>IF(_xlfn.XLOOKUP(C218, customers!A217:A1217, customers!C217:C1217,, 0) = 0,"", _xlfn.XLOOKUP(C218, customers!A217:A1217, customers!C217:C1217,, 0))</f>
        <v>asnowding60@comsenz.com</v>
      </c>
      <c r="H218" s="2" t="str">
        <f>_xlfn.XLOOKUP(C218, customers!A217:A1217, customers!G217:G1217,, 0)</f>
        <v>United States</v>
      </c>
      <c r="I218" t="str">
        <f>INDEX(products!$A$1:$G$49, MATCH(orders!$D218,products!$A$1:$A$49,0), MATCH(orders!I$1,products!$A$1:$G$1,0))</f>
        <v>Lib</v>
      </c>
      <c r="J218" t="str">
        <f>INDEX(products!$A$1:$G$49, MATCH(orders!$D218,products!$A$1:$A$49,0), MATCH(orders!J$1,products!$A$1:$G$1,0))</f>
        <v>M</v>
      </c>
      <c r="K218" s="5">
        <f>INDEX(products!$A$1:$G$49, MATCH(orders!$D218,products!$A$1:$A$49,0), MATCH(orders!K$1,products!$A$1:$G$1,0))</f>
        <v>1</v>
      </c>
      <c r="L218" s="7">
        <f>INDEX(products!$A$1:$G$49, MATCH(orders!$D218,products!$A$1:$A$49,0), 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 customers!A218:A1218, customers!B218:B1218,,0)</f>
        <v>Godfry Poinsett</v>
      </c>
      <c r="G219" s="2" t="str">
        <f>IF(_xlfn.XLOOKUP(C219, customers!A218:A1218, customers!C218:C1218,, 0) = 0,"", _xlfn.XLOOKUP(C219, customers!A218:A1218, customers!C218:C1218,, 0))</f>
        <v>gpoinsett61@berkeley.edu</v>
      </c>
      <c r="H219" s="2" t="str">
        <f>_xlfn.XLOOKUP(C219, customers!A218:A1218, customers!G218:G1218,, 0)</f>
        <v>United States</v>
      </c>
      <c r="I219" t="str">
        <f>INDEX(products!$A$1:$G$49, MATCH(orders!$D219,products!$A$1:$A$49,0), MATCH(orders!I$1,products!$A$1:$G$1,0))</f>
        <v>Exc</v>
      </c>
      <c r="J219" t="str">
        <f>INDEX(products!$A$1:$G$49, MATCH(orders!$D219,products!$A$1:$A$49,0), MATCH(orders!J$1,products!$A$1:$G$1,0))</f>
        <v>L</v>
      </c>
      <c r="K219" s="5">
        <f>INDEX(products!$A$1:$G$49, MATCH(orders!$D219,products!$A$1:$A$49,0), MATCH(orders!K$1,products!$A$1:$G$1,0))</f>
        <v>0.5</v>
      </c>
      <c r="L219" s="7">
        <f>INDEX(products!$A$1:$G$49, MATCH(orders!$D219,products!$A$1:$A$49,0), 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 customers!A219:A1219, customers!B219:B1219,,0)</f>
        <v>Rem Furman</v>
      </c>
      <c r="G220" s="2" t="str">
        <f>IF(_xlfn.XLOOKUP(C220, customers!A219:A1219, customers!C219:C1219,, 0) = 0,"", _xlfn.XLOOKUP(C220, customers!A219:A1219, customers!C219:C1219,, 0))</f>
        <v>rfurman62@t.co</v>
      </c>
      <c r="H220" s="2" t="str">
        <f>_xlfn.XLOOKUP(C220, customers!A219:A1219, customers!G219:G1219,, 0)</f>
        <v>Ireland</v>
      </c>
      <c r="I220" t="str">
        <f>INDEX(products!$A$1:$G$49, MATCH(orders!$D220,products!$A$1:$A$49,0), MATCH(orders!I$1,products!$A$1:$G$1,0))</f>
        <v>Ara</v>
      </c>
      <c r="J220" t="str">
        <f>INDEX(products!$A$1:$G$49, MATCH(orders!$D220,products!$A$1:$A$49,0), MATCH(orders!J$1,products!$A$1:$G$1,0))</f>
        <v>M</v>
      </c>
      <c r="K220" s="5">
        <f>INDEX(products!$A$1:$G$49, MATCH(orders!$D220,products!$A$1:$A$49,0), MATCH(orders!K$1,products!$A$1:$G$1,0))</f>
        <v>1</v>
      </c>
      <c r="L220" s="7">
        <f>INDEX(products!$A$1:$G$49, MATCH(orders!$D220,products!$A$1:$A$49,0), 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 customers!A220:A1220, customers!B220:B1220,,0)</f>
        <v>Charis Crosier</v>
      </c>
      <c r="G221" s="2" t="str">
        <f>IF(_xlfn.XLOOKUP(C221, customers!A220:A1220, customers!C220:C1220,, 0) = 0,"", _xlfn.XLOOKUP(C221, customers!A220:A1220, customers!C220:C1220,, 0))</f>
        <v>ccrosier63@xrea.com</v>
      </c>
      <c r="H221" s="2" t="str">
        <f>_xlfn.XLOOKUP(C221, customers!A220:A1220, customers!G220:G1220,, 0)</f>
        <v>United States</v>
      </c>
      <c r="I221" t="str">
        <f>INDEX(products!$A$1:$G$49, MATCH(orders!$D221,products!$A$1:$A$49,0), MATCH(orders!I$1,products!$A$1:$G$1,0))</f>
        <v>Rob</v>
      </c>
      <c r="J221" t="str">
        <f>INDEX(products!$A$1:$G$49, MATCH(orders!$D221,products!$A$1:$A$49,0), MATCH(orders!J$1,products!$A$1:$G$1,0))</f>
        <v>L</v>
      </c>
      <c r="K221" s="5">
        <f>INDEX(products!$A$1:$G$49, MATCH(orders!$D221,products!$A$1:$A$49,0), MATCH(orders!K$1,products!$A$1:$G$1,0))</f>
        <v>0.2</v>
      </c>
      <c r="L221" s="7">
        <f>INDEX(products!$A$1:$G$49, MATCH(orders!$D221,products!$A$1:$A$49,0), 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 customers!A221:A1221, customers!B221:B1221,,0)</f>
        <v>Charis Crosier</v>
      </c>
      <c r="G222" s="2" t="str">
        <f>IF(_xlfn.XLOOKUP(C222, customers!A221:A1221, customers!C221:C1221,, 0) = 0,"", _xlfn.XLOOKUP(C222, customers!A221:A1221, customers!C221:C1221,, 0))</f>
        <v>ccrosier63@xrea.com</v>
      </c>
      <c r="H222" s="2" t="str">
        <f>_xlfn.XLOOKUP(C222, customers!A221:A1221, customers!G221:G1221,, 0)</f>
        <v>United States</v>
      </c>
      <c r="I222" t="str">
        <f>INDEX(products!$A$1:$G$49, MATCH(orders!$D222,products!$A$1:$A$49,0), MATCH(orders!I$1,products!$A$1:$G$1,0))</f>
        <v>Rob</v>
      </c>
      <c r="J222" t="str">
        <f>INDEX(products!$A$1:$G$49, MATCH(orders!$D222,products!$A$1:$A$49,0), MATCH(orders!J$1,products!$A$1:$G$1,0))</f>
        <v>M</v>
      </c>
      <c r="K222" s="5">
        <f>INDEX(products!$A$1:$G$49, MATCH(orders!$D222,products!$A$1:$A$49,0), MATCH(orders!K$1,products!$A$1:$G$1,0))</f>
        <v>0.2</v>
      </c>
      <c r="L222" s="7">
        <f>INDEX(products!$A$1:$G$49, MATCH(orders!$D222,products!$A$1:$A$49,0), 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 customers!A222:A1222, customers!B222:B1222,,0)</f>
        <v>Lenka Rushmer</v>
      </c>
      <c r="G223" s="2" t="str">
        <f>IF(_xlfn.XLOOKUP(C223, customers!A222:A1222, customers!C222:C1222,, 0) = 0,"", _xlfn.XLOOKUP(C223, customers!A222:A1222, customers!C222:C1222,, 0))</f>
        <v>lrushmer65@europa.eu</v>
      </c>
      <c r="H223" s="2" t="str">
        <f>_xlfn.XLOOKUP(C223, customers!A222:A1222, customers!G222:G1222,, 0)</f>
        <v>United States</v>
      </c>
      <c r="I223" t="str">
        <f>INDEX(products!$A$1:$G$49, MATCH(orders!$D223,products!$A$1:$A$49,0), MATCH(orders!I$1,products!$A$1:$G$1,0))</f>
        <v>Ara</v>
      </c>
      <c r="J223" t="str">
        <f>INDEX(products!$A$1:$G$49, MATCH(orders!$D223,products!$A$1:$A$49,0), MATCH(orders!J$1,products!$A$1:$G$1,0))</f>
        <v>L</v>
      </c>
      <c r="K223" s="5">
        <f>INDEX(products!$A$1:$G$49, MATCH(orders!$D223,products!$A$1:$A$49,0), MATCH(orders!K$1,products!$A$1:$G$1,0))</f>
        <v>1</v>
      </c>
      <c r="L223" s="7">
        <f>INDEX(products!$A$1:$G$49, MATCH(orders!$D223,products!$A$1:$A$49,0), 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 customers!A223:A1223, customers!B223:B1223,,0)</f>
        <v>Waneta Edinborough</v>
      </c>
      <c r="G224" s="2" t="str">
        <f>IF(_xlfn.XLOOKUP(C224, customers!A223:A1223, customers!C223:C1223,, 0) = 0,"", _xlfn.XLOOKUP(C224, customers!A223:A1223, customers!C223:C1223,, 0))</f>
        <v>wedinborough66@github.io</v>
      </c>
      <c r="H224" s="2" t="str">
        <f>_xlfn.XLOOKUP(C224, customers!A223:A1223, customers!G223:G1223,, 0)</f>
        <v>United States</v>
      </c>
      <c r="I224" t="str">
        <f>INDEX(products!$A$1:$G$49, MATCH(orders!$D224,products!$A$1:$A$49,0), MATCH(orders!I$1,products!$A$1:$G$1,0))</f>
        <v>Lib</v>
      </c>
      <c r="J224" t="str">
        <f>INDEX(products!$A$1:$G$49, MATCH(orders!$D224,products!$A$1:$A$49,0), MATCH(orders!J$1,products!$A$1:$G$1,0))</f>
        <v>D</v>
      </c>
      <c r="K224" s="5">
        <f>INDEX(products!$A$1:$G$49, MATCH(orders!$D224,products!$A$1:$A$49,0), MATCH(orders!K$1,products!$A$1:$G$1,0))</f>
        <v>0.5</v>
      </c>
      <c r="L224" s="7">
        <f>INDEX(products!$A$1:$G$49, MATCH(orders!$D224,products!$A$1:$A$49,0), 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 customers!A224:A1224, customers!B224:B1224,,0)</f>
        <v>Bobbe Piggott</v>
      </c>
      <c r="G225" s="2" t="str">
        <f>IF(_xlfn.XLOOKUP(C225, customers!A224:A1224, customers!C224:C1224,, 0) = 0,"", _xlfn.XLOOKUP(C225, customers!A224:A1224, customers!C224:C1224,, 0))</f>
        <v/>
      </c>
      <c r="H225" s="2" t="str">
        <f>_xlfn.XLOOKUP(C225, customers!A224:A1224, customers!G224:G1224,, 0)</f>
        <v>United States</v>
      </c>
      <c r="I225" t="str">
        <f>INDEX(products!$A$1:$G$49, MATCH(orders!$D225,products!$A$1:$A$49,0), MATCH(orders!I$1,products!$A$1:$G$1,0))</f>
        <v>Exc</v>
      </c>
      <c r="J225" t="str">
        <f>INDEX(products!$A$1:$G$49, MATCH(orders!$D225,products!$A$1:$A$49,0), MATCH(orders!J$1,products!$A$1:$G$1,0))</f>
        <v>L</v>
      </c>
      <c r="K225" s="5">
        <f>INDEX(products!$A$1:$G$49, MATCH(orders!$D225,products!$A$1:$A$49,0), MATCH(orders!K$1,products!$A$1:$G$1,0))</f>
        <v>1</v>
      </c>
      <c r="L225" s="7">
        <f>INDEX(products!$A$1:$G$49, MATCH(orders!$D225,products!$A$1:$A$49,0), 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 customers!A225:A1225, customers!B225:B1225,,0)</f>
        <v>Ketty Bromehead</v>
      </c>
      <c r="G226" s="2" t="str">
        <f>IF(_xlfn.XLOOKUP(C226, customers!A225:A1225, customers!C225:C1225,, 0) = 0,"", _xlfn.XLOOKUP(C226, customers!A225:A1225, customers!C225:C1225,, 0))</f>
        <v>kbromehead68@un.org</v>
      </c>
      <c r="H226" s="2" t="str">
        <f>_xlfn.XLOOKUP(C226, customers!A225:A1225, customers!G225:G1225,, 0)</f>
        <v>United States</v>
      </c>
      <c r="I226" t="str">
        <f>INDEX(products!$A$1:$G$49, MATCH(orders!$D226,products!$A$1:$A$49,0), MATCH(orders!I$1,products!$A$1:$G$1,0))</f>
        <v>Lib</v>
      </c>
      <c r="J226" t="str">
        <f>INDEX(products!$A$1:$G$49, MATCH(orders!$D226,products!$A$1:$A$49,0), MATCH(orders!J$1,products!$A$1:$G$1,0))</f>
        <v>D</v>
      </c>
      <c r="K226" s="5">
        <f>INDEX(products!$A$1:$G$49, MATCH(orders!$D226,products!$A$1:$A$49,0), MATCH(orders!K$1,products!$A$1:$G$1,0))</f>
        <v>2.5</v>
      </c>
      <c r="L226" s="7">
        <f>INDEX(products!$A$1:$G$49, MATCH(orders!$D226,products!$A$1:$A$49,0), 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 customers!A226:A1226, customers!B226:B1226,,0)</f>
        <v>Elsbeth Westerman</v>
      </c>
      <c r="G227" s="2" t="str">
        <f>IF(_xlfn.XLOOKUP(C227, customers!A226:A1226, customers!C226:C1226,, 0) = 0,"", _xlfn.XLOOKUP(C227, customers!A226:A1226, customers!C226:C1226,, 0))</f>
        <v>ewesterman69@si.edu</v>
      </c>
      <c r="H227" s="2" t="str">
        <f>_xlfn.XLOOKUP(C227, customers!A226:A1226, customers!G226:G1226,, 0)</f>
        <v>Ireland</v>
      </c>
      <c r="I227" t="str">
        <f>INDEX(products!$A$1:$G$49, MATCH(orders!$D227,products!$A$1:$A$49,0), MATCH(orders!I$1,products!$A$1:$G$1,0))</f>
        <v>Rob</v>
      </c>
      <c r="J227" t="str">
        <f>INDEX(products!$A$1:$G$49, MATCH(orders!$D227,products!$A$1:$A$49,0), MATCH(orders!J$1,products!$A$1:$G$1,0))</f>
        <v>L</v>
      </c>
      <c r="K227" s="5">
        <f>INDEX(products!$A$1:$G$49, MATCH(orders!$D227,products!$A$1:$A$49,0), MATCH(orders!K$1,products!$A$1:$G$1,0))</f>
        <v>0.2</v>
      </c>
      <c r="L227" s="7">
        <f>INDEX(products!$A$1:$G$49, MATCH(orders!$D227,products!$A$1:$A$49,0), 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 customers!A227:A1227, customers!B227:B1227,,0)</f>
        <v>Anabelle Hutchens</v>
      </c>
      <c r="G228" s="2" t="str">
        <f>IF(_xlfn.XLOOKUP(C228, customers!A227:A1227, customers!C227:C1227,, 0) = 0,"", _xlfn.XLOOKUP(C228, customers!A227:A1227, customers!C227:C1227,, 0))</f>
        <v>ahutchens6a@amazonaws.com</v>
      </c>
      <c r="H228" s="2" t="str">
        <f>_xlfn.XLOOKUP(C228, customers!A227:A1227, customers!G227:G1227,, 0)</f>
        <v>United States</v>
      </c>
      <c r="I228" t="str">
        <f>INDEX(products!$A$1:$G$49, MATCH(orders!$D228,products!$A$1:$A$49,0), MATCH(orders!I$1,products!$A$1:$G$1,0))</f>
        <v>Ara</v>
      </c>
      <c r="J228" t="str">
        <f>INDEX(products!$A$1:$G$49, MATCH(orders!$D228,products!$A$1:$A$49,0), MATCH(orders!J$1,products!$A$1:$G$1,0))</f>
        <v>M</v>
      </c>
      <c r="K228" s="5">
        <f>INDEX(products!$A$1:$G$49, MATCH(orders!$D228,products!$A$1:$A$49,0), MATCH(orders!K$1,products!$A$1:$G$1,0))</f>
        <v>2.5</v>
      </c>
      <c r="L228" s="7">
        <f>INDEX(products!$A$1:$G$49, MATCH(orders!$D228,products!$A$1:$A$49,0), 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 customers!A228:A1228, customers!B228:B1228,,0)</f>
        <v>Noak Wyvill</v>
      </c>
      <c r="G229" s="2" t="str">
        <f>IF(_xlfn.XLOOKUP(C229, customers!A228:A1228, customers!C228:C1228,, 0) = 0,"", _xlfn.XLOOKUP(C229, customers!A228:A1228, customers!C228:C1228,, 0))</f>
        <v>nwyvill6b@naver.com</v>
      </c>
      <c r="H229" s="2" t="str">
        <f>_xlfn.XLOOKUP(C229, customers!A228:A1228, customers!G228:G1228,, 0)</f>
        <v>United Kingdom</v>
      </c>
      <c r="I229" t="str">
        <f>INDEX(products!$A$1:$G$49, MATCH(orders!$D229,products!$A$1:$A$49,0), MATCH(orders!I$1,products!$A$1:$G$1,0))</f>
        <v>Rob</v>
      </c>
      <c r="J229" t="str">
        <f>INDEX(products!$A$1:$G$49, MATCH(orders!$D229,products!$A$1:$A$49,0), MATCH(orders!J$1,products!$A$1:$G$1,0))</f>
        <v>D</v>
      </c>
      <c r="K229" s="5">
        <f>INDEX(products!$A$1:$G$49, MATCH(orders!$D229,products!$A$1:$A$49,0), MATCH(orders!K$1,products!$A$1:$G$1,0))</f>
        <v>0.2</v>
      </c>
      <c r="L229" s="7">
        <f>INDEX(products!$A$1:$G$49, MATCH(orders!$D229,products!$A$1:$A$49,0), 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 customers!A229:A1229, customers!B229:B1229,,0)</f>
        <v>Beltran Mathon</v>
      </c>
      <c r="G230" s="2" t="str">
        <f>IF(_xlfn.XLOOKUP(C230, customers!A229:A1229, customers!C229:C1229,, 0) = 0,"", _xlfn.XLOOKUP(C230, customers!A229:A1229, customers!C229:C1229,, 0))</f>
        <v>bmathon6c@barnesandnoble.com</v>
      </c>
      <c r="H230" s="2" t="str">
        <f>_xlfn.XLOOKUP(C230, customers!A229:A1229, customers!G229:G1229,, 0)</f>
        <v>United States</v>
      </c>
      <c r="I230" t="str">
        <f>INDEX(products!$A$1:$G$49, MATCH(orders!$D230,products!$A$1:$A$49,0), MATCH(orders!I$1,products!$A$1:$G$1,0))</f>
        <v>Rob</v>
      </c>
      <c r="J230" t="str">
        <f>INDEX(products!$A$1:$G$49, MATCH(orders!$D230,products!$A$1:$A$49,0), MATCH(orders!J$1,products!$A$1:$G$1,0))</f>
        <v>L</v>
      </c>
      <c r="K230" s="5">
        <f>INDEX(products!$A$1:$G$49, MATCH(orders!$D230,products!$A$1:$A$49,0), MATCH(orders!K$1,products!$A$1:$G$1,0))</f>
        <v>0.2</v>
      </c>
      <c r="L230" s="7">
        <f>INDEX(products!$A$1:$G$49, MATCH(orders!$D230,products!$A$1:$A$49,0), 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 customers!A230:A1230, customers!B230:B1230,,0)</f>
        <v>Kristos Streight</v>
      </c>
      <c r="G231" s="2" t="str">
        <f>IF(_xlfn.XLOOKUP(C231, customers!A230:A1230, customers!C230:C1230,, 0) = 0,"", _xlfn.XLOOKUP(C231, customers!A230:A1230, customers!C230:C1230,, 0))</f>
        <v>kstreight6d@about.com</v>
      </c>
      <c r="H231" s="2" t="str">
        <f>_xlfn.XLOOKUP(C231, customers!A230:A1230, customers!G230:G1230,, 0)</f>
        <v>United States</v>
      </c>
      <c r="I231" t="str">
        <f>INDEX(products!$A$1:$G$49, MATCH(orders!$D231,products!$A$1:$A$49,0), MATCH(orders!I$1,products!$A$1:$G$1,0))</f>
        <v>Lib</v>
      </c>
      <c r="J231" t="str">
        <f>INDEX(products!$A$1:$G$49, MATCH(orders!$D231,products!$A$1:$A$49,0), MATCH(orders!J$1,products!$A$1:$G$1,0))</f>
        <v>M</v>
      </c>
      <c r="K231" s="5">
        <f>INDEX(products!$A$1:$G$49, MATCH(orders!$D231,products!$A$1:$A$49,0), MATCH(orders!K$1,products!$A$1:$G$1,0))</f>
        <v>0.2</v>
      </c>
      <c r="L231" s="7">
        <f>INDEX(products!$A$1:$G$49, MATCH(orders!$D231,products!$A$1:$A$49,0), 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 customers!A231:A1231, customers!B231:B1231,,0)</f>
        <v>Portie Cutchie</v>
      </c>
      <c r="G232" s="2" t="str">
        <f>IF(_xlfn.XLOOKUP(C232, customers!A231:A1231, customers!C231:C1231,, 0) = 0,"", _xlfn.XLOOKUP(C232, customers!A231:A1231, customers!C231:C1231,, 0))</f>
        <v>pcutchie6e@globo.com</v>
      </c>
      <c r="H232" s="2" t="str">
        <f>_xlfn.XLOOKUP(C232, customers!A231:A1231, customers!G231:G1231,, 0)</f>
        <v>United States</v>
      </c>
      <c r="I232" t="str">
        <f>INDEX(products!$A$1:$G$49, MATCH(orders!$D232,products!$A$1:$A$49,0), MATCH(orders!I$1,products!$A$1:$G$1,0))</f>
        <v>Ara</v>
      </c>
      <c r="J232" t="str">
        <f>INDEX(products!$A$1:$G$49, MATCH(orders!$D232,products!$A$1:$A$49,0), MATCH(orders!J$1,products!$A$1:$G$1,0))</f>
        <v>M</v>
      </c>
      <c r="K232" s="5">
        <f>INDEX(products!$A$1:$G$49, MATCH(orders!$D232,products!$A$1:$A$49,0), MATCH(orders!K$1,products!$A$1:$G$1,0))</f>
        <v>2.5</v>
      </c>
      <c r="L232" s="7">
        <f>INDEX(products!$A$1:$G$49, MATCH(orders!$D232,products!$A$1:$A$49,0), 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 customers!A232:A1232, customers!B232:B1232,,0)</f>
        <v>Sinclare Edsell</v>
      </c>
      <c r="G233" s="2" t="str">
        <f>IF(_xlfn.XLOOKUP(C233, customers!A232:A1232, customers!C232:C1232,, 0) = 0,"", _xlfn.XLOOKUP(C233, customers!A232:A1232, customers!C232:C1232,, 0))</f>
        <v/>
      </c>
      <c r="H233" s="2" t="str">
        <f>_xlfn.XLOOKUP(C233, customers!A232:A1232, customers!G232:G1232,, 0)</f>
        <v>United States</v>
      </c>
      <c r="I233" t="str">
        <f>INDEX(products!$A$1:$G$49, MATCH(orders!$D233,products!$A$1:$A$49,0), MATCH(orders!I$1,products!$A$1:$G$1,0))</f>
        <v>Lib</v>
      </c>
      <c r="J233" t="str">
        <f>INDEX(products!$A$1:$G$49, MATCH(orders!$D233,products!$A$1:$A$49,0), MATCH(orders!J$1,products!$A$1:$G$1,0))</f>
        <v>M</v>
      </c>
      <c r="K233" s="5">
        <f>INDEX(products!$A$1:$G$49, MATCH(orders!$D233,products!$A$1:$A$49,0), MATCH(orders!K$1,products!$A$1:$G$1,0))</f>
        <v>0.2</v>
      </c>
      <c r="L233" s="7">
        <f>INDEX(products!$A$1:$G$49, MATCH(orders!$D233,products!$A$1:$A$49,0), 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 customers!A233:A1233, customers!B233:B1233,,0)</f>
        <v>Conny Gheraldi</v>
      </c>
      <c r="G234" s="2" t="str">
        <f>IF(_xlfn.XLOOKUP(C234, customers!A233:A1233, customers!C233:C1233,, 0) = 0,"", _xlfn.XLOOKUP(C234, customers!A233:A1233, customers!C233:C1233,, 0))</f>
        <v>cgheraldi6g@opera.com</v>
      </c>
      <c r="H234" s="2" t="str">
        <f>_xlfn.XLOOKUP(C234, customers!A233:A1233, customers!G233:G1233,, 0)</f>
        <v>United Kingdom</v>
      </c>
      <c r="I234" t="str">
        <f>INDEX(products!$A$1:$G$49, MATCH(orders!$D234,products!$A$1:$A$49,0), MATCH(orders!I$1,products!$A$1:$G$1,0))</f>
        <v>Lib</v>
      </c>
      <c r="J234" t="str">
        <f>INDEX(products!$A$1:$G$49, MATCH(orders!$D234,products!$A$1:$A$49,0), MATCH(orders!J$1,products!$A$1:$G$1,0))</f>
        <v>L</v>
      </c>
      <c r="K234" s="5">
        <f>INDEX(products!$A$1:$G$49, MATCH(orders!$D234,products!$A$1:$A$49,0), MATCH(orders!K$1,products!$A$1:$G$1,0))</f>
        <v>0.2</v>
      </c>
      <c r="L234" s="7">
        <f>INDEX(products!$A$1:$G$49, MATCH(orders!$D234,products!$A$1:$A$49,0), 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 customers!A234:A1234, customers!B234:B1234,,0)</f>
        <v>Beryle Kenwell</v>
      </c>
      <c r="G235" s="2" t="str">
        <f>IF(_xlfn.XLOOKUP(C235, customers!A234:A1234, customers!C234:C1234,, 0) = 0,"", _xlfn.XLOOKUP(C235, customers!A234:A1234, customers!C234:C1234,, 0))</f>
        <v>bkenwell6h@over-blog.com</v>
      </c>
      <c r="H235" s="2" t="str">
        <f>_xlfn.XLOOKUP(C235, customers!A234:A1234, customers!G234:G1234,, 0)</f>
        <v>United States</v>
      </c>
      <c r="I235" t="str">
        <f>INDEX(products!$A$1:$G$49, MATCH(orders!$D235,products!$A$1:$A$49,0), MATCH(orders!I$1,products!$A$1:$G$1,0))</f>
        <v>Exc</v>
      </c>
      <c r="J235" t="str">
        <f>INDEX(products!$A$1:$G$49, MATCH(orders!$D235,products!$A$1:$A$49,0), MATCH(orders!J$1,products!$A$1:$G$1,0))</f>
        <v>M</v>
      </c>
      <c r="K235" s="5">
        <f>INDEX(products!$A$1:$G$49, MATCH(orders!$D235,products!$A$1:$A$49,0), MATCH(orders!K$1,products!$A$1:$G$1,0))</f>
        <v>0.2</v>
      </c>
      <c r="L235" s="7">
        <f>INDEX(products!$A$1:$G$49, MATCH(orders!$D235,products!$A$1:$A$49,0), 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 customers!A235:A1235, customers!B235:B1235,,0)</f>
        <v>Tomas Sutty</v>
      </c>
      <c r="G236" s="2" t="str">
        <f>IF(_xlfn.XLOOKUP(C236, customers!A235:A1235, customers!C235:C1235,, 0) = 0,"", _xlfn.XLOOKUP(C236, customers!A235:A1235, customers!C235:C1235,, 0))</f>
        <v>tsutty6i@google.es</v>
      </c>
      <c r="H236" s="2" t="str">
        <f>_xlfn.XLOOKUP(C236, customers!A235:A1235, customers!G235:G1235,, 0)</f>
        <v>United States</v>
      </c>
      <c r="I236" t="str">
        <f>INDEX(products!$A$1:$G$49, MATCH(orders!$D236,products!$A$1:$A$49,0), MATCH(orders!I$1,products!$A$1:$G$1,0))</f>
        <v>Lib</v>
      </c>
      <c r="J236" t="str">
        <f>INDEX(products!$A$1:$G$49, MATCH(orders!$D236,products!$A$1:$A$49,0), MATCH(orders!J$1,products!$A$1:$G$1,0))</f>
        <v>L</v>
      </c>
      <c r="K236" s="5">
        <f>INDEX(products!$A$1:$G$49, MATCH(orders!$D236,products!$A$1:$A$49,0), MATCH(orders!K$1,products!$A$1:$G$1,0))</f>
        <v>2.5</v>
      </c>
      <c r="L236" s="7">
        <f>INDEX(products!$A$1:$G$49, MATCH(orders!$D236,products!$A$1:$A$49,0), 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 customers!A236:A1236, customers!B236:B1236,,0)</f>
        <v>Samuele Ales0</v>
      </c>
      <c r="G237" s="2" t="str">
        <f>IF(_xlfn.XLOOKUP(C237, customers!A236:A1236, customers!C236:C1236,, 0) = 0,"", _xlfn.XLOOKUP(C237, customers!A236:A1236, customers!C236:C1236,, 0))</f>
        <v/>
      </c>
      <c r="H237" s="2" t="str">
        <f>_xlfn.XLOOKUP(C237, customers!A236:A1236, customers!G236:G1236,, 0)</f>
        <v>Ireland</v>
      </c>
      <c r="I237" t="str">
        <f>INDEX(products!$A$1:$G$49, MATCH(orders!$D237,products!$A$1:$A$49,0), MATCH(orders!I$1,products!$A$1:$G$1,0))</f>
        <v>Lib</v>
      </c>
      <c r="J237" t="str">
        <f>INDEX(products!$A$1:$G$49, MATCH(orders!$D237,products!$A$1:$A$49,0), MATCH(orders!J$1,products!$A$1:$G$1,0))</f>
        <v>L</v>
      </c>
      <c r="K237" s="5">
        <f>INDEX(products!$A$1:$G$49, MATCH(orders!$D237,products!$A$1:$A$49,0), MATCH(orders!K$1,products!$A$1:$G$1,0))</f>
        <v>2.5</v>
      </c>
      <c r="L237" s="7">
        <f>INDEX(products!$A$1:$G$49, MATCH(orders!$D237,products!$A$1:$A$49,0), 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 customers!A237:A1237, customers!B237:B1237,,0)</f>
        <v>Carlie Harce</v>
      </c>
      <c r="G238" s="2" t="str">
        <f>IF(_xlfn.XLOOKUP(C238, customers!A237:A1237, customers!C237:C1237,, 0) = 0,"", _xlfn.XLOOKUP(C238, customers!A237:A1237, customers!C237:C1237,, 0))</f>
        <v>charce6k@cafepress.com</v>
      </c>
      <c r="H238" s="2" t="str">
        <f>_xlfn.XLOOKUP(C238, customers!A237:A1237, customers!G237:G1237,, 0)</f>
        <v>Ireland</v>
      </c>
      <c r="I238" t="str">
        <f>INDEX(products!$A$1:$G$49, MATCH(orders!$D238,products!$A$1:$A$49,0), MATCH(orders!I$1,products!$A$1:$G$1,0))</f>
        <v>Lib</v>
      </c>
      <c r="J238" t="str">
        <f>INDEX(products!$A$1:$G$49, MATCH(orders!$D238,products!$A$1:$A$49,0), MATCH(orders!J$1,products!$A$1:$G$1,0))</f>
        <v>D</v>
      </c>
      <c r="K238" s="5">
        <f>INDEX(products!$A$1:$G$49, MATCH(orders!$D238,products!$A$1:$A$49,0), MATCH(orders!K$1,products!$A$1:$G$1,0))</f>
        <v>2.5</v>
      </c>
      <c r="L238" s="7">
        <f>INDEX(products!$A$1:$G$49, MATCH(orders!$D238,products!$A$1:$A$49,0), 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 customers!A238:A1238, customers!B238:B1238,,0)</f>
        <v>Craggy Bril</v>
      </c>
      <c r="G239" s="2" t="str">
        <f>IF(_xlfn.XLOOKUP(C239, customers!A238:A1238, customers!C238:C1238,, 0) = 0,"", _xlfn.XLOOKUP(C239, customers!A238:A1238, customers!C238:C1238,, 0))</f>
        <v/>
      </c>
      <c r="H239" s="2" t="str">
        <f>_xlfn.XLOOKUP(C239, customers!A238:A1238, customers!G238:G1238,, 0)</f>
        <v>United States</v>
      </c>
      <c r="I239" t="str">
        <f>INDEX(products!$A$1:$G$49, MATCH(orders!$D239,products!$A$1:$A$49,0), MATCH(orders!I$1,products!$A$1:$G$1,0))</f>
        <v>Rob</v>
      </c>
      <c r="J239" t="str">
        <f>INDEX(products!$A$1:$G$49, MATCH(orders!$D239,products!$A$1:$A$49,0), MATCH(orders!J$1,products!$A$1:$G$1,0))</f>
        <v>L</v>
      </c>
      <c r="K239" s="5">
        <f>INDEX(products!$A$1:$G$49, MATCH(orders!$D239,products!$A$1:$A$49,0), MATCH(orders!K$1,products!$A$1:$G$1,0))</f>
        <v>0.2</v>
      </c>
      <c r="L239" s="7">
        <f>INDEX(products!$A$1:$G$49, MATCH(orders!$D239,products!$A$1:$A$49,0), 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 customers!A239:A1239, customers!B239:B1239,,0)</f>
        <v>Friederike Drysdale</v>
      </c>
      <c r="G240" s="2" t="str">
        <f>IF(_xlfn.XLOOKUP(C240, customers!A239:A1239, customers!C239:C1239,, 0) = 0,"", _xlfn.XLOOKUP(C240, customers!A239:A1239, customers!C239:C1239,, 0))</f>
        <v>fdrysdale6m@symantec.com</v>
      </c>
      <c r="H240" s="2" t="str">
        <f>_xlfn.XLOOKUP(C240, customers!A239:A1239, customers!G239:G1239,, 0)</f>
        <v>United States</v>
      </c>
      <c r="I240" t="str">
        <f>INDEX(products!$A$1:$G$49, MATCH(orders!$D240,products!$A$1:$A$49,0), MATCH(orders!I$1,products!$A$1:$G$1,0))</f>
        <v>Rob</v>
      </c>
      <c r="J240" t="str">
        <f>INDEX(products!$A$1:$G$49, MATCH(orders!$D240,products!$A$1:$A$49,0), MATCH(orders!J$1,products!$A$1:$G$1,0))</f>
        <v>M</v>
      </c>
      <c r="K240" s="5">
        <f>INDEX(products!$A$1:$G$49, MATCH(orders!$D240,products!$A$1:$A$49,0), MATCH(orders!K$1,products!$A$1:$G$1,0))</f>
        <v>2.5</v>
      </c>
      <c r="L240" s="7">
        <f>INDEX(products!$A$1:$G$49, MATCH(orders!$D240,products!$A$1:$A$49,0), 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 customers!A240:A1240, customers!B240:B1240,,0)</f>
        <v>Devon Magowan</v>
      </c>
      <c r="G241" s="2" t="str">
        <f>IF(_xlfn.XLOOKUP(C241, customers!A240:A1240, customers!C240:C1240,, 0) = 0,"", _xlfn.XLOOKUP(C241, customers!A240:A1240, customers!C240:C1240,, 0))</f>
        <v>dmagowan6n@fc2.com</v>
      </c>
      <c r="H241" s="2" t="str">
        <f>_xlfn.XLOOKUP(C241, customers!A240:A1240, customers!G240:G1240,, 0)</f>
        <v>United States</v>
      </c>
      <c r="I241" t="str">
        <f>INDEX(products!$A$1:$G$49, MATCH(orders!$D241,products!$A$1:$A$49,0), MATCH(orders!I$1,products!$A$1:$G$1,0))</f>
        <v>Exc</v>
      </c>
      <c r="J241" t="str">
        <f>INDEX(products!$A$1:$G$49, MATCH(orders!$D241,products!$A$1:$A$49,0), MATCH(orders!J$1,products!$A$1:$G$1,0))</f>
        <v>L</v>
      </c>
      <c r="K241" s="5">
        <f>INDEX(products!$A$1:$G$49, MATCH(orders!$D241,products!$A$1:$A$49,0), MATCH(orders!K$1,products!$A$1:$G$1,0))</f>
        <v>1</v>
      </c>
      <c r="L241" s="7">
        <f>INDEX(products!$A$1:$G$49, MATCH(orders!$D241,products!$A$1:$A$49,0), 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 customers!A241:A1241, customers!B241:B1241,,0)</f>
        <v>Codi Littrell</v>
      </c>
      <c r="G242" s="2" t="str">
        <f>IF(_xlfn.XLOOKUP(C242, customers!A241:A1241, customers!C241:C1241,, 0) = 0,"", _xlfn.XLOOKUP(C242, customers!A241:A1241, customers!C241:C1241,, 0))</f>
        <v/>
      </c>
      <c r="H242" s="2" t="str">
        <f>_xlfn.XLOOKUP(C242, customers!A241:A1241, customers!G241:G1241,, 0)</f>
        <v>United States</v>
      </c>
      <c r="I242" t="str">
        <f>INDEX(products!$A$1:$G$49, MATCH(orders!$D242,products!$A$1:$A$49,0), MATCH(orders!I$1,products!$A$1:$G$1,0))</f>
        <v>Ara</v>
      </c>
      <c r="J242" t="str">
        <f>INDEX(products!$A$1:$G$49, MATCH(orders!$D242,products!$A$1:$A$49,0), MATCH(orders!J$1,products!$A$1:$G$1,0))</f>
        <v>M</v>
      </c>
      <c r="K242" s="5">
        <f>INDEX(products!$A$1:$G$49, MATCH(orders!$D242,products!$A$1:$A$49,0), MATCH(orders!K$1,products!$A$1:$G$1,0))</f>
        <v>2.5</v>
      </c>
      <c r="L242" s="7">
        <f>INDEX(products!$A$1:$G$49, MATCH(orders!$D242,products!$A$1:$A$49,0), 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 customers!A242:A1242, customers!B242:B1242,,0)</f>
        <v>Christel Speak</v>
      </c>
      <c r="G243" s="2" t="str">
        <f>IF(_xlfn.XLOOKUP(C243, customers!A242:A1242, customers!C242:C1242,, 0) = 0,"", _xlfn.XLOOKUP(C243, customers!A242:A1242, customers!C242:C1242,, 0))</f>
        <v/>
      </c>
      <c r="H243" s="2" t="str">
        <f>_xlfn.XLOOKUP(C243, customers!A242:A1242, customers!G242:G1242,, 0)</f>
        <v>United States</v>
      </c>
      <c r="I243" t="str">
        <f>INDEX(products!$A$1:$G$49, MATCH(orders!$D243,products!$A$1:$A$49,0), MATCH(orders!I$1,products!$A$1:$G$1,0))</f>
        <v>Rob</v>
      </c>
      <c r="J243" t="str">
        <f>INDEX(products!$A$1:$G$49, MATCH(orders!$D243,products!$A$1:$A$49,0), MATCH(orders!J$1,products!$A$1:$G$1,0))</f>
        <v>M</v>
      </c>
      <c r="K243" s="5">
        <f>INDEX(products!$A$1:$G$49, MATCH(orders!$D243,products!$A$1:$A$49,0), MATCH(orders!K$1,products!$A$1:$G$1,0))</f>
        <v>2.5</v>
      </c>
      <c r="L243" s="7">
        <f>INDEX(products!$A$1:$G$49, MATCH(orders!$D243,products!$A$1:$A$49,0), 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 customers!A243:A1243, customers!B243:B1243,,0)</f>
        <v>Sibella Rushbrooke</v>
      </c>
      <c r="G244" s="2" t="str">
        <f>IF(_xlfn.XLOOKUP(C244, customers!A243:A1243, customers!C243:C1243,, 0) = 0,"", _xlfn.XLOOKUP(C244, customers!A243:A1243, customers!C243:C1243,, 0))</f>
        <v>srushbrooke6q@youku.com</v>
      </c>
      <c r="H244" s="2" t="str">
        <f>_xlfn.XLOOKUP(C244, customers!A243:A1243, customers!G243:G1243,, 0)</f>
        <v>United States</v>
      </c>
      <c r="I244" t="str">
        <f>INDEX(products!$A$1:$G$49, MATCH(orders!$D244,products!$A$1:$A$49,0), MATCH(orders!I$1,products!$A$1:$G$1,0))</f>
        <v>Exc</v>
      </c>
      <c r="J244" t="str">
        <f>INDEX(products!$A$1:$G$49, MATCH(orders!$D244,products!$A$1:$A$49,0), MATCH(orders!J$1,products!$A$1:$G$1,0))</f>
        <v>D</v>
      </c>
      <c r="K244" s="5">
        <f>INDEX(products!$A$1:$G$49, MATCH(orders!$D244,products!$A$1:$A$49,0), MATCH(orders!K$1,products!$A$1:$G$1,0))</f>
        <v>1</v>
      </c>
      <c r="L244" s="7">
        <f>INDEX(products!$A$1:$G$49, MATCH(orders!$D244,products!$A$1:$A$49,0), 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 customers!A244:A1244, customers!B244:B1244,,0)</f>
        <v>Tammie Drynan</v>
      </c>
      <c r="G245" s="2" t="str">
        <f>IF(_xlfn.XLOOKUP(C245, customers!A244:A1244, customers!C244:C1244,, 0) = 0,"", _xlfn.XLOOKUP(C245, customers!A244:A1244, customers!C244:C1244,, 0))</f>
        <v>tdrynan6r@deviantart.com</v>
      </c>
      <c r="H245" s="2" t="str">
        <f>_xlfn.XLOOKUP(C245, customers!A244:A1244, customers!G244:G1244,, 0)</f>
        <v>United States</v>
      </c>
      <c r="I245" t="str">
        <f>INDEX(products!$A$1:$G$49, MATCH(orders!$D245,products!$A$1:$A$49,0), MATCH(orders!I$1,products!$A$1:$G$1,0))</f>
        <v>Exc</v>
      </c>
      <c r="J245" t="str">
        <f>INDEX(products!$A$1:$G$49, MATCH(orders!$D245,products!$A$1:$A$49,0), MATCH(orders!J$1,products!$A$1:$G$1,0))</f>
        <v>D</v>
      </c>
      <c r="K245" s="5">
        <f>INDEX(products!$A$1:$G$49, MATCH(orders!$D245,products!$A$1:$A$49,0), MATCH(orders!K$1,products!$A$1:$G$1,0))</f>
        <v>0.5</v>
      </c>
      <c r="L245" s="7">
        <f>INDEX(products!$A$1:$G$49, MATCH(orders!$D245,products!$A$1:$A$49,0), 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 customers!A245:A1245, customers!B245:B1245,,0)</f>
        <v>Effie Yurkov</v>
      </c>
      <c r="G246" s="2" t="str">
        <f>IF(_xlfn.XLOOKUP(C246, customers!A245:A1245, customers!C245:C1245,, 0) = 0,"", _xlfn.XLOOKUP(C246, customers!A245:A1245, customers!C245:C1245,, 0))</f>
        <v>eyurkov6s@hud.gov</v>
      </c>
      <c r="H246" s="2" t="str">
        <f>_xlfn.XLOOKUP(C246, customers!A245:A1245, customers!G245:G1245,, 0)</f>
        <v>United States</v>
      </c>
      <c r="I246" t="str">
        <f>INDEX(products!$A$1:$G$49, MATCH(orders!$D246,products!$A$1:$A$49,0), MATCH(orders!I$1,products!$A$1:$G$1,0))</f>
        <v>Lib</v>
      </c>
      <c r="J246" t="str">
        <f>INDEX(products!$A$1:$G$49, MATCH(orders!$D246,products!$A$1:$A$49,0), MATCH(orders!J$1,products!$A$1:$G$1,0))</f>
        <v>M</v>
      </c>
      <c r="K246" s="5">
        <f>INDEX(products!$A$1:$G$49, MATCH(orders!$D246,products!$A$1:$A$49,0), MATCH(orders!K$1,products!$A$1:$G$1,0))</f>
        <v>2.5</v>
      </c>
      <c r="L246" s="7">
        <f>INDEX(products!$A$1:$G$49, MATCH(orders!$D246,products!$A$1:$A$49,0), 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 customers!A246:A1246, customers!B246:B1246,,0)</f>
        <v>Lexie Mallan</v>
      </c>
      <c r="G247" s="2" t="str">
        <f>IF(_xlfn.XLOOKUP(C247, customers!A246:A1246, customers!C246:C1246,, 0) = 0,"", _xlfn.XLOOKUP(C247, customers!A246:A1246, customers!C246:C1246,, 0))</f>
        <v>lmallan6t@state.gov</v>
      </c>
      <c r="H247" s="2" t="str">
        <f>_xlfn.XLOOKUP(C247, customers!A246:A1246, customers!G246:G1246,, 0)</f>
        <v>United States</v>
      </c>
      <c r="I247" t="str">
        <f>INDEX(products!$A$1:$G$49, MATCH(orders!$D247,products!$A$1:$A$49,0), MATCH(orders!I$1,products!$A$1:$G$1,0))</f>
        <v>Lib</v>
      </c>
      <c r="J247" t="str">
        <f>INDEX(products!$A$1:$G$49, MATCH(orders!$D247,products!$A$1:$A$49,0), MATCH(orders!J$1,products!$A$1:$G$1,0))</f>
        <v>L</v>
      </c>
      <c r="K247" s="5">
        <f>INDEX(products!$A$1:$G$49, MATCH(orders!$D247,products!$A$1:$A$49,0), MATCH(orders!K$1,products!$A$1:$G$1,0))</f>
        <v>0.2</v>
      </c>
      <c r="L247" s="7">
        <f>INDEX(products!$A$1:$G$49, MATCH(orders!$D247,products!$A$1:$A$49,0), 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 customers!A247:A1247, customers!B247:B1247,,0)</f>
        <v>Georgena Bentjens</v>
      </c>
      <c r="G248" s="2" t="str">
        <f>IF(_xlfn.XLOOKUP(C248, customers!A247:A1247, customers!C247:C1247,, 0) = 0,"", _xlfn.XLOOKUP(C248, customers!A247:A1247, customers!C247:C1247,, 0))</f>
        <v>gbentjens6u@netlog.com</v>
      </c>
      <c r="H248" s="2" t="str">
        <f>_xlfn.XLOOKUP(C248, customers!A247:A1247, customers!G247:G1247,, 0)</f>
        <v>United Kingdom</v>
      </c>
      <c r="I248" t="str">
        <f>INDEX(products!$A$1:$G$49, MATCH(orders!$D248,products!$A$1:$A$49,0), MATCH(orders!I$1,products!$A$1:$G$1,0))</f>
        <v>Lib</v>
      </c>
      <c r="J248" t="str">
        <f>INDEX(products!$A$1:$G$49, MATCH(orders!$D248,products!$A$1:$A$49,0), MATCH(orders!J$1,products!$A$1:$G$1,0))</f>
        <v>D</v>
      </c>
      <c r="K248" s="5">
        <f>INDEX(products!$A$1:$G$49, MATCH(orders!$D248,products!$A$1:$A$49,0), MATCH(orders!K$1,products!$A$1:$G$1,0))</f>
        <v>1</v>
      </c>
      <c r="L248" s="7">
        <f>INDEX(products!$A$1:$G$49, MATCH(orders!$D248,products!$A$1:$A$49,0), 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 customers!A248:A1248, customers!B248:B1248,,0)</f>
        <v>Delmar Beasant</v>
      </c>
      <c r="G249" s="2" t="str">
        <f>IF(_xlfn.XLOOKUP(C249, customers!A248:A1248, customers!C248:C1248,, 0) = 0,"", _xlfn.XLOOKUP(C249, customers!A248:A1248, customers!C248:C1248,, 0))</f>
        <v/>
      </c>
      <c r="H249" s="2" t="str">
        <f>_xlfn.XLOOKUP(C249, customers!A248:A1248, customers!G248:G1248,, 0)</f>
        <v>Ireland</v>
      </c>
      <c r="I249" t="str">
        <f>INDEX(products!$A$1:$G$49, MATCH(orders!$D249,products!$A$1:$A$49,0), MATCH(orders!I$1,products!$A$1:$G$1,0))</f>
        <v>Rob</v>
      </c>
      <c r="J249" t="str">
        <f>INDEX(products!$A$1:$G$49, MATCH(orders!$D249,products!$A$1:$A$49,0), MATCH(orders!J$1,products!$A$1:$G$1,0))</f>
        <v>L</v>
      </c>
      <c r="K249" s="5">
        <f>INDEX(products!$A$1:$G$49, MATCH(orders!$D249,products!$A$1:$A$49,0), MATCH(orders!K$1,products!$A$1:$G$1,0))</f>
        <v>0.2</v>
      </c>
      <c r="L249" s="7">
        <f>INDEX(products!$A$1:$G$49, MATCH(orders!$D249,products!$A$1:$A$49,0), 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 customers!A249:A1249, customers!B249:B1249,,0)</f>
        <v>Lyn Entwistle</v>
      </c>
      <c r="G250" s="2" t="str">
        <f>IF(_xlfn.XLOOKUP(C250, customers!A249:A1249, customers!C249:C1249,, 0) = 0,"", _xlfn.XLOOKUP(C250, customers!A249:A1249, customers!C249:C1249,, 0))</f>
        <v>lentwistle6w@omniture.com</v>
      </c>
      <c r="H250" s="2" t="str">
        <f>_xlfn.XLOOKUP(C250, customers!A249:A1249, customers!G249:G1249,, 0)</f>
        <v>United States</v>
      </c>
      <c r="I250" t="str">
        <f>INDEX(products!$A$1:$G$49, MATCH(orders!$D250,products!$A$1:$A$49,0), MATCH(orders!I$1,products!$A$1:$G$1,0))</f>
        <v>Ara</v>
      </c>
      <c r="J250" t="str">
        <f>INDEX(products!$A$1:$G$49, MATCH(orders!$D250,products!$A$1:$A$49,0), MATCH(orders!J$1,products!$A$1:$G$1,0))</f>
        <v>D</v>
      </c>
      <c r="K250" s="5">
        <f>INDEX(products!$A$1:$G$49, MATCH(orders!$D250,products!$A$1:$A$49,0), MATCH(orders!K$1,products!$A$1:$G$1,0))</f>
        <v>1</v>
      </c>
      <c r="L250" s="7">
        <f>INDEX(products!$A$1:$G$49, MATCH(orders!$D250,products!$A$1:$A$49,0), 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 customers!A250:A1250, customers!B250:B1250,,0)</f>
        <v>Zacharias Kiffe</v>
      </c>
      <c r="G251" s="2" t="str">
        <f>IF(_xlfn.XLOOKUP(C251, customers!A250:A1250, customers!C250:C1250,, 0) = 0,"", _xlfn.XLOOKUP(C251, customers!A250:A1250, customers!C250:C1250,, 0))</f>
        <v>zkiffe74@cyberchimps.com</v>
      </c>
      <c r="H251" s="2" t="str">
        <f>_xlfn.XLOOKUP(C251, customers!A250:A1250, customers!G250:G1250,, 0)</f>
        <v>United States</v>
      </c>
      <c r="I251" t="str">
        <f>INDEX(products!$A$1:$G$49, MATCH(orders!$D251,products!$A$1:$A$49,0), MATCH(orders!I$1,products!$A$1:$G$1,0))</f>
        <v>Lib</v>
      </c>
      <c r="J251" t="str">
        <f>INDEX(products!$A$1:$G$49, MATCH(orders!$D251,products!$A$1:$A$49,0), MATCH(orders!J$1,products!$A$1:$G$1,0))</f>
        <v>L</v>
      </c>
      <c r="K251" s="5">
        <f>INDEX(products!$A$1:$G$49, MATCH(orders!$D251,products!$A$1:$A$49,0), MATCH(orders!K$1,products!$A$1:$G$1,0))</f>
        <v>1</v>
      </c>
      <c r="L251" s="7">
        <f>INDEX(products!$A$1:$G$49, MATCH(orders!$D251,products!$A$1:$A$49,0), 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 customers!A251:A1251, customers!B251:B1251,,0)</f>
        <v>Mercedes Acott</v>
      </c>
      <c r="G252" s="2" t="str">
        <f>IF(_xlfn.XLOOKUP(C252, customers!A251:A1251, customers!C251:C1251,, 0) = 0,"", _xlfn.XLOOKUP(C252, customers!A251:A1251, customers!C251:C1251,, 0))</f>
        <v>macott6y@pagesperso-orange.fr</v>
      </c>
      <c r="H252" s="2" t="str">
        <f>_xlfn.XLOOKUP(C252, customers!A251:A1251, customers!G251:G1251,, 0)</f>
        <v>United States</v>
      </c>
      <c r="I252" t="str">
        <f>INDEX(products!$A$1:$G$49, MATCH(orders!$D252,products!$A$1:$A$49,0), MATCH(orders!I$1,products!$A$1:$G$1,0))</f>
        <v>Rob</v>
      </c>
      <c r="J252" t="str">
        <f>INDEX(products!$A$1:$G$49, MATCH(orders!$D252,products!$A$1:$A$49,0), MATCH(orders!J$1,products!$A$1:$G$1,0))</f>
        <v>M</v>
      </c>
      <c r="K252" s="5">
        <f>INDEX(products!$A$1:$G$49, MATCH(orders!$D252,products!$A$1:$A$49,0), MATCH(orders!K$1,products!$A$1:$G$1,0))</f>
        <v>0.2</v>
      </c>
      <c r="L252" s="7">
        <f>INDEX(products!$A$1:$G$49, MATCH(orders!$D252,products!$A$1:$A$49,0), 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 customers!A252:A1252, customers!B252:B1252,,0)</f>
        <v>Connor Heaviside</v>
      </c>
      <c r="G253" s="2" t="str">
        <f>IF(_xlfn.XLOOKUP(C253, customers!A252:A1252, customers!C252:C1252,, 0) = 0,"", _xlfn.XLOOKUP(C253, customers!A252:A1252, customers!C252:C1252,, 0))</f>
        <v>cheaviside6z@rediff.com</v>
      </c>
      <c r="H253" s="2" t="str">
        <f>_xlfn.XLOOKUP(C253, customers!A252:A1252, customers!G252:G1252,, 0)</f>
        <v>United States</v>
      </c>
      <c r="I253" t="str">
        <f>INDEX(products!$A$1:$G$49, MATCH(orders!$D253,products!$A$1:$A$49,0), MATCH(orders!I$1,products!$A$1:$G$1,0))</f>
        <v>Exc</v>
      </c>
      <c r="J253" t="str">
        <f>INDEX(products!$A$1:$G$49, MATCH(orders!$D253,products!$A$1:$A$49,0), MATCH(orders!J$1,products!$A$1:$G$1,0))</f>
        <v>M</v>
      </c>
      <c r="K253" s="5">
        <f>INDEX(products!$A$1:$G$49, MATCH(orders!$D253,products!$A$1:$A$49,0), MATCH(orders!K$1,products!$A$1:$G$1,0))</f>
        <v>1</v>
      </c>
      <c r="L253" s="7">
        <f>INDEX(products!$A$1:$G$49, MATCH(orders!$D253,products!$A$1:$A$49,0), 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 customers!A253:A1253, customers!B253:B1253,,0)</f>
        <v>Devy Bulbrook</v>
      </c>
      <c r="G254" s="2" t="str">
        <f>IF(_xlfn.XLOOKUP(C254, customers!A253:A1253, customers!C253:C1253,, 0) = 0,"", _xlfn.XLOOKUP(C254, customers!A253:A1253, customers!C253:C1253,, 0))</f>
        <v/>
      </c>
      <c r="H254" s="2" t="str">
        <f>_xlfn.XLOOKUP(C254, customers!A253:A1253, customers!G253:G1253,, 0)</f>
        <v>United States</v>
      </c>
      <c r="I254" t="str">
        <f>INDEX(products!$A$1:$G$49, MATCH(orders!$D254,products!$A$1:$A$49,0), MATCH(orders!I$1,products!$A$1:$G$1,0))</f>
        <v>Ara</v>
      </c>
      <c r="J254" t="str">
        <f>INDEX(products!$A$1:$G$49, MATCH(orders!$D254,products!$A$1:$A$49,0), MATCH(orders!J$1,products!$A$1:$G$1,0))</f>
        <v>D</v>
      </c>
      <c r="K254" s="5">
        <f>INDEX(products!$A$1:$G$49, MATCH(orders!$D254,products!$A$1:$A$49,0), MATCH(orders!K$1,products!$A$1:$G$1,0))</f>
        <v>1</v>
      </c>
      <c r="L254" s="7">
        <f>INDEX(products!$A$1:$G$49, MATCH(orders!$D254,products!$A$1:$A$49,0), 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 customers!A254:A1254, customers!B254:B1254,,0)</f>
        <v>Leia Kernan</v>
      </c>
      <c r="G255" s="2" t="str">
        <f>IF(_xlfn.XLOOKUP(C255, customers!A254:A1254, customers!C254:C1254,, 0) = 0,"", _xlfn.XLOOKUP(C255, customers!A254:A1254, customers!C254:C1254,, 0))</f>
        <v>lkernan71@wsj.com</v>
      </c>
      <c r="H255" s="2" t="str">
        <f>_xlfn.XLOOKUP(C255, customers!A254:A1254, customers!G254:G1254,, 0)</f>
        <v>United States</v>
      </c>
      <c r="I255" t="str">
        <f>INDEX(products!$A$1:$G$49, MATCH(orders!$D255,products!$A$1:$A$49,0), MATCH(orders!I$1,products!$A$1:$G$1,0))</f>
        <v>Lib</v>
      </c>
      <c r="J255" t="str">
        <f>INDEX(products!$A$1:$G$49, MATCH(orders!$D255,products!$A$1:$A$49,0), MATCH(orders!J$1,products!$A$1:$G$1,0))</f>
        <v>M</v>
      </c>
      <c r="K255" s="5">
        <f>INDEX(products!$A$1:$G$49, MATCH(orders!$D255,products!$A$1:$A$49,0), MATCH(orders!K$1,products!$A$1:$G$1,0))</f>
        <v>1</v>
      </c>
      <c r="L255" s="7">
        <f>INDEX(products!$A$1:$G$49, MATCH(orders!$D255,products!$A$1:$A$49,0), 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 customers!A255:A1255, customers!B255:B1255,,0)</f>
        <v>Rosaline McLae</v>
      </c>
      <c r="G256" s="2" t="str">
        <f>IF(_xlfn.XLOOKUP(C256, customers!A255:A1255, customers!C255:C1255,, 0) = 0,"", _xlfn.XLOOKUP(C256, customers!A255:A1255, customers!C255:C1255,, 0))</f>
        <v>rmclae72@dailymotion.com</v>
      </c>
      <c r="H256" s="2" t="str">
        <f>_xlfn.XLOOKUP(C256, customers!A255:A1255, customers!G255:G1255,, 0)</f>
        <v>United Kingdom</v>
      </c>
      <c r="I256" t="str">
        <f>INDEX(products!$A$1:$G$49, MATCH(orders!$D256,products!$A$1:$A$49,0), MATCH(orders!I$1,products!$A$1:$G$1,0))</f>
        <v>Rob</v>
      </c>
      <c r="J256" t="str">
        <f>INDEX(products!$A$1:$G$49, MATCH(orders!$D256,products!$A$1:$A$49,0), MATCH(orders!J$1,products!$A$1:$G$1,0))</f>
        <v>L</v>
      </c>
      <c r="K256" s="5">
        <f>INDEX(products!$A$1:$G$49, MATCH(orders!$D256,products!$A$1:$A$49,0), MATCH(orders!K$1,products!$A$1:$G$1,0))</f>
        <v>0.5</v>
      </c>
      <c r="L256" s="7">
        <f>INDEX(products!$A$1:$G$49, MATCH(orders!$D256,products!$A$1:$A$49,0), 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 customers!A256:A1256, customers!B256:B1256,,0)</f>
        <v>Cleve Blowfelde</v>
      </c>
      <c r="G257" s="2" t="str">
        <f>IF(_xlfn.XLOOKUP(C257, customers!A256:A1256, customers!C256:C1256,, 0) = 0,"", _xlfn.XLOOKUP(C257, customers!A256:A1256, customers!C256:C1256,, 0))</f>
        <v>cblowfelde73@ustream.tv</v>
      </c>
      <c r="H257" s="2" t="str">
        <f>_xlfn.XLOOKUP(C257, customers!A256:A1256, customers!G256:G1256,, 0)</f>
        <v>United States</v>
      </c>
      <c r="I257" t="str">
        <f>INDEX(products!$A$1:$G$49, MATCH(orders!$D257,products!$A$1:$A$49,0), MATCH(orders!I$1,products!$A$1:$G$1,0))</f>
        <v>Rob</v>
      </c>
      <c r="J257" t="str">
        <f>INDEX(products!$A$1:$G$49, MATCH(orders!$D257,products!$A$1:$A$49,0), MATCH(orders!J$1,products!$A$1:$G$1,0))</f>
        <v>L</v>
      </c>
      <c r="K257" s="5">
        <f>INDEX(products!$A$1:$G$49, MATCH(orders!$D257,products!$A$1:$A$49,0), MATCH(orders!K$1,products!$A$1:$G$1,0))</f>
        <v>0.5</v>
      </c>
      <c r="L257" s="7">
        <f>INDEX(products!$A$1:$G$49, MATCH(orders!$D257,products!$A$1:$A$49,0), 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 customers!A257:A1257, customers!B257:B1257,,0)</f>
        <v>Zacharias Kiffe</v>
      </c>
      <c r="G258" s="2" t="str">
        <f>IF(_xlfn.XLOOKUP(C258, customers!A257:A1257, customers!C257:C1257,, 0) = 0,"", _xlfn.XLOOKUP(C258, customers!A257:A1257, customers!C257:C1257,, 0))</f>
        <v>zkiffe74@cyberchimps.com</v>
      </c>
      <c r="H258" s="2" t="str">
        <f>_xlfn.XLOOKUP(C258, customers!A257:A1257, customers!G257:G1257,, 0)</f>
        <v>United States</v>
      </c>
      <c r="I258" t="str">
        <f>INDEX(products!$A$1:$G$49, MATCH(orders!$D258,products!$A$1:$A$49,0), MATCH(orders!I$1,products!$A$1:$G$1,0))</f>
        <v>Lib</v>
      </c>
      <c r="J258" t="str">
        <f>INDEX(products!$A$1:$G$49, MATCH(orders!$D258,products!$A$1:$A$49,0), MATCH(orders!J$1,products!$A$1:$G$1,0))</f>
        <v>M</v>
      </c>
      <c r="K258" s="5">
        <f>INDEX(products!$A$1:$G$49, MATCH(orders!$D258,products!$A$1:$A$49,0), MATCH(orders!K$1,products!$A$1:$G$1,0))</f>
        <v>0.5</v>
      </c>
      <c r="L258" s="7">
        <f>INDEX(products!$A$1:$G$49, MATCH(orders!$D258,products!$A$1:$A$49,0), 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 customers!A258:A1258, customers!B258:B1258,,0)</f>
        <v>Denyse O'Calleran</v>
      </c>
      <c r="G259" s="2" t="str">
        <f>IF(_xlfn.XLOOKUP(C259, customers!A258:A1258, customers!C258:C1258,, 0) = 0,"", _xlfn.XLOOKUP(C259, customers!A258:A1258, customers!C258:C1258,, 0))</f>
        <v>docalleran75@ucla.edu</v>
      </c>
      <c r="H259" s="2" t="str">
        <f>_xlfn.XLOOKUP(C259, customers!A258:A1258, customers!G258:G1258,, 0)</f>
        <v>United States</v>
      </c>
      <c r="I259" t="str">
        <f>INDEX(products!$A$1:$G$49, MATCH(orders!$D259,products!$A$1:$A$49,0), MATCH(orders!I$1,products!$A$1:$G$1,0))</f>
        <v>Exc</v>
      </c>
      <c r="J259" t="str">
        <f>INDEX(products!$A$1:$G$49, MATCH(orders!$D259,products!$A$1:$A$49,0), MATCH(orders!J$1,products!$A$1:$G$1,0))</f>
        <v>D</v>
      </c>
      <c r="K259" s="5">
        <f>INDEX(products!$A$1:$G$49, MATCH(orders!$D259,products!$A$1:$A$49,0), MATCH(orders!K$1,products!$A$1:$G$1,0))</f>
        <v>2.5</v>
      </c>
      <c r="L259" s="7">
        <f>INDEX(products!$A$1:$G$49, MATCH(orders!$D259,products!$A$1:$A$49,0), MATCH(orders!L$1,products!$A$1:$G$1,0))</f>
        <v>27.945</v>
      </c>
      <c r="M259" s="7">
        <f t="shared" ref="M259:M322" si="12">E259*L259</f>
        <v>27.945</v>
      </c>
      <c r="N259" t="str">
        <f t="shared" ref="N259:N322" si="13">IF(I259="Rob","Robusta", IF(I259="Exc","Excelsa", IF(I259="Ara","Arabica", IF(I259="Lib","Liberica",""))))</f>
        <v>Excelsa</v>
      </c>
      <c r="O259" t="str">
        <f t="shared" ref="O259:O322" si="14">IF(J259="M","Medium", IF(J259="L","Light", 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 customers!A259:A1259, customers!B259:B1259,,0)</f>
        <v>Cobby Cromwell</v>
      </c>
      <c r="G260" s="2" t="str">
        <f>IF(_xlfn.XLOOKUP(C260, customers!A259:A1259, customers!C259:C1259,, 0) = 0,"", _xlfn.XLOOKUP(C260, customers!A259:A1259, customers!C259:C1259,, 0))</f>
        <v>ccromwell76@desdev.cn</v>
      </c>
      <c r="H260" s="2" t="str">
        <f>_xlfn.XLOOKUP(C260, customers!A259:A1259, customers!G259:G1259,, 0)</f>
        <v>United States</v>
      </c>
      <c r="I260" t="str">
        <f>INDEX(products!$A$1:$G$49, MATCH(orders!$D260,products!$A$1:$A$49,0), MATCH(orders!I$1,products!$A$1:$G$1,0))</f>
        <v>Exc</v>
      </c>
      <c r="J260" t="str">
        <f>INDEX(products!$A$1:$G$49, MATCH(orders!$D260,products!$A$1:$A$49,0), MATCH(orders!J$1,products!$A$1:$G$1,0))</f>
        <v>D</v>
      </c>
      <c r="K260" s="5">
        <f>INDEX(products!$A$1:$G$49, MATCH(orders!$D260,products!$A$1:$A$49,0), MATCH(orders!K$1,products!$A$1:$G$1,0))</f>
        <v>2.5</v>
      </c>
      <c r="L260" s="7">
        <f>INDEX(products!$A$1:$G$49, MATCH(orders!$D260,products!$A$1:$A$49,0), 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 customers!A260:A1260, customers!B260:B1260,,0)</f>
        <v>Irv Hay</v>
      </c>
      <c r="G261" s="2" t="str">
        <f>IF(_xlfn.XLOOKUP(C261, customers!A260:A1260, customers!C260:C1260,, 0) = 0,"", _xlfn.XLOOKUP(C261, customers!A260:A1260, customers!C260:C1260,, 0))</f>
        <v>ihay77@lulu.com</v>
      </c>
      <c r="H261" s="2" t="str">
        <f>_xlfn.XLOOKUP(C261, customers!A260:A1260, customers!G260:G1260,, 0)</f>
        <v>United Kingdom</v>
      </c>
      <c r="I261" t="str">
        <f>INDEX(products!$A$1:$G$49, MATCH(orders!$D261,products!$A$1:$A$49,0), MATCH(orders!I$1,products!$A$1:$G$1,0))</f>
        <v>Rob</v>
      </c>
      <c r="J261" t="str">
        <f>INDEX(products!$A$1:$G$49, MATCH(orders!$D261,products!$A$1:$A$49,0), MATCH(orders!J$1,products!$A$1:$G$1,0))</f>
        <v>M</v>
      </c>
      <c r="K261" s="5">
        <f>INDEX(products!$A$1:$G$49, MATCH(orders!$D261,products!$A$1:$A$49,0), MATCH(orders!K$1,products!$A$1:$G$1,0))</f>
        <v>0.2</v>
      </c>
      <c r="L261" s="7">
        <f>INDEX(products!$A$1:$G$49, MATCH(orders!$D261,products!$A$1:$A$49,0), 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 customers!A261:A1261, customers!B261:B1261,,0)</f>
        <v>Tani Taffarello</v>
      </c>
      <c r="G262" s="2" t="str">
        <f>IF(_xlfn.XLOOKUP(C262, customers!A261:A1261, customers!C261:C1261,, 0) = 0,"", _xlfn.XLOOKUP(C262, customers!A261:A1261, customers!C261:C1261,, 0))</f>
        <v>ttaffarello78@sciencedaily.com</v>
      </c>
      <c r="H262" s="2" t="str">
        <f>_xlfn.XLOOKUP(C262, customers!A261:A1261, customers!G261:G1261,, 0)</f>
        <v>United States</v>
      </c>
      <c r="I262" t="str">
        <f>INDEX(products!$A$1:$G$49, MATCH(orders!$D262,products!$A$1:$A$49,0), MATCH(orders!I$1,products!$A$1:$G$1,0))</f>
        <v>Rob</v>
      </c>
      <c r="J262" t="str">
        <f>INDEX(products!$A$1:$G$49, MATCH(orders!$D262,products!$A$1:$A$49,0), MATCH(orders!J$1,products!$A$1:$G$1,0))</f>
        <v>L</v>
      </c>
      <c r="K262" s="5">
        <f>INDEX(products!$A$1:$G$49, MATCH(orders!$D262,products!$A$1:$A$49,0), MATCH(orders!K$1,products!$A$1:$G$1,0))</f>
        <v>2.5</v>
      </c>
      <c r="L262" s="7">
        <f>INDEX(products!$A$1:$G$49, MATCH(orders!$D262,products!$A$1:$A$49,0), 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 customers!A262:A1262, customers!B262:B1262,,0)</f>
        <v>Monique Canty</v>
      </c>
      <c r="G263" s="2" t="str">
        <f>IF(_xlfn.XLOOKUP(C263, customers!A262:A1262, customers!C262:C1262,, 0) = 0,"", _xlfn.XLOOKUP(C263, customers!A262:A1262, customers!C262:C1262,, 0))</f>
        <v>mcanty79@jigsy.com</v>
      </c>
      <c r="H263" s="2" t="str">
        <f>_xlfn.XLOOKUP(C263, customers!A262:A1262, customers!G262:G1262,, 0)</f>
        <v>United States</v>
      </c>
      <c r="I263" t="str">
        <f>INDEX(products!$A$1:$G$49, MATCH(orders!$D263,products!$A$1:$A$49,0), MATCH(orders!I$1,products!$A$1:$G$1,0))</f>
        <v>Rob</v>
      </c>
      <c r="J263" t="str">
        <f>INDEX(products!$A$1:$G$49, MATCH(orders!$D263,products!$A$1:$A$49,0), MATCH(orders!J$1,products!$A$1:$G$1,0))</f>
        <v>L</v>
      </c>
      <c r="K263" s="5">
        <f>INDEX(products!$A$1:$G$49, MATCH(orders!$D263,products!$A$1:$A$49,0), MATCH(orders!K$1,products!$A$1:$G$1,0))</f>
        <v>1</v>
      </c>
      <c r="L263" s="7">
        <f>INDEX(products!$A$1:$G$49, MATCH(orders!$D263,products!$A$1:$A$49,0), 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 customers!A263:A1263, customers!B263:B1263,,0)</f>
        <v>Javier Kopke</v>
      </c>
      <c r="G264" s="2" t="str">
        <f>IF(_xlfn.XLOOKUP(C264, customers!A263:A1263, customers!C263:C1263,, 0) = 0,"", _xlfn.XLOOKUP(C264, customers!A263:A1263, customers!C263:C1263,, 0))</f>
        <v>jkopke7a@auda.org.au</v>
      </c>
      <c r="H264" s="2" t="str">
        <f>_xlfn.XLOOKUP(C264, customers!A263:A1263, customers!G263:G1263,, 0)</f>
        <v>United States</v>
      </c>
      <c r="I264" t="str">
        <f>INDEX(products!$A$1:$G$49, MATCH(orders!$D264,products!$A$1:$A$49,0), MATCH(orders!I$1,products!$A$1:$G$1,0))</f>
        <v>Exc</v>
      </c>
      <c r="J264" t="str">
        <f>INDEX(products!$A$1:$G$49, MATCH(orders!$D264,products!$A$1:$A$49,0), MATCH(orders!J$1,products!$A$1:$G$1,0))</f>
        <v>M</v>
      </c>
      <c r="K264" s="5">
        <f>INDEX(products!$A$1:$G$49, MATCH(orders!$D264,products!$A$1:$A$49,0), MATCH(orders!K$1,products!$A$1:$G$1,0))</f>
        <v>1</v>
      </c>
      <c r="L264" s="7">
        <f>INDEX(products!$A$1:$G$49, MATCH(orders!$D264,products!$A$1:$A$49,0), 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 customers!A264:A1264, customers!B264:B1264,,0)</f>
        <v>Mar McIver</v>
      </c>
      <c r="G265" s="2" t="str">
        <f>IF(_xlfn.XLOOKUP(C265, customers!A264:A1264, customers!C264:C1264,, 0) = 0,"", _xlfn.XLOOKUP(C265, customers!A264:A1264, customers!C264:C1264,, 0))</f>
        <v/>
      </c>
      <c r="H265" s="2" t="str">
        <f>_xlfn.XLOOKUP(C265, customers!A264:A1264, customers!G264:G1264,, 0)</f>
        <v>United States</v>
      </c>
      <c r="I265" t="str">
        <f>INDEX(products!$A$1:$G$49, MATCH(orders!$D265,products!$A$1:$A$49,0), MATCH(orders!I$1,products!$A$1:$G$1,0))</f>
        <v>Lib</v>
      </c>
      <c r="J265" t="str">
        <f>INDEX(products!$A$1:$G$49, MATCH(orders!$D265,products!$A$1:$A$49,0), MATCH(orders!J$1,products!$A$1:$G$1,0))</f>
        <v>M</v>
      </c>
      <c r="K265" s="5">
        <f>INDEX(products!$A$1:$G$49, MATCH(orders!$D265,products!$A$1:$A$49,0), MATCH(orders!K$1,products!$A$1:$G$1,0))</f>
        <v>2.5</v>
      </c>
      <c r="L265" s="7">
        <f>INDEX(products!$A$1:$G$49, MATCH(orders!$D265,products!$A$1:$A$49,0), 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 customers!A265:A1265, customers!B265:B1265,,0)</f>
        <v>Arabella Fransewich</v>
      </c>
      <c r="G266" s="2" t="str">
        <f>IF(_xlfn.XLOOKUP(C266, customers!A265:A1265, customers!C265:C1265,, 0) = 0,"", _xlfn.XLOOKUP(C266, customers!A265:A1265, customers!C265:C1265,, 0))</f>
        <v/>
      </c>
      <c r="H266" s="2" t="str">
        <f>_xlfn.XLOOKUP(C266, customers!A265:A1265, customers!G265:G1265,, 0)</f>
        <v>Ireland</v>
      </c>
      <c r="I266" t="str">
        <f>INDEX(products!$A$1:$G$49, MATCH(orders!$D266,products!$A$1:$A$49,0), MATCH(orders!I$1,products!$A$1:$G$1,0))</f>
        <v>Rob</v>
      </c>
      <c r="J266" t="str">
        <f>INDEX(products!$A$1:$G$49, MATCH(orders!$D266,products!$A$1:$A$49,0), MATCH(orders!J$1,products!$A$1:$G$1,0))</f>
        <v>L</v>
      </c>
      <c r="K266" s="5">
        <f>INDEX(products!$A$1:$G$49, MATCH(orders!$D266,products!$A$1:$A$49,0), MATCH(orders!K$1,products!$A$1:$G$1,0))</f>
        <v>1</v>
      </c>
      <c r="L266" s="7">
        <f>INDEX(products!$A$1:$G$49, MATCH(orders!$D266,products!$A$1:$A$49,0), 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 customers!A266:A1266, customers!B266:B1266,,0)</f>
        <v>Violette Hellmore</v>
      </c>
      <c r="G267" s="2" t="str">
        <f>IF(_xlfn.XLOOKUP(C267, customers!A266:A1266, customers!C266:C1266,, 0) = 0,"", _xlfn.XLOOKUP(C267, customers!A266:A1266, customers!C266:C1266,, 0))</f>
        <v>vhellmore7d@bbc.co.uk</v>
      </c>
      <c r="H267" s="2" t="str">
        <f>_xlfn.XLOOKUP(C267, customers!A266:A1266, customers!G266:G1266,, 0)</f>
        <v>United States</v>
      </c>
      <c r="I267" t="str">
        <f>INDEX(products!$A$1:$G$49, MATCH(orders!$D267,products!$A$1:$A$49,0), MATCH(orders!I$1,products!$A$1:$G$1,0))</f>
        <v>Ara</v>
      </c>
      <c r="J267" t="str">
        <f>INDEX(products!$A$1:$G$49, MATCH(orders!$D267,products!$A$1:$A$49,0), MATCH(orders!J$1,products!$A$1:$G$1,0))</f>
        <v>D</v>
      </c>
      <c r="K267" s="5">
        <f>INDEX(products!$A$1:$G$49, MATCH(orders!$D267,products!$A$1:$A$49,0), MATCH(orders!K$1,products!$A$1:$G$1,0))</f>
        <v>0.5</v>
      </c>
      <c r="L267" s="7">
        <f>INDEX(products!$A$1:$G$49, MATCH(orders!$D267,products!$A$1:$A$49,0), 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 customers!A267:A1267, customers!B267:B1267,,0)</f>
        <v>Myles Seawright</v>
      </c>
      <c r="G268" s="2" t="str">
        <f>IF(_xlfn.XLOOKUP(C268, customers!A267:A1267, customers!C267:C1267,, 0) = 0,"", _xlfn.XLOOKUP(C268, customers!A267:A1267, customers!C267:C1267,, 0))</f>
        <v>mseawright7e@nbcnews.com</v>
      </c>
      <c r="H268" s="2" t="str">
        <f>_xlfn.XLOOKUP(C268, customers!A267:A1267, customers!G267:G1267,, 0)</f>
        <v>United Kingdom</v>
      </c>
      <c r="I268" t="str">
        <f>INDEX(products!$A$1:$G$49, MATCH(orders!$D268,products!$A$1:$A$49,0), MATCH(orders!I$1,products!$A$1:$G$1,0))</f>
        <v>Exc</v>
      </c>
      <c r="J268" t="str">
        <f>INDEX(products!$A$1:$G$49, MATCH(orders!$D268,products!$A$1:$A$49,0), MATCH(orders!J$1,products!$A$1:$G$1,0))</f>
        <v>D</v>
      </c>
      <c r="K268" s="5">
        <f>INDEX(products!$A$1:$G$49, MATCH(orders!$D268,products!$A$1:$A$49,0), MATCH(orders!K$1,products!$A$1:$G$1,0))</f>
        <v>1</v>
      </c>
      <c r="L268" s="7">
        <f>INDEX(products!$A$1:$G$49, MATCH(orders!$D268,products!$A$1:$A$49,0), 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 customers!A268:A1268, customers!B268:B1268,,0)</f>
        <v>Silvana Northeast</v>
      </c>
      <c r="G269" s="2" t="str">
        <f>IF(_xlfn.XLOOKUP(C269, customers!A268:A1268, customers!C268:C1268,, 0) = 0,"", _xlfn.XLOOKUP(C269, customers!A268:A1268, customers!C268:C1268,, 0))</f>
        <v>snortheast7f@mashable.com</v>
      </c>
      <c r="H269" s="2" t="str">
        <f>_xlfn.XLOOKUP(C269, customers!A268:A1268, customers!G268:G1268,, 0)</f>
        <v>United States</v>
      </c>
      <c r="I269" t="str">
        <f>INDEX(products!$A$1:$G$49, MATCH(orders!$D269,products!$A$1:$A$49,0), MATCH(orders!I$1,products!$A$1:$G$1,0))</f>
        <v>Exc</v>
      </c>
      <c r="J269" t="str">
        <f>INDEX(products!$A$1:$G$49, MATCH(orders!$D269,products!$A$1:$A$49,0), MATCH(orders!J$1,products!$A$1:$G$1,0))</f>
        <v>D</v>
      </c>
      <c r="K269" s="5">
        <f>INDEX(products!$A$1:$G$49, MATCH(orders!$D269,products!$A$1:$A$49,0), MATCH(orders!K$1,products!$A$1:$G$1,0))</f>
        <v>0.2</v>
      </c>
      <c r="L269" s="7">
        <f>INDEX(products!$A$1:$G$49, MATCH(orders!$D269,products!$A$1:$A$49,0), 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e">
        <f>_xlfn.XLOOKUP(C270, customers!A269:A1269, customers!B269:B1269,,0)</f>
        <v>#N/A</v>
      </c>
      <c r="G270" s="2" t="e">
        <f>IF(_xlfn.XLOOKUP(C270, customers!A269:A1269, customers!C269:C1269,, 0) = 0,"", _xlfn.XLOOKUP(C270, customers!A269:A1269, customers!C269:C1269,, 0))</f>
        <v>#N/A</v>
      </c>
      <c r="H270" s="2" t="e">
        <f>_xlfn.XLOOKUP(C270, customers!A269:A1269, customers!G269:G1269,, 0)</f>
        <v>#N/A</v>
      </c>
      <c r="I270" t="str">
        <f>INDEX(products!$A$1:$G$49, MATCH(orders!$D270,products!$A$1:$A$49,0), MATCH(orders!I$1,products!$A$1:$G$1,0))</f>
        <v>Ara</v>
      </c>
      <c r="J270" t="str">
        <f>INDEX(products!$A$1:$G$49, MATCH(orders!$D270,products!$A$1:$A$49,0), MATCH(orders!J$1,products!$A$1:$G$1,0))</f>
        <v>D</v>
      </c>
      <c r="K270" s="5">
        <f>INDEX(products!$A$1:$G$49, MATCH(orders!$D270,products!$A$1:$A$49,0), MATCH(orders!K$1,products!$A$1:$G$1,0))</f>
        <v>1</v>
      </c>
      <c r="L270" s="7">
        <f>INDEX(products!$A$1:$G$49, MATCH(orders!$D270,products!$A$1:$A$49,0), 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 customers!A270:A1270, customers!B270:B1270,,0)</f>
        <v>Monica Fearon</v>
      </c>
      <c r="G271" s="2" t="str">
        <f>IF(_xlfn.XLOOKUP(C271, customers!A270:A1270, customers!C270:C1270,, 0) = 0,"", _xlfn.XLOOKUP(C271, customers!A270:A1270, customers!C270:C1270,, 0))</f>
        <v>mfearon7h@reverbnation.com</v>
      </c>
      <c r="H271" s="2" t="str">
        <f>_xlfn.XLOOKUP(C271, customers!A270:A1270, customers!G270:G1270,, 0)</f>
        <v>United States</v>
      </c>
      <c r="I271" t="str">
        <f>INDEX(products!$A$1:$G$49, MATCH(orders!$D271,products!$A$1:$A$49,0), MATCH(orders!I$1,products!$A$1:$G$1,0))</f>
        <v>Ara</v>
      </c>
      <c r="J271" t="str">
        <f>INDEX(products!$A$1:$G$49, MATCH(orders!$D271,products!$A$1:$A$49,0), MATCH(orders!J$1,products!$A$1:$G$1,0))</f>
        <v>D</v>
      </c>
      <c r="K271" s="5">
        <f>INDEX(products!$A$1:$G$49, MATCH(orders!$D271,products!$A$1:$A$49,0), MATCH(orders!K$1,products!$A$1:$G$1,0))</f>
        <v>0.2</v>
      </c>
      <c r="L271" s="7">
        <f>INDEX(products!$A$1:$G$49, MATCH(orders!$D271,products!$A$1:$A$49,0), 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 customers!A271:A1271, customers!B271:B1271,,0)</f>
        <v>Barney Chisnell</v>
      </c>
      <c r="G272" s="2" t="str">
        <f>IF(_xlfn.XLOOKUP(C272, customers!A271:A1271, customers!C271:C1271,, 0) = 0,"", _xlfn.XLOOKUP(C272, customers!A271:A1271, customers!C271:C1271,, 0))</f>
        <v/>
      </c>
      <c r="H272" s="2" t="str">
        <f>_xlfn.XLOOKUP(C272, customers!A271:A1271, customers!G271:G1271,, 0)</f>
        <v>Ireland</v>
      </c>
      <c r="I272" t="str">
        <f>INDEX(products!$A$1:$G$49, MATCH(orders!$D272,products!$A$1:$A$49,0), MATCH(orders!I$1,products!$A$1:$G$1,0))</f>
        <v>Exc</v>
      </c>
      <c r="J272" t="str">
        <f>INDEX(products!$A$1:$G$49, MATCH(orders!$D272,products!$A$1:$A$49,0), MATCH(orders!J$1,products!$A$1:$G$1,0))</f>
        <v>D</v>
      </c>
      <c r="K272" s="5">
        <f>INDEX(products!$A$1:$G$49, MATCH(orders!$D272,products!$A$1:$A$49,0), MATCH(orders!K$1,products!$A$1:$G$1,0))</f>
        <v>0.5</v>
      </c>
      <c r="L272" s="7">
        <f>INDEX(products!$A$1:$G$49, MATCH(orders!$D272,products!$A$1:$A$49,0), 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 customers!A272:A1272, customers!B272:B1272,,0)</f>
        <v>Jasper Sisneros</v>
      </c>
      <c r="G273" s="2" t="str">
        <f>IF(_xlfn.XLOOKUP(C273, customers!A272:A1272, customers!C272:C1272,, 0) = 0,"", _xlfn.XLOOKUP(C273, customers!A272:A1272, customers!C272:C1272,, 0))</f>
        <v>jsisneros7j@a8.net</v>
      </c>
      <c r="H273" s="2" t="str">
        <f>_xlfn.XLOOKUP(C273, customers!A272:A1272, customers!G272:G1272,, 0)</f>
        <v>United States</v>
      </c>
      <c r="I273" t="str">
        <f>INDEX(products!$A$1:$G$49, MATCH(orders!$D273,products!$A$1:$A$49,0), MATCH(orders!I$1,products!$A$1:$G$1,0))</f>
        <v>Ara</v>
      </c>
      <c r="J273" t="str">
        <f>INDEX(products!$A$1:$G$49, MATCH(orders!$D273,products!$A$1:$A$49,0), MATCH(orders!J$1,products!$A$1:$G$1,0))</f>
        <v>D</v>
      </c>
      <c r="K273" s="5">
        <f>INDEX(products!$A$1:$G$49, MATCH(orders!$D273,products!$A$1:$A$49,0), MATCH(orders!K$1,products!$A$1:$G$1,0))</f>
        <v>0.2</v>
      </c>
      <c r="L273" s="7">
        <f>INDEX(products!$A$1:$G$49, MATCH(orders!$D273,products!$A$1:$A$49,0), 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 customers!A273:A1273, customers!B273:B1273,,0)</f>
        <v>Zachariah Carlson</v>
      </c>
      <c r="G274" s="2" t="str">
        <f>IF(_xlfn.XLOOKUP(C274, customers!A273:A1273, customers!C273:C1273,, 0) = 0,"", _xlfn.XLOOKUP(C274, customers!A273:A1273, customers!C273:C1273,, 0))</f>
        <v>zcarlson7k@bigcartel.com</v>
      </c>
      <c r="H274" s="2" t="str">
        <f>_xlfn.XLOOKUP(C274, customers!A273:A1273, customers!G273:G1273,, 0)</f>
        <v>Ireland</v>
      </c>
      <c r="I274" t="str">
        <f>INDEX(products!$A$1:$G$49, MATCH(orders!$D274,products!$A$1:$A$49,0), MATCH(orders!I$1,products!$A$1:$G$1,0))</f>
        <v>Rob</v>
      </c>
      <c r="J274" t="str">
        <f>INDEX(products!$A$1:$G$49, MATCH(orders!$D274,products!$A$1:$A$49,0), MATCH(orders!J$1,products!$A$1:$G$1,0))</f>
        <v>L</v>
      </c>
      <c r="K274" s="5">
        <f>INDEX(products!$A$1:$G$49, MATCH(orders!$D274,products!$A$1:$A$49,0), MATCH(orders!K$1,products!$A$1:$G$1,0))</f>
        <v>1</v>
      </c>
      <c r="L274" s="7">
        <f>INDEX(products!$A$1:$G$49, MATCH(orders!$D274,products!$A$1:$A$49,0), 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 customers!A274:A1274, customers!B274:B1274,,0)</f>
        <v>Warner Maddox</v>
      </c>
      <c r="G275" s="2" t="str">
        <f>IF(_xlfn.XLOOKUP(C275, customers!A274:A1274, customers!C274:C1274,, 0) = 0,"", _xlfn.XLOOKUP(C275, customers!A274:A1274, customers!C274:C1274,, 0))</f>
        <v>wmaddox7l@timesonline.co.uk</v>
      </c>
      <c r="H275" s="2" t="str">
        <f>_xlfn.XLOOKUP(C275, customers!A274:A1274, customers!G274:G1274,, 0)</f>
        <v>United States</v>
      </c>
      <c r="I275" t="str">
        <f>INDEX(products!$A$1:$G$49, MATCH(orders!$D275,products!$A$1:$A$49,0), MATCH(orders!I$1,products!$A$1:$G$1,0))</f>
        <v>Ara</v>
      </c>
      <c r="J275" t="str">
        <f>INDEX(products!$A$1:$G$49, MATCH(orders!$D275,products!$A$1:$A$49,0), MATCH(orders!J$1,products!$A$1:$G$1,0))</f>
        <v>L</v>
      </c>
      <c r="K275" s="5">
        <f>INDEX(products!$A$1:$G$49, MATCH(orders!$D275,products!$A$1:$A$49,0), MATCH(orders!K$1,products!$A$1:$G$1,0))</f>
        <v>0.2</v>
      </c>
      <c r="L275" s="7">
        <f>INDEX(products!$A$1:$G$49, MATCH(orders!$D275,products!$A$1:$A$49,0), 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 customers!A275:A1275, customers!B275:B1275,,0)</f>
        <v>Donnie Hedlestone</v>
      </c>
      <c r="G276" s="2" t="str">
        <f>IF(_xlfn.XLOOKUP(C276, customers!A275:A1275, customers!C275:C1275,, 0) = 0,"", _xlfn.XLOOKUP(C276, customers!A275:A1275, customers!C275:C1275,, 0))</f>
        <v>dhedlestone7m@craigslist.org</v>
      </c>
      <c r="H276" s="2" t="str">
        <f>_xlfn.XLOOKUP(C276, customers!A275:A1275, customers!G275:G1275,, 0)</f>
        <v>United States</v>
      </c>
      <c r="I276" t="str">
        <f>INDEX(products!$A$1:$G$49, MATCH(orders!$D276,products!$A$1:$A$49,0), MATCH(orders!I$1,products!$A$1:$G$1,0))</f>
        <v>Ara</v>
      </c>
      <c r="J276" t="str">
        <f>INDEX(products!$A$1:$G$49, MATCH(orders!$D276,products!$A$1:$A$49,0), MATCH(orders!J$1,products!$A$1:$G$1,0))</f>
        <v>M</v>
      </c>
      <c r="K276" s="5">
        <f>INDEX(products!$A$1:$G$49, MATCH(orders!$D276,products!$A$1:$A$49,0), MATCH(orders!K$1,products!$A$1:$G$1,0))</f>
        <v>2.5</v>
      </c>
      <c r="L276" s="7">
        <f>INDEX(products!$A$1:$G$49, MATCH(orders!$D276,products!$A$1:$A$49,0), 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 customers!A276:A1276, customers!B276:B1276,,0)</f>
        <v>Teddi Crowthe</v>
      </c>
      <c r="G277" s="2" t="str">
        <f>IF(_xlfn.XLOOKUP(C277, customers!A276:A1276, customers!C276:C1276,, 0) = 0,"", _xlfn.XLOOKUP(C277, customers!A276:A1276, customers!C276:C1276,, 0))</f>
        <v>tcrowthe7n@europa.eu</v>
      </c>
      <c r="H277" s="2" t="str">
        <f>_xlfn.XLOOKUP(C277, customers!A276:A1276, customers!G276:G1276,, 0)</f>
        <v>United States</v>
      </c>
      <c r="I277" t="str">
        <f>INDEX(products!$A$1:$G$49, MATCH(orders!$D277,products!$A$1:$A$49,0), MATCH(orders!I$1,products!$A$1:$G$1,0))</f>
        <v>Exc</v>
      </c>
      <c r="J277" t="str">
        <f>INDEX(products!$A$1:$G$49, MATCH(orders!$D277,products!$A$1:$A$49,0), MATCH(orders!J$1,products!$A$1:$G$1,0))</f>
        <v>L</v>
      </c>
      <c r="K277" s="5">
        <f>INDEX(products!$A$1:$G$49, MATCH(orders!$D277,products!$A$1:$A$49,0), MATCH(orders!K$1,products!$A$1:$G$1,0))</f>
        <v>2.5</v>
      </c>
      <c r="L277" s="7">
        <f>INDEX(products!$A$1:$G$49, MATCH(orders!$D277,products!$A$1:$A$49,0), 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 customers!A277:A1277, customers!B277:B1277,,0)</f>
        <v>Dorelia Bury</v>
      </c>
      <c r="G278" s="2" t="str">
        <f>IF(_xlfn.XLOOKUP(C278, customers!A277:A1277, customers!C277:C1277,, 0) = 0,"", _xlfn.XLOOKUP(C278, customers!A277:A1277, customers!C277:C1277,, 0))</f>
        <v>dbury7o@tinyurl.com</v>
      </c>
      <c r="H278" s="2" t="str">
        <f>_xlfn.XLOOKUP(C278, customers!A277:A1277, customers!G277:G1277,, 0)</f>
        <v>Ireland</v>
      </c>
      <c r="I278" t="str">
        <f>INDEX(products!$A$1:$G$49, MATCH(orders!$D278,products!$A$1:$A$49,0), MATCH(orders!I$1,products!$A$1:$G$1,0))</f>
        <v>Rob</v>
      </c>
      <c r="J278" t="str">
        <f>INDEX(products!$A$1:$G$49, MATCH(orders!$D278,products!$A$1:$A$49,0), MATCH(orders!J$1,products!$A$1:$G$1,0))</f>
        <v>L</v>
      </c>
      <c r="K278" s="5">
        <f>INDEX(products!$A$1:$G$49, MATCH(orders!$D278,products!$A$1:$A$49,0), MATCH(orders!K$1,products!$A$1:$G$1,0))</f>
        <v>2.5</v>
      </c>
      <c r="L278" s="7">
        <f>INDEX(products!$A$1:$G$49, MATCH(orders!$D278,products!$A$1:$A$49,0), 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 customers!A278:A1278, customers!B278:B1278,,0)</f>
        <v>Gussy Broadbear</v>
      </c>
      <c r="G279" s="2" t="str">
        <f>IF(_xlfn.XLOOKUP(C279, customers!A278:A1278, customers!C278:C1278,, 0) = 0,"", _xlfn.XLOOKUP(C279, customers!A278:A1278, customers!C278:C1278,, 0))</f>
        <v>gbroadbear7p@omniture.com</v>
      </c>
      <c r="H279" s="2" t="str">
        <f>_xlfn.XLOOKUP(C279, customers!A278:A1278, customers!G278:G1278,, 0)</f>
        <v>United States</v>
      </c>
      <c r="I279" t="str">
        <f>INDEX(products!$A$1:$G$49, MATCH(orders!$D279,products!$A$1:$A$49,0), MATCH(orders!I$1,products!$A$1:$G$1,0))</f>
        <v>Exc</v>
      </c>
      <c r="J279" t="str">
        <f>INDEX(products!$A$1:$G$49, MATCH(orders!$D279,products!$A$1:$A$49,0), MATCH(orders!J$1,products!$A$1:$G$1,0))</f>
        <v>L</v>
      </c>
      <c r="K279" s="5">
        <f>INDEX(products!$A$1:$G$49, MATCH(orders!$D279,products!$A$1:$A$49,0), MATCH(orders!K$1,products!$A$1:$G$1,0))</f>
        <v>1</v>
      </c>
      <c r="L279" s="7">
        <f>INDEX(products!$A$1:$G$49, MATCH(orders!$D279,products!$A$1:$A$49,0), 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 customers!A279:A1279, customers!B279:B1279,,0)</f>
        <v>Emlynne Palfrey</v>
      </c>
      <c r="G280" s="2" t="str">
        <f>IF(_xlfn.XLOOKUP(C280, customers!A279:A1279, customers!C279:C1279,, 0) = 0,"", _xlfn.XLOOKUP(C280, customers!A279:A1279, customers!C279:C1279,, 0))</f>
        <v>epalfrey7q@devhub.com</v>
      </c>
      <c r="H280" s="2" t="str">
        <f>_xlfn.XLOOKUP(C280, customers!A279:A1279, customers!G279:G1279,, 0)</f>
        <v>United States</v>
      </c>
      <c r="I280" t="str">
        <f>INDEX(products!$A$1:$G$49, MATCH(orders!$D280,products!$A$1:$A$49,0), MATCH(orders!I$1,products!$A$1:$G$1,0))</f>
        <v>Ara</v>
      </c>
      <c r="J280" t="str">
        <f>INDEX(products!$A$1:$G$49, MATCH(orders!$D280,products!$A$1:$A$49,0), MATCH(orders!J$1,products!$A$1:$G$1,0))</f>
        <v>L</v>
      </c>
      <c r="K280" s="5">
        <f>INDEX(products!$A$1:$G$49, MATCH(orders!$D280,products!$A$1:$A$49,0), MATCH(orders!K$1,products!$A$1:$G$1,0))</f>
        <v>0.2</v>
      </c>
      <c r="L280" s="7">
        <f>INDEX(products!$A$1:$G$49, MATCH(orders!$D280,products!$A$1:$A$49,0), 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 customers!A280:A1280, customers!B280:B1280,,0)</f>
        <v>Parsifal Metrick</v>
      </c>
      <c r="G281" s="2" t="str">
        <f>IF(_xlfn.XLOOKUP(C281, customers!A280:A1280, customers!C280:C1280,, 0) = 0,"", _xlfn.XLOOKUP(C281, customers!A280:A1280, customers!C280:C1280,, 0))</f>
        <v>pmetrick7r@rakuten.co.jp</v>
      </c>
      <c r="H281" s="2" t="str">
        <f>_xlfn.XLOOKUP(C281, customers!A280:A1280, customers!G280:G1280,, 0)</f>
        <v>United States</v>
      </c>
      <c r="I281" t="str">
        <f>INDEX(products!$A$1:$G$49, MATCH(orders!$D281,products!$A$1:$A$49,0), MATCH(orders!I$1,products!$A$1:$G$1,0))</f>
        <v>Lib</v>
      </c>
      <c r="J281" t="str">
        <f>INDEX(products!$A$1:$G$49, MATCH(orders!$D281,products!$A$1:$A$49,0), MATCH(orders!J$1,products!$A$1:$G$1,0))</f>
        <v>M</v>
      </c>
      <c r="K281" s="5">
        <f>INDEX(products!$A$1:$G$49, MATCH(orders!$D281,products!$A$1:$A$49,0), MATCH(orders!K$1,products!$A$1:$G$1,0))</f>
        <v>2.5</v>
      </c>
      <c r="L281" s="7">
        <f>INDEX(products!$A$1:$G$49, MATCH(orders!$D281,products!$A$1:$A$49,0), 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 customers!A281:A1281, customers!B281:B1281,,0)</f>
        <v>Christopher Grieveson</v>
      </c>
      <c r="G282" s="2" t="str">
        <f>IF(_xlfn.XLOOKUP(C282, customers!A281:A1281, customers!C281:C1281,, 0) = 0,"", _xlfn.XLOOKUP(C282, customers!A281:A1281, customers!C281:C1281,, 0))</f>
        <v/>
      </c>
      <c r="H282" s="2" t="str">
        <f>_xlfn.XLOOKUP(C282, customers!A281:A1281, customers!G281:G1281,, 0)</f>
        <v>United States</v>
      </c>
      <c r="I282" t="str">
        <f>INDEX(products!$A$1:$G$49, MATCH(orders!$D282,products!$A$1:$A$49,0), MATCH(orders!I$1,products!$A$1:$G$1,0))</f>
        <v>Exc</v>
      </c>
      <c r="J282" t="str">
        <f>INDEX(products!$A$1:$G$49, MATCH(orders!$D282,products!$A$1:$A$49,0), MATCH(orders!J$1,products!$A$1:$G$1,0))</f>
        <v>M</v>
      </c>
      <c r="K282" s="5">
        <f>INDEX(products!$A$1:$G$49, MATCH(orders!$D282,products!$A$1:$A$49,0), MATCH(orders!K$1,products!$A$1:$G$1,0))</f>
        <v>0.5</v>
      </c>
      <c r="L282" s="7">
        <f>INDEX(products!$A$1:$G$49, MATCH(orders!$D282,products!$A$1:$A$49,0), 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 customers!A282:A1282, customers!B282:B1282,,0)</f>
        <v>Karlan Karby</v>
      </c>
      <c r="G283" s="2" t="str">
        <f>IF(_xlfn.XLOOKUP(C283, customers!A282:A1282, customers!C282:C1282,, 0) = 0,"", _xlfn.XLOOKUP(C283, customers!A282:A1282, customers!C282:C1282,, 0))</f>
        <v>kkarby7t@sbwire.com</v>
      </c>
      <c r="H283" s="2" t="str">
        <f>_xlfn.XLOOKUP(C283, customers!A282:A1282, customers!G282:G1282,, 0)</f>
        <v>United States</v>
      </c>
      <c r="I283" t="str">
        <f>INDEX(products!$A$1:$G$49, MATCH(orders!$D283,products!$A$1:$A$49,0), MATCH(orders!I$1,products!$A$1:$G$1,0))</f>
        <v>Exc</v>
      </c>
      <c r="J283" t="str">
        <f>INDEX(products!$A$1:$G$49, MATCH(orders!$D283,products!$A$1:$A$49,0), MATCH(orders!J$1,products!$A$1:$G$1,0))</f>
        <v>L</v>
      </c>
      <c r="K283" s="5">
        <f>INDEX(products!$A$1:$G$49, MATCH(orders!$D283,products!$A$1:$A$49,0), MATCH(orders!K$1,products!$A$1:$G$1,0))</f>
        <v>1</v>
      </c>
      <c r="L283" s="7">
        <f>INDEX(products!$A$1:$G$49, MATCH(orders!$D283,products!$A$1:$A$49,0), 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 customers!A283:A1283, customers!B283:B1283,,0)</f>
        <v>Flory Crumpe</v>
      </c>
      <c r="G284" s="2" t="str">
        <f>IF(_xlfn.XLOOKUP(C284, customers!A283:A1283, customers!C283:C1283,, 0) = 0,"", _xlfn.XLOOKUP(C284, customers!A283:A1283, customers!C283:C1283,, 0))</f>
        <v>fcrumpe7u@ftc.gov</v>
      </c>
      <c r="H284" s="2" t="str">
        <f>_xlfn.XLOOKUP(C284, customers!A283:A1283, customers!G283:G1283,, 0)</f>
        <v>United Kingdom</v>
      </c>
      <c r="I284" t="str">
        <f>INDEX(products!$A$1:$G$49, MATCH(orders!$D284,products!$A$1:$A$49,0), MATCH(orders!I$1,products!$A$1:$G$1,0))</f>
        <v>Ara</v>
      </c>
      <c r="J284" t="str">
        <f>INDEX(products!$A$1:$G$49, MATCH(orders!$D284,products!$A$1:$A$49,0), MATCH(orders!J$1,products!$A$1:$G$1,0))</f>
        <v>L</v>
      </c>
      <c r="K284" s="5">
        <f>INDEX(products!$A$1:$G$49, MATCH(orders!$D284,products!$A$1:$A$49,0), MATCH(orders!K$1,products!$A$1:$G$1,0))</f>
        <v>0.5</v>
      </c>
      <c r="L284" s="7">
        <f>INDEX(products!$A$1:$G$49, MATCH(orders!$D284,products!$A$1:$A$49,0), 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 customers!A284:A1284, customers!B284:B1284,,0)</f>
        <v>Amity Chatto</v>
      </c>
      <c r="G285" s="2" t="str">
        <f>IF(_xlfn.XLOOKUP(C285, customers!A284:A1284, customers!C284:C1284,, 0) = 0,"", _xlfn.XLOOKUP(C285, customers!A284:A1284, customers!C284:C1284,, 0))</f>
        <v>achatto7v@sakura.ne.jp</v>
      </c>
      <c r="H285" s="2" t="str">
        <f>_xlfn.XLOOKUP(C285, customers!A284:A1284, customers!G284:G1284,, 0)</f>
        <v>United Kingdom</v>
      </c>
      <c r="I285" t="str">
        <f>INDEX(products!$A$1:$G$49, MATCH(orders!$D285,products!$A$1:$A$49,0), MATCH(orders!I$1,products!$A$1:$G$1,0))</f>
        <v>Rob</v>
      </c>
      <c r="J285" t="str">
        <f>INDEX(products!$A$1:$G$49, MATCH(orders!$D285,products!$A$1:$A$49,0), MATCH(orders!J$1,products!$A$1:$G$1,0))</f>
        <v>D</v>
      </c>
      <c r="K285" s="5">
        <f>INDEX(products!$A$1:$G$49, MATCH(orders!$D285,products!$A$1:$A$49,0), MATCH(orders!K$1,products!$A$1:$G$1,0))</f>
        <v>0.5</v>
      </c>
      <c r="L285" s="7">
        <f>INDEX(products!$A$1:$G$49, MATCH(orders!$D285,products!$A$1:$A$49,0), 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 customers!A285:A1285, customers!B285:B1285,,0)</f>
        <v>Nanine McCarthy</v>
      </c>
      <c r="G286" s="2" t="str">
        <f>IF(_xlfn.XLOOKUP(C286, customers!A285:A1285, customers!C285:C1285,, 0) = 0,"", _xlfn.XLOOKUP(C286, customers!A285:A1285, customers!C285:C1285,, 0))</f>
        <v/>
      </c>
      <c r="H286" s="2" t="str">
        <f>_xlfn.XLOOKUP(C286, customers!A285:A1285, customers!G285:G1285,, 0)</f>
        <v>United States</v>
      </c>
      <c r="I286" t="str">
        <f>INDEX(products!$A$1:$G$49, MATCH(orders!$D286,products!$A$1:$A$49,0), MATCH(orders!I$1,products!$A$1:$G$1,0))</f>
        <v>Exc</v>
      </c>
      <c r="J286" t="str">
        <f>INDEX(products!$A$1:$G$49, MATCH(orders!$D286,products!$A$1:$A$49,0), MATCH(orders!J$1,products!$A$1:$G$1,0))</f>
        <v>M</v>
      </c>
      <c r="K286" s="5">
        <f>INDEX(products!$A$1:$G$49, MATCH(orders!$D286,products!$A$1:$A$49,0), MATCH(orders!K$1,products!$A$1:$G$1,0))</f>
        <v>2.5</v>
      </c>
      <c r="L286" s="7">
        <f>INDEX(products!$A$1:$G$49, MATCH(orders!$D286,products!$A$1:$A$49,0), 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 customers!A286:A1286, customers!B286:B1286,,0)</f>
        <v>Lyndsey Megany</v>
      </c>
      <c r="G287" s="2" t="str">
        <f>IF(_xlfn.XLOOKUP(C287, customers!A286:A1286, customers!C286:C1286,, 0) = 0,"", _xlfn.XLOOKUP(C287, customers!A286:A1286, customers!C286:C1286,, 0))</f>
        <v/>
      </c>
      <c r="H287" s="2" t="str">
        <f>_xlfn.XLOOKUP(C287, customers!A286:A1286, customers!G286:G1286,, 0)</f>
        <v>United States</v>
      </c>
      <c r="I287" t="str">
        <f>INDEX(products!$A$1:$G$49, MATCH(orders!$D287,products!$A$1:$A$49,0), MATCH(orders!I$1,products!$A$1:$G$1,0))</f>
        <v>Lib</v>
      </c>
      <c r="J287" t="str">
        <f>INDEX(products!$A$1:$G$49, MATCH(orders!$D287,products!$A$1:$A$49,0), MATCH(orders!J$1,products!$A$1:$G$1,0))</f>
        <v>L</v>
      </c>
      <c r="K287" s="5">
        <f>INDEX(products!$A$1:$G$49, MATCH(orders!$D287,products!$A$1:$A$49,0), MATCH(orders!K$1,products!$A$1:$G$1,0))</f>
        <v>2.5</v>
      </c>
      <c r="L287" s="7">
        <f>INDEX(products!$A$1:$G$49, MATCH(orders!$D287,products!$A$1:$A$49,0), 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 customers!A287:A1287, customers!B287:B1287,,0)</f>
        <v>Byram Mergue</v>
      </c>
      <c r="G288" s="2" t="str">
        <f>IF(_xlfn.XLOOKUP(C288, customers!A287:A1287, customers!C287:C1287,, 0) = 0,"", _xlfn.XLOOKUP(C288, customers!A287:A1287, customers!C287:C1287,, 0))</f>
        <v>bmergue7y@umn.edu</v>
      </c>
      <c r="H288" s="2" t="str">
        <f>_xlfn.XLOOKUP(C288, customers!A287:A1287, customers!G287:G1287,, 0)</f>
        <v>United States</v>
      </c>
      <c r="I288" t="str">
        <f>INDEX(products!$A$1:$G$49, MATCH(orders!$D288,products!$A$1:$A$49,0), MATCH(orders!I$1,products!$A$1:$G$1,0))</f>
        <v>Ara</v>
      </c>
      <c r="J288" t="str">
        <f>INDEX(products!$A$1:$G$49, MATCH(orders!$D288,products!$A$1:$A$49,0), MATCH(orders!J$1,products!$A$1:$G$1,0))</f>
        <v>M</v>
      </c>
      <c r="K288" s="5">
        <f>INDEX(products!$A$1:$G$49, MATCH(orders!$D288,products!$A$1:$A$49,0), MATCH(orders!K$1,products!$A$1:$G$1,0))</f>
        <v>0.2</v>
      </c>
      <c r="L288" s="7">
        <f>INDEX(products!$A$1:$G$49, MATCH(orders!$D288,products!$A$1:$A$49,0), 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 customers!A288:A1288, customers!B288:B1288,,0)</f>
        <v>Kerr Patise</v>
      </c>
      <c r="G289" s="2" t="str">
        <f>IF(_xlfn.XLOOKUP(C289, customers!A288:A1288, customers!C288:C1288,, 0) = 0,"", _xlfn.XLOOKUP(C289, customers!A288:A1288, customers!C288:C1288,, 0))</f>
        <v>kpatise7z@jigsy.com</v>
      </c>
      <c r="H289" s="2" t="str">
        <f>_xlfn.XLOOKUP(C289, customers!A288:A1288, customers!G288:G1288,, 0)</f>
        <v>United States</v>
      </c>
      <c r="I289" t="str">
        <f>INDEX(products!$A$1:$G$49, MATCH(orders!$D289,products!$A$1:$A$49,0), MATCH(orders!I$1,products!$A$1:$G$1,0))</f>
        <v>Rob</v>
      </c>
      <c r="J289" t="str">
        <f>INDEX(products!$A$1:$G$49, MATCH(orders!$D289,products!$A$1:$A$49,0), MATCH(orders!J$1,products!$A$1:$G$1,0))</f>
        <v>L</v>
      </c>
      <c r="K289" s="5">
        <f>INDEX(products!$A$1:$G$49, MATCH(orders!$D289,products!$A$1:$A$49,0), MATCH(orders!K$1,products!$A$1:$G$1,0))</f>
        <v>0.2</v>
      </c>
      <c r="L289" s="7">
        <f>INDEX(products!$A$1:$G$49, MATCH(orders!$D289,products!$A$1:$A$49,0), 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 customers!A289:A1289, customers!B289:B1289,,0)</f>
        <v>Mathew Goulter</v>
      </c>
      <c r="G290" s="2" t="str">
        <f>IF(_xlfn.XLOOKUP(C290, customers!A289:A1289, customers!C289:C1289,, 0) = 0,"", _xlfn.XLOOKUP(C290, customers!A289:A1289, customers!C289:C1289,, 0))</f>
        <v/>
      </c>
      <c r="H290" s="2" t="str">
        <f>_xlfn.XLOOKUP(C290, customers!A289:A1289, customers!G289:G1289,, 0)</f>
        <v>Ireland</v>
      </c>
      <c r="I290" t="str">
        <f>INDEX(products!$A$1:$G$49, MATCH(orders!$D290,products!$A$1:$A$49,0), MATCH(orders!I$1,products!$A$1:$G$1,0))</f>
        <v>Exc</v>
      </c>
      <c r="J290" t="str">
        <f>INDEX(products!$A$1:$G$49, MATCH(orders!$D290,products!$A$1:$A$49,0), MATCH(orders!J$1,products!$A$1:$G$1,0))</f>
        <v>M</v>
      </c>
      <c r="K290" s="5">
        <f>INDEX(products!$A$1:$G$49, MATCH(orders!$D290,products!$A$1:$A$49,0), MATCH(orders!K$1,products!$A$1:$G$1,0))</f>
        <v>0.5</v>
      </c>
      <c r="L290" s="7">
        <f>INDEX(products!$A$1:$G$49, MATCH(orders!$D290,products!$A$1:$A$49,0), 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 customers!A290:A1290, customers!B290:B1290,,0)</f>
        <v>Marris Grcic</v>
      </c>
      <c r="G291" s="2" t="str">
        <f>IF(_xlfn.XLOOKUP(C291, customers!A290:A1290, customers!C290:C1290,, 0) = 0,"", _xlfn.XLOOKUP(C291, customers!A290:A1290, customers!C290:C1290,, 0))</f>
        <v/>
      </c>
      <c r="H291" s="2" t="str">
        <f>_xlfn.XLOOKUP(C291, customers!A290:A1290, customers!G290:G1290,, 0)</f>
        <v>United States</v>
      </c>
      <c r="I291" t="str">
        <f>INDEX(products!$A$1:$G$49, MATCH(orders!$D291,products!$A$1:$A$49,0), MATCH(orders!I$1,products!$A$1:$G$1,0))</f>
        <v>Rob</v>
      </c>
      <c r="J291" t="str">
        <f>INDEX(products!$A$1:$G$49, MATCH(orders!$D291,products!$A$1:$A$49,0), MATCH(orders!J$1,products!$A$1:$G$1,0))</f>
        <v>D</v>
      </c>
      <c r="K291" s="5">
        <f>INDEX(products!$A$1:$G$49, MATCH(orders!$D291,products!$A$1:$A$49,0), MATCH(orders!K$1,products!$A$1:$G$1,0))</f>
        <v>0.2</v>
      </c>
      <c r="L291" s="7">
        <f>INDEX(products!$A$1:$G$49, MATCH(orders!$D291,products!$A$1:$A$49,0), 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 customers!A291:A1291, customers!B291:B1291,,0)</f>
        <v>Domeniga Duke</v>
      </c>
      <c r="G292" s="2" t="str">
        <f>IF(_xlfn.XLOOKUP(C292, customers!A291:A1291, customers!C291:C1291,, 0) = 0,"", _xlfn.XLOOKUP(C292, customers!A291:A1291, customers!C291:C1291,, 0))</f>
        <v>dduke82@vkontakte.ru</v>
      </c>
      <c r="H292" s="2" t="str">
        <f>_xlfn.XLOOKUP(C292, customers!A291:A1291, customers!G291:G1291,, 0)</f>
        <v>United States</v>
      </c>
      <c r="I292" t="str">
        <f>INDEX(products!$A$1:$G$49, MATCH(orders!$D292,products!$A$1:$A$49,0), MATCH(orders!I$1,products!$A$1:$G$1,0))</f>
        <v>Ara</v>
      </c>
      <c r="J292" t="str">
        <f>INDEX(products!$A$1:$G$49, MATCH(orders!$D292,products!$A$1:$A$49,0), MATCH(orders!J$1,products!$A$1:$G$1,0))</f>
        <v>D</v>
      </c>
      <c r="K292" s="5">
        <f>INDEX(products!$A$1:$G$49, MATCH(orders!$D292,products!$A$1:$A$49,0), MATCH(orders!K$1,products!$A$1:$G$1,0))</f>
        <v>1</v>
      </c>
      <c r="L292" s="7">
        <f>INDEX(products!$A$1:$G$49, MATCH(orders!$D292,products!$A$1:$A$49,0), 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 customers!A292:A1292, customers!B292:B1292,,0)</f>
        <v>Violante Skouling</v>
      </c>
      <c r="G293" s="2" t="str">
        <f>IF(_xlfn.XLOOKUP(C293, customers!A292:A1292, customers!C292:C1292,, 0) = 0,"", _xlfn.XLOOKUP(C293, customers!A292:A1292, customers!C292:C1292,, 0))</f>
        <v/>
      </c>
      <c r="H293" s="2" t="str">
        <f>_xlfn.XLOOKUP(C293, customers!A292:A1292, customers!G292:G1292,, 0)</f>
        <v>Ireland</v>
      </c>
      <c r="I293" t="str">
        <f>INDEX(products!$A$1:$G$49, MATCH(orders!$D293,products!$A$1:$A$49,0), MATCH(orders!I$1,products!$A$1:$G$1,0))</f>
        <v>Exc</v>
      </c>
      <c r="J293" t="str">
        <f>INDEX(products!$A$1:$G$49, MATCH(orders!$D293,products!$A$1:$A$49,0), MATCH(orders!J$1,products!$A$1:$G$1,0))</f>
        <v>M</v>
      </c>
      <c r="K293" s="5">
        <f>INDEX(products!$A$1:$G$49, MATCH(orders!$D293,products!$A$1:$A$49,0), MATCH(orders!K$1,products!$A$1:$G$1,0))</f>
        <v>0.5</v>
      </c>
      <c r="L293" s="7">
        <f>INDEX(products!$A$1:$G$49, MATCH(orders!$D293,products!$A$1:$A$49,0), 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 customers!A293:A1293, customers!B293:B1293,,0)</f>
        <v>Isidore Hussey</v>
      </c>
      <c r="G294" s="2" t="str">
        <f>IF(_xlfn.XLOOKUP(C294, customers!A293:A1293, customers!C293:C1293,, 0) = 0,"", _xlfn.XLOOKUP(C294, customers!A293:A1293, customers!C293:C1293,, 0))</f>
        <v>ihussey84@mapy.cz</v>
      </c>
      <c r="H294" s="2" t="str">
        <f>_xlfn.XLOOKUP(C294, customers!A293:A1293, customers!G293:G1293,, 0)</f>
        <v>United States</v>
      </c>
      <c r="I294" t="str">
        <f>INDEX(products!$A$1:$G$49, MATCH(orders!$D294,products!$A$1:$A$49,0), MATCH(orders!I$1,products!$A$1:$G$1,0))</f>
        <v>Ara</v>
      </c>
      <c r="J294" t="str">
        <f>INDEX(products!$A$1:$G$49, MATCH(orders!$D294,products!$A$1:$A$49,0), MATCH(orders!J$1,products!$A$1:$G$1,0))</f>
        <v>D</v>
      </c>
      <c r="K294" s="5">
        <f>INDEX(products!$A$1:$G$49, MATCH(orders!$D294,products!$A$1:$A$49,0), MATCH(orders!K$1,products!$A$1:$G$1,0))</f>
        <v>0.5</v>
      </c>
      <c r="L294" s="7">
        <f>INDEX(products!$A$1:$G$49, MATCH(orders!$D294,products!$A$1:$A$49,0), 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 customers!A294:A1294, customers!B294:B1294,,0)</f>
        <v>Cassie Pinkerton</v>
      </c>
      <c r="G295" s="2" t="str">
        <f>IF(_xlfn.XLOOKUP(C295, customers!A294:A1294, customers!C294:C1294,, 0) = 0,"", _xlfn.XLOOKUP(C295, customers!A294:A1294, customers!C294:C1294,, 0))</f>
        <v>cpinkerton85@upenn.edu</v>
      </c>
      <c r="H295" s="2" t="str">
        <f>_xlfn.XLOOKUP(C295, customers!A294:A1294, customers!G294:G1294,, 0)</f>
        <v>United States</v>
      </c>
      <c r="I295" t="str">
        <f>INDEX(products!$A$1:$G$49, MATCH(orders!$D295,products!$A$1:$A$49,0), MATCH(orders!I$1,products!$A$1:$G$1,0))</f>
        <v>Ara</v>
      </c>
      <c r="J295" t="str">
        <f>INDEX(products!$A$1:$G$49, MATCH(orders!$D295,products!$A$1:$A$49,0), MATCH(orders!J$1,products!$A$1:$G$1,0))</f>
        <v>D</v>
      </c>
      <c r="K295" s="5">
        <f>INDEX(products!$A$1:$G$49, MATCH(orders!$D295,products!$A$1:$A$49,0), MATCH(orders!K$1,products!$A$1:$G$1,0))</f>
        <v>0.5</v>
      </c>
      <c r="L295" s="7">
        <f>INDEX(products!$A$1:$G$49, MATCH(orders!$D295,products!$A$1:$A$49,0), 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 customers!A295:A1295, customers!B295:B1295,,0)</f>
        <v>Micki Fero</v>
      </c>
      <c r="G296" s="2" t="str">
        <f>IF(_xlfn.XLOOKUP(C296, customers!A295:A1295, customers!C295:C1295,, 0) = 0,"", _xlfn.XLOOKUP(C296, customers!A295:A1295, customers!C295:C1295,, 0))</f>
        <v/>
      </c>
      <c r="H296" s="2" t="str">
        <f>_xlfn.XLOOKUP(C296, customers!A295:A1295, customers!G295:G1295,, 0)</f>
        <v>United States</v>
      </c>
      <c r="I296" t="str">
        <f>INDEX(products!$A$1:$G$49, MATCH(orders!$D296,products!$A$1:$A$49,0), MATCH(orders!I$1,products!$A$1:$G$1,0))</f>
        <v>Exc</v>
      </c>
      <c r="J296" t="str">
        <f>INDEX(products!$A$1:$G$49, MATCH(orders!$D296,products!$A$1:$A$49,0), MATCH(orders!J$1,products!$A$1:$G$1,0))</f>
        <v>L</v>
      </c>
      <c r="K296" s="5">
        <f>INDEX(products!$A$1:$G$49, MATCH(orders!$D296,products!$A$1:$A$49,0), MATCH(orders!K$1,products!$A$1:$G$1,0))</f>
        <v>1</v>
      </c>
      <c r="L296" s="7">
        <f>INDEX(products!$A$1:$G$49, MATCH(orders!$D296,products!$A$1:$A$49,0), 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 customers!A296:A1296, customers!B296:B1296,,0)</f>
        <v>Cybill Graddell</v>
      </c>
      <c r="G297" s="2" t="str">
        <f>IF(_xlfn.XLOOKUP(C297, customers!A296:A1296, customers!C296:C1296,, 0) = 0,"", _xlfn.XLOOKUP(C297, customers!A296:A1296, customers!C296:C1296,, 0))</f>
        <v/>
      </c>
      <c r="H297" s="2" t="str">
        <f>_xlfn.XLOOKUP(C297, customers!A296:A1296, customers!G296:G1296,, 0)</f>
        <v>United States</v>
      </c>
      <c r="I297" t="str">
        <f>INDEX(products!$A$1:$G$49, MATCH(orders!$D297,products!$A$1:$A$49,0), MATCH(orders!I$1,products!$A$1:$G$1,0))</f>
        <v>Exc</v>
      </c>
      <c r="J297" t="str">
        <f>INDEX(products!$A$1:$G$49, MATCH(orders!$D297,products!$A$1:$A$49,0), MATCH(orders!J$1,products!$A$1:$G$1,0))</f>
        <v>M</v>
      </c>
      <c r="K297" s="5">
        <f>INDEX(products!$A$1:$G$49, MATCH(orders!$D297,products!$A$1:$A$49,0), MATCH(orders!K$1,products!$A$1:$G$1,0))</f>
        <v>1</v>
      </c>
      <c r="L297" s="7">
        <f>INDEX(products!$A$1:$G$49, MATCH(orders!$D297,products!$A$1:$A$49,0), 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 customers!A297:A1297, customers!B297:B1297,,0)</f>
        <v>Dorian Vizor</v>
      </c>
      <c r="G298" s="2" t="str">
        <f>IF(_xlfn.XLOOKUP(C298, customers!A297:A1297, customers!C297:C1297,, 0) = 0,"", _xlfn.XLOOKUP(C298, customers!A297:A1297, customers!C297:C1297,, 0))</f>
        <v>dvizor88@furl.net</v>
      </c>
      <c r="H298" s="2" t="str">
        <f>_xlfn.XLOOKUP(C298, customers!A297:A1297, customers!G297:G1297,, 0)</f>
        <v>United States</v>
      </c>
      <c r="I298" t="str">
        <f>INDEX(products!$A$1:$G$49, MATCH(orders!$D298,products!$A$1:$A$49,0), MATCH(orders!I$1,products!$A$1:$G$1,0))</f>
        <v>Rob</v>
      </c>
      <c r="J298" t="str">
        <f>INDEX(products!$A$1:$G$49, MATCH(orders!$D298,products!$A$1:$A$49,0), MATCH(orders!J$1,products!$A$1:$G$1,0))</f>
        <v>M</v>
      </c>
      <c r="K298" s="5">
        <f>INDEX(products!$A$1:$G$49, MATCH(orders!$D298,products!$A$1:$A$49,0), MATCH(orders!K$1,products!$A$1:$G$1,0))</f>
        <v>0.5</v>
      </c>
      <c r="L298" s="7">
        <f>INDEX(products!$A$1:$G$49, MATCH(orders!$D298,products!$A$1:$A$49,0), 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 customers!A298:A1298, customers!B298:B1298,,0)</f>
        <v>Eddi Sedgebeer</v>
      </c>
      <c r="G299" s="2" t="str">
        <f>IF(_xlfn.XLOOKUP(C299, customers!A298:A1298, customers!C298:C1298,, 0) = 0,"", _xlfn.XLOOKUP(C299, customers!A298:A1298, customers!C298:C1298,, 0))</f>
        <v>esedgebeer89@oaic.gov.au</v>
      </c>
      <c r="H299" s="2" t="str">
        <f>_xlfn.XLOOKUP(C299, customers!A298:A1298, customers!G298:G1298,, 0)</f>
        <v>United States</v>
      </c>
      <c r="I299" t="str">
        <f>INDEX(products!$A$1:$G$49, MATCH(orders!$D299,products!$A$1:$A$49,0), MATCH(orders!I$1,products!$A$1:$G$1,0))</f>
        <v>Rob</v>
      </c>
      <c r="J299" t="str">
        <f>INDEX(products!$A$1:$G$49, MATCH(orders!$D299,products!$A$1:$A$49,0), MATCH(orders!J$1,products!$A$1:$G$1,0))</f>
        <v>D</v>
      </c>
      <c r="K299" s="5">
        <f>INDEX(products!$A$1:$G$49, MATCH(orders!$D299,products!$A$1:$A$49,0), MATCH(orders!K$1,products!$A$1:$G$1,0))</f>
        <v>0.5</v>
      </c>
      <c r="L299" s="7">
        <f>INDEX(products!$A$1:$G$49, MATCH(orders!$D299,products!$A$1:$A$49,0), 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 customers!A299:A1299, customers!B299:B1299,,0)</f>
        <v>Ken Lestrange</v>
      </c>
      <c r="G300" s="2" t="str">
        <f>IF(_xlfn.XLOOKUP(C300, customers!A299:A1299, customers!C299:C1299,, 0) = 0,"", _xlfn.XLOOKUP(C300, customers!A299:A1299, customers!C299:C1299,, 0))</f>
        <v>klestrange8a@lulu.com</v>
      </c>
      <c r="H300" s="2" t="str">
        <f>_xlfn.XLOOKUP(C300, customers!A299:A1299, customers!G299:G1299,, 0)</f>
        <v>United States</v>
      </c>
      <c r="I300" t="str">
        <f>INDEX(products!$A$1:$G$49, MATCH(orders!$D300,products!$A$1:$A$49,0), MATCH(orders!I$1,products!$A$1:$G$1,0))</f>
        <v>Exc</v>
      </c>
      <c r="J300" t="str">
        <f>INDEX(products!$A$1:$G$49, MATCH(orders!$D300,products!$A$1:$A$49,0), MATCH(orders!J$1,products!$A$1:$G$1,0))</f>
        <v>L</v>
      </c>
      <c r="K300" s="5">
        <f>INDEX(products!$A$1:$G$49, MATCH(orders!$D300,products!$A$1:$A$49,0), MATCH(orders!K$1,products!$A$1:$G$1,0))</f>
        <v>0.2</v>
      </c>
      <c r="L300" s="7">
        <f>INDEX(products!$A$1:$G$49, MATCH(orders!$D300,products!$A$1:$A$49,0), 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 customers!A300:A1300, customers!B300:B1300,,0)</f>
        <v>Lacee Tanti</v>
      </c>
      <c r="G301" s="2" t="str">
        <f>IF(_xlfn.XLOOKUP(C301, customers!A300:A1300, customers!C300:C1300,, 0) = 0,"", _xlfn.XLOOKUP(C301, customers!A300:A1300, customers!C300:C1300,, 0))</f>
        <v>ltanti8b@techcrunch.com</v>
      </c>
      <c r="H301" s="2" t="str">
        <f>_xlfn.XLOOKUP(C301, customers!A300:A1300, customers!G300:G1300,, 0)</f>
        <v>United States</v>
      </c>
      <c r="I301" t="str">
        <f>INDEX(products!$A$1:$G$49, MATCH(orders!$D301,products!$A$1:$A$49,0), MATCH(orders!I$1,products!$A$1:$G$1,0))</f>
        <v>Exc</v>
      </c>
      <c r="J301" t="str">
        <f>INDEX(products!$A$1:$G$49, MATCH(orders!$D301,products!$A$1:$A$49,0), MATCH(orders!J$1,products!$A$1:$G$1,0))</f>
        <v>L</v>
      </c>
      <c r="K301" s="5">
        <f>INDEX(products!$A$1:$G$49, MATCH(orders!$D301,products!$A$1:$A$49,0), MATCH(orders!K$1,products!$A$1:$G$1,0))</f>
        <v>2.5</v>
      </c>
      <c r="L301" s="7">
        <f>INDEX(products!$A$1:$G$49, MATCH(orders!$D301,products!$A$1:$A$49,0), 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 customers!A301:A1301, customers!B301:B1301,,0)</f>
        <v>Arel De Lasci</v>
      </c>
      <c r="G302" s="2" t="str">
        <f>IF(_xlfn.XLOOKUP(C302, customers!A301:A1301, customers!C301:C1301,, 0) = 0,"", _xlfn.XLOOKUP(C302, customers!A301:A1301, customers!C301:C1301,, 0))</f>
        <v>ade8c@1und1.de</v>
      </c>
      <c r="H302" s="2" t="str">
        <f>_xlfn.XLOOKUP(C302, customers!A301:A1301, customers!G301:G1301,, 0)</f>
        <v>United States</v>
      </c>
      <c r="I302" t="str">
        <f>INDEX(products!$A$1:$G$49, MATCH(orders!$D302,products!$A$1:$A$49,0), MATCH(orders!I$1,products!$A$1:$G$1,0))</f>
        <v>Ara</v>
      </c>
      <c r="J302" t="str">
        <f>INDEX(products!$A$1:$G$49, MATCH(orders!$D302,products!$A$1:$A$49,0), MATCH(orders!J$1,products!$A$1:$G$1,0))</f>
        <v>L</v>
      </c>
      <c r="K302" s="5">
        <f>INDEX(products!$A$1:$G$49, MATCH(orders!$D302,products!$A$1:$A$49,0), MATCH(orders!K$1,products!$A$1:$G$1,0))</f>
        <v>1</v>
      </c>
      <c r="L302" s="7">
        <f>INDEX(products!$A$1:$G$49, MATCH(orders!$D302,products!$A$1:$A$49,0), 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 customers!A302:A1302, customers!B302:B1302,,0)</f>
        <v>Trescha Jedrachowicz</v>
      </c>
      <c r="G303" s="2" t="str">
        <f>IF(_xlfn.XLOOKUP(C303, customers!A302:A1302, customers!C302:C1302,, 0) = 0,"", _xlfn.XLOOKUP(C303, customers!A302:A1302, customers!C302:C1302,, 0))</f>
        <v>tjedrachowicz8d@acquirethisname.com</v>
      </c>
      <c r="H303" s="2" t="str">
        <f>_xlfn.XLOOKUP(C303, customers!A302:A1302, customers!G302:G1302,, 0)</f>
        <v>United States</v>
      </c>
      <c r="I303" t="str">
        <f>INDEX(products!$A$1:$G$49, MATCH(orders!$D303,products!$A$1:$A$49,0), MATCH(orders!I$1,products!$A$1:$G$1,0))</f>
        <v>Lib</v>
      </c>
      <c r="J303" t="str">
        <f>INDEX(products!$A$1:$G$49, MATCH(orders!$D303,products!$A$1:$A$49,0), MATCH(orders!J$1,products!$A$1:$G$1,0))</f>
        <v>D</v>
      </c>
      <c r="K303" s="5">
        <f>INDEX(products!$A$1:$G$49, MATCH(orders!$D303,products!$A$1:$A$49,0), MATCH(orders!K$1,products!$A$1:$G$1,0))</f>
        <v>0.2</v>
      </c>
      <c r="L303" s="7">
        <f>INDEX(products!$A$1:$G$49, MATCH(orders!$D303,products!$A$1:$A$49,0), 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 customers!A303:A1303, customers!B303:B1303,,0)</f>
        <v>Perkin Stonner</v>
      </c>
      <c r="G304" s="2" t="str">
        <f>IF(_xlfn.XLOOKUP(C304, customers!A303:A1303, customers!C303:C1303,, 0) = 0,"", _xlfn.XLOOKUP(C304, customers!A303:A1303, customers!C303:C1303,, 0))</f>
        <v>pstonner8e@moonfruit.com</v>
      </c>
      <c r="H304" s="2" t="str">
        <f>_xlfn.XLOOKUP(C304, customers!A303:A1303, customers!G303:G1303,, 0)</f>
        <v>United States</v>
      </c>
      <c r="I304" t="str">
        <f>INDEX(products!$A$1:$G$49, MATCH(orders!$D304,products!$A$1:$A$49,0), MATCH(orders!I$1,products!$A$1:$G$1,0))</f>
        <v>Ara</v>
      </c>
      <c r="J304" t="str">
        <f>INDEX(products!$A$1:$G$49, MATCH(orders!$D304,products!$A$1:$A$49,0), MATCH(orders!J$1,products!$A$1:$G$1,0))</f>
        <v>M</v>
      </c>
      <c r="K304" s="5">
        <f>INDEX(products!$A$1:$G$49, MATCH(orders!$D304,products!$A$1:$A$49,0), MATCH(orders!K$1,products!$A$1:$G$1,0))</f>
        <v>0.5</v>
      </c>
      <c r="L304" s="7">
        <f>INDEX(products!$A$1:$G$49, MATCH(orders!$D304,products!$A$1:$A$49,0), 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 customers!A304:A1304, customers!B304:B1304,,0)</f>
        <v>Darrin Tingly</v>
      </c>
      <c r="G305" s="2" t="str">
        <f>IF(_xlfn.XLOOKUP(C305, customers!A304:A1304, customers!C304:C1304,, 0) = 0,"", _xlfn.XLOOKUP(C305, customers!A304:A1304, customers!C304:C1304,, 0))</f>
        <v>dtingly8f@goo.ne.jp</v>
      </c>
      <c r="H305" s="2" t="str">
        <f>_xlfn.XLOOKUP(C305, customers!A304:A1304, customers!G304:G1304,, 0)</f>
        <v>United States</v>
      </c>
      <c r="I305" t="str">
        <f>INDEX(products!$A$1:$G$49, MATCH(orders!$D305,products!$A$1:$A$49,0), MATCH(orders!I$1,products!$A$1:$G$1,0))</f>
        <v>Exc</v>
      </c>
      <c r="J305" t="str">
        <f>INDEX(products!$A$1:$G$49, MATCH(orders!$D305,products!$A$1:$A$49,0), MATCH(orders!J$1,products!$A$1:$G$1,0))</f>
        <v>D</v>
      </c>
      <c r="K305" s="5">
        <f>INDEX(products!$A$1:$G$49, MATCH(orders!$D305,products!$A$1:$A$49,0), MATCH(orders!K$1,products!$A$1:$G$1,0))</f>
        <v>2.5</v>
      </c>
      <c r="L305" s="7">
        <f>INDEX(products!$A$1:$G$49, MATCH(orders!$D305,products!$A$1:$A$49,0), 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 customers!A305:A1305, customers!B305:B1305,,0)</f>
        <v>Claudetta Rushe</v>
      </c>
      <c r="G306" s="2" t="str">
        <f>IF(_xlfn.XLOOKUP(C306, customers!A305:A1305, customers!C305:C1305,, 0) = 0,"", _xlfn.XLOOKUP(C306, customers!A305:A1305, customers!C305:C1305,, 0))</f>
        <v>crushe8n@about.me</v>
      </c>
      <c r="H306" s="2" t="str">
        <f>_xlfn.XLOOKUP(C306, customers!A305:A1305, customers!G305:G1305,, 0)</f>
        <v>United States</v>
      </c>
      <c r="I306" t="str">
        <f>INDEX(products!$A$1:$G$49, MATCH(orders!$D306,products!$A$1:$A$49,0), MATCH(orders!I$1,products!$A$1:$G$1,0))</f>
        <v>Ara</v>
      </c>
      <c r="J306" t="str">
        <f>INDEX(products!$A$1:$G$49, MATCH(orders!$D306,products!$A$1:$A$49,0), MATCH(orders!J$1,products!$A$1:$G$1,0))</f>
        <v>L</v>
      </c>
      <c r="K306" s="5">
        <f>INDEX(products!$A$1:$G$49, MATCH(orders!$D306,products!$A$1:$A$49,0), MATCH(orders!K$1,products!$A$1:$G$1,0))</f>
        <v>0.2</v>
      </c>
      <c r="L306" s="7">
        <f>INDEX(products!$A$1:$G$49, MATCH(orders!$D306,products!$A$1:$A$49,0), 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 customers!A306:A1306, customers!B306:B1306,,0)</f>
        <v>Benn Checci</v>
      </c>
      <c r="G307" s="2" t="str">
        <f>IF(_xlfn.XLOOKUP(C307, customers!A306:A1306, customers!C306:C1306,, 0) = 0,"", _xlfn.XLOOKUP(C307, customers!A306:A1306, customers!C306:C1306,, 0))</f>
        <v>bchecci8h@usa.gov</v>
      </c>
      <c r="H307" s="2" t="str">
        <f>_xlfn.XLOOKUP(C307, customers!A306:A1306, customers!G306:G1306,, 0)</f>
        <v>United Kingdom</v>
      </c>
      <c r="I307" t="str">
        <f>INDEX(products!$A$1:$G$49, MATCH(orders!$D307,products!$A$1:$A$49,0), MATCH(orders!I$1,products!$A$1:$G$1,0))</f>
        <v>Lib</v>
      </c>
      <c r="J307" t="str">
        <f>INDEX(products!$A$1:$G$49, MATCH(orders!$D307,products!$A$1:$A$49,0), MATCH(orders!J$1,products!$A$1:$G$1,0))</f>
        <v>M</v>
      </c>
      <c r="K307" s="5">
        <f>INDEX(products!$A$1:$G$49, MATCH(orders!$D307,products!$A$1:$A$49,0), MATCH(orders!K$1,products!$A$1:$G$1,0))</f>
        <v>0.2</v>
      </c>
      <c r="L307" s="7">
        <f>INDEX(products!$A$1:$G$49, MATCH(orders!$D307,products!$A$1:$A$49,0), 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 customers!A307:A1307, customers!B307:B1307,,0)</f>
        <v>Janifer Bagot</v>
      </c>
      <c r="G308" s="2" t="str">
        <f>IF(_xlfn.XLOOKUP(C308, customers!A307:A1307, customers!C307:C1307,, 0) = 0,"", _xlfn.XLOOKUP(C308, customers!A307:A1307, customers!C307:C1307,, 0))</f>
        <v>jbagot8i@mac.com</v>
      </c>
      <c r="H308" s="2" t="str">
        <f>_xlfn.XLOOKUP(C308, customers!A307:A1307, customers!G307:G1307,, 0)</f>
        <v>United States</v>
      </c>
      <c r="I308" t="str">
        <f>INDEX(products!$A$1:$G$49, MATCH(orders!$D308,products!$A$1:$A$49,0), MATCH(orders!I$1,products!$A$1:$G$1,0))</f>
        <v>Rob</v>
      </c>
      <c r="J308" t="str">
        <f>INDEX(products!$A$1:$G$49, MATCH(orders!$D308,products!$A$1:$A$49,0), MATCH(orders!J$1,products!$A$1:$G$1,0))</f>
        <v>M</v>
      </c>
      <c r="K308" s="5">
        <f>INDEX(products!$A$1:$G$49, MATCH(orders!$D308,products!$A$1:$A$49,0), MATCH(orders!K$1,products!$A$1:$G$1,0))</f>
        <v>0.2</v>
      </c>
      <c r="L308" s="7">
        <f>INDEX(products!$A$1:$G$49, MATCH(orders!$D308,products!$A$1:$A$49,0), 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 customers!A308:A1308, customers!B308:B1308,,0)</f>
        <v>Ermin Beeble</v>
      </c>
      <c r="G309" s="2" t="str">
        <f>IF(_xlfn.XLOOKUP(C309, customers!A308:A1308, customers!C308:C1308,, 0) = 0,"", _xlfn.XLOOKUP(C309, customers!A308:A1308, customers!C308:C1308,, 0))</f>
        <v>ebeeble8j@soundcloud.com</v>
      </c>
      <c r="H309" s="2" t="str">
        <f>_xlfn.XLOOKUP(C309, customers!A308:A1308, customers!G308:G1308,, 0)</f>
        <v>United States</v>
      </c>
      <c r="I309" t="str">
        <f>INDEX(products!$A$1:$G$49, MATCH(orders!$D309,products!$A$1:$A$49,0), MATCH(orders!I$1,products!$A$1:$G$1,0))</f>
        <v>Ara</v>
      </c>
      <c r="J309" t="str">
        <f>INDEX(products!$A$1:$G$49, MATCH(orders!$D309,products!$A$1:$A$49,0), MATCH(orders!J$1,products!$A$1:$G$1,0))</f>
        <v>M</v>
      </c>
      <c r="K309" s="5">
        <f>INDEX(products!$A$1:$G$49, MATCH(orders!$D309,products!$A$1:$A$49,0), MATCH(orders!K$1,products!$A$1:$G$1,0))</f>
        <v>1</v>
      </c>
      <c r="L309" s="7">
        <f>INDEX(products!$A$1:$G$49, MATCH(orders!$D309,products!$A$1:$A$49,0), 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 customers!A309:A1309, customers!B309:B1309,,0)</f>
        <v>Cos Fluin</v>
      </c>
      <c r="G310" s="2" t="str">
        <f>IF(_xlfn.XLOOKUP(C310, customers!A309:A1309, customers!C309:C1309,, 0) = 0,"", _xlfn.XLOOKUP(C310, customers!A309:A1309, customers!C309:C1309,, 0))</f>
        <v>cfluin8k@flickr.com</v>
      </c>
      <c r="H310" s="2" t="str">
        <f>_xlfn.XLOOKUP(C310, customers!A309:A1309, customers!G309:G1309,, 0)</f>
        <v>United Kingdom</v>
      </c>
      <c r="I310" t="str">
        <f>INDEX(products!$A$1:$G$49, MATCH(orders!$D310,products!$A$1:$A$49,0), MATCH(orders!I$1,products!$A$1:$G$1,0))</f>
        <v>Ara</v>
      </c>
      <c r="J310" t="str">
        <f>INDEX(products!$A$1:$G$49, MATCH(orders!$D310,products!$A$1:$A$49,0), MATCH(orders!J$1,products!$A$1:$G$1,0))</f>
        <v>M</v>
      </c>
      <c r="K310" s="5">
        <f>INDEX(products!$A$1:$G$49, MATCH(orders!$D310,products!$A$1:$A$49,0), MATCH(orders!K$1,products!$A$1:$G$1,0))</f>
        <v>1</v>
      </c>
      <c r="L310" s="7">
        <f>INDEX(products!$A$1:$G$49, MATCH(orders!$D310,products!$A$1:$A$49,0), 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 customers!A310:A1310, customers!B310:B1310,,0)</f>
        <v>Eveleen Bletsor</v>
      </c>
      <c r="G311" s="2" t="str">
        <f>IF(_xlfn.XLOOKUP(C311, customers!A310:A1310, customers!C310:C1310,, 0) = 0,"", _xlfn.XLOOKUP(C311, customers!A310:A1310, customers!C310:C1310,, 0))</f>
        <v>ebletsor8l@vinaora.com</v>
      </c>
      <c r="H311" s="2" t="str">
        <f>_xlfn.XLOOKUP(C311, customers!A310:A1310, customers!G310:G1310,, 0)</f>
        <v>United States</v>
      </c>
      <c r="I311" t="str">
        <f>INDEX(products!$A$1:$G$49, MATCH(orders!$D311,products!$A$1:$A$49,0), MATCH(orders!I$1,products!$A$1:$G$1,0))</f>
        <v>Lib</v>
      </c>
      <c r="J311" t="str">
        <f>INDEX(products!$A$1:$G$49, MATCH(orders!$D311,products!$A$1:$A$49,0), MATCH(orders!J$1,products!$A$1:$G$1,0))</f>
        <v>M</v>
      </c>
      <c r="K311" s="5">
        <f>INDEX(products!$A$1:$G$49, MATCH(orders!$D311,products!$A$1:$A$49,0), MATCH(orders!K$1,products!$A$1:$G$1,0))</f>
        <v>0.2</v>
      </c>
      <c r="L311" s="7">
        <f>INDEX(products!$A$1:$G$49, MATCH(orders!$D311,products!$A$1:$A$49,0), 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 customers!A311:A1311, customers!B311:B1311,,0)</f>
        <v>Paola Brydell</v>
      </c>
      <c r="G312" s="2" t="str">
        <f>IF(_xlfn.XLOOKUP(C312, customers!A311:A1311, customers!C311:C1311,, 0) = 0,"", _xlfn.XLOOKUP(C312, customers!A311:A1311, customers!C311:C1311,, 0))</f>
        <v>pbrydell8m@bloglovin.com</v>
      </c>
      <c r="H312" s="2" t="str">
        <f>_xlfn.XLOOKUP(C312, customers!A311:A1311, customers!G311:G1311,, 0)</f>
        <v>Ireland</v>
      </c>
      <c r="I312" t="str">
        <f>INDEX(products!$A$1:$G$49, MATCH(orders!$D312,products!$A$1:$A$49,0), MATCH(orders!I$1,products!$A$1:$G$1,0))</f>
        <v>Exc</v>
      </c>
      <c r="J312" t="str">
        <f>INDEX(products!$A$1:$G$49, MATCH(orders!$D312,products!$A$1:$A$49,0), MATCH(orders!J$1,products!$A$1:$G$1,0))</f>
        <v>L</v>
      </c>
      <c r="K312" s="5">
        <f>INDEX(products!$A$1:$G$49, MATCH(orders!$D312,products!$A$1:$A$49,0), MATCH(orders!K$1,products!$A$1:$G$1,0))</f>
        <v>1</v>
      </c>
      <c r="L312" s="7">
        <f>INDEX(products!$A$1:$G$49, MATCH(orders!$D312,products!$A$1:$A$49,0), 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 customers!A312:A1312, customers!B312:B1312,,0)</f>
        <v>Claudetta Rushe</v>
      </c>
      <c r="G313" s="2" t="str">
        <f>IF(_xlfn.XLOOKUP(C313, customers!A312:A1312, customers!C312:C1312,, 0) = 0,"", _xlfn.XLOOKUP(C313, customers!A312:A1312, customers!C312:C1312,, 0))</f>
        <v>crushe8n@about.me</v>
      </c>
      <c r="H313" s="2" t="str">
        <f>_xlfn.XLOOKUP(C313, customers!A312:A1312, customers!G312:G1312,, 0)</f>
        <v>United States</v>
      </c>
      <c r="I313" t="str">
        <f>INDEX(products!$A$1:$G$49, MATCH(orders!$D313,products!$A$1:$A$49,0), MATCH(orders!I$1,products!$A$1:$G$1,0))</f>
        <v>Exc</v>
      </c>
      <c r="J313" t="str">
        <f>INDEX(products!$A$1:$G$49, MATCH(orders!$D313,products!$A$1:$A$49,0), MATCH(orders!J$1,products!$A$1:$G$1,0))</f>
        <v>M</v>
      </c>
      <c r="K313" s="5">
        <f>INDEX(products!$A$1:$G$49, MATCH(orders!$D313,products!$A$1:$A$49,0), MATCH(orders!K$1,products!$A$1:$G$1,0))</f>
        <v>2.5</v>
      </c>
      <c r="L313" s="7">
        <f>INDEX(products!$A$1:$G$49, MATCH(orders!$D313,products!$A$1:$A$49,0), 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 customers!A313:A1313, customers!B313:B1313,,0)</f>
        <v>Natka Leethem</v>
      </c>
      <c r="G314" s="2" t="str">
        <f>IF(_xlfn.XLOOKUP(C314, customers!A313:A1313, customers!C313:C1313,, 0) = 0,"", _xlfn.XLOOKUP(C314, customers!A313:A1313, customers!C313:C1313,, 0))</f>
        <v>nleethem8o@mac.com</v>
      </c>
      <c r="H314" s="2" t="str">
        <f>_xlfn.XLOOKUP(C314, customers!A313:A1313, customers!G313:G1313,, 0)</f>
        <v>United States</v>
      </c>
      <c r="I314" t="str">
        <f>INDEX(products!$A$1:$G$49, MATCH(orders!$D314,products!$A$1:$A$49,0), MATCH(orders!I$1,products!$A$1:$G$1,0))</f>
        <v>Rob</v>
      </c>
      <c r="J314" t="str">
        <f>INDEX(products!$A$1:$G$49, MATCH(orders!$D314,products!$A$1:$A$49,0), MATCH(orders!J$1,products!$A$1:$G$1,0))</f>
        <v>M</v>
      </c>
      <c r="K314" s="5">
        <f>INDEX(products!$A$1:$G$49, MATCH(orders!$D314,products!$A$1:$A$49,0), MATCH(orders!K$1,products!$A$1:$G$1,0))</f>
        <v>0.5</v>
      </c>
      <c r="L314" s="7">
        <f>INDEX(products!$A$1:$G$49, MATCH(orders!$D314,products!$A$1:$A$49,0), 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 customers!A314:A1314, customers!B314:B1314,,0)</f>
        <v>Ailene Nesfield</v>
      </c>
      <c r="G315" s="2" t="str">
        <f>IF(_xlfn.XLOOKUP(C315, customers!A314:A1314, customers!C314:C1314,, 0) = 0,"", _xlfn.XLOOKUP(C315, customers!A314:A1314, customers!C314:C1314,, 0))</f>
        <v>anesfield8p@people.com.cn</v>
      </c>
      <c r="H315" s="2" t="str">
        <f>_xlfn.XLOOKUP(C315, customers!A314:A1314, customers!G314:G1314,, 0)</f>
        <v>United Kingdom</v>
      </c>
      <c r="I315" t="str">
        <f>INDEX(products!$A$1:$G$49, MATCH(orders!$D315,products!$A$1:$A$49,0), MATCH(orders!I$1,products!$A$1:$G$1,0))</f>
        <v>Rob</v>
      </c>
      <c r="J315" t="str">
        <f>INDEX(products!$A$1:$G$49, MATCH(orders!$D315,products!$A$1:$A$49,0), MATCH(orders!J$1,products!$A$1:$G$1,0))</f>
        <v>M</v>
      </c>
      <c r="K315" s="5">
        <f>INDEX(products!$A$1:$G$49, MATCH(orders!$D315,products!$A$1:$A$49,0), MATCH(orders!K$1,products!$A$1:$G$1,0))</f>
        <v>1</v>
      </c>
      <c r="L315" s="7">
        <f>INDEX(products!$A$1:$G$49, MATCH(orders!$D315,products!$A$1:$A$49,0), 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 customers!A315:A1315, customers!B315:B1315,,0)</f>
        <v>Stacy Pickworth</v>
      </c>
      <c r="G316" s="2" t="str">
        <f>IF(_xlfn.XLOOKUP(C316, customers!A315:A1315, customers!C315:C1315,, 0) = 0,"", _xlfn.XLOOKUP(C316, customers!A315:A1315, customers!C315:C1315,, 0))</f>
        <v/>
      </c>
      <c r="H316" s="2" t="str">
        <f>_xlfn.XLOOKUP(C316, customers!A315:A1315, customers!G315:G1315,, 0)</f>
        <v>United States</v>
      </c>
      <c r="I316" t="str">
        <f>INDEX(products!$A$1:$G$49, MATCH(orders!$D316,products!$A$1:$A$49,0), MATCH(orders!I$1,products!$A$1:$G$1,0))</f>
        <v>Rob</v>
      </c>
      <c r="J316" t="str">
        <f>INDEX(products!$A$1:$G$49, MATCH(orders!$D316,products!$A$1:$A$49,0), MATCH(orders!J$1,products!$A$1:$G$1,0))</f>
        <v>D</v>
      </c>
      <c r="K316" s="5">
        <f>INDEX(products!$A$1:$G$49, MATCH(orders!$D316,products!$A$1:$A$49,0), MATCH(orders!K$1,products!$A$1:$G$1,0))</f>
        <v>1</v>
      </c>
      <c r="L316" s="7">
        <f>INDEX(products!$A$1:$G$49, MATCH(orders!$D316,products!$A$1:$A$49,0), 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 customers!A316:A1316, customers!B316:B1316,,0)</f>
        <v>Melli Brockway</v>
      </c>
      <c r="G317" s="2" t="str">
        <f>IF(_xlfn.XLOOKUP(C317, customers!A316:A1316, customers!C316:C1316,, 0) = 0,"", _xlfn.XLOOKUP(C317, customers!A316:A1316, customers!C316:C1316,, 0))</f>
        <v>mbrockway8r@ibm.com</v>
      </c>
      <c r="H317" s="2" t="str">
        <f>_xlfn.XLOOKUP(C317, customers!A316:A1316, customers!G316:G1316,, 0)</f>
        <v>United States</v>
      </c>
      <c r="I317" t="str">
        <f>INDEX(products!$A$1:$G$49, MATCH(orders!$D317,products!$A$1:$A$49,0), MATCH(orders!I$1,products!$A$1:$G$1,0))</f>
        <v>Exc</v>
      </c>
      <c r="J317" t="str">
        <f>INDEX(products!$A$1:$G$49, MATCH(orders!$D317,products!$A$1:$A$49,0), MATCH(orders!J$1,products!$A$1:$G$1,0))</f>
        <v>L</v>
      </c>
      <c r="K317" s="5">
        <f>INDEX(products!$A$1:$G$49, MATCH(orders!$D317,products!$A$1:$A$49,0), MATCH(orders!K$1,products!$A$1:$G$1,0))</f>
        <v>2.5</v>
      </c>
      <c r="L317" s="7">
        <f>INDEX(products!$A$1:$G$49, MATCH(orders!$D317,products!$A$1:$A$49,0), 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 customers!A317:A1317, customers!B317:B1317,,0)</f>
        <v>Nanny Lush</v>
      </c>
      <c r="G318" s="2" t="str">
        <f>IF(_xlfn.XLOOKUP(C318, customers!A317:A1317, customers!C317:C1317,, 0) = 0,"", _xlfn.XLOOKUP(C318, customers!A317:A1317, customers!C317:C1317,, 0))</f>
        <v>nlush8s@dedecms.com</v>
      </c>
      <c r="H318" s="2" t="str">
        <f>_xlfn.XLOOKUP(C318, customers!A317:A1317, customers!G317:G1317,, 0)</f>
        <v>Ireland</v>
      </c>
      <c r="I318" t="str">
        <f>INDEX(products!$A$1:$G$49, MATCH(orders!$D318,products!$A$1:$A$49,0), MATCH(orders!I$1,products!$A$1:$G$1,0))</f>
        <v>Exc</v>
      </c>
      <c r="J318" t="str">
        <f>INDEX(products!$A$1:$G$49, MATCH(orders!$D318,products!$A$1:$A$49,0), MATCH(orders!J$1,products!$A$1:$G$1,0))</f>
        <v>L</v>
      </c>
      <c r="K318" s="5">
        <f>INDEX(products!$A$1:$G$49, MATCH(orders!$D318,products!$A$1:$A$49,0), MATCH(orders!K$1,products!$A$1:$G$1,0))</f>
        <v>2.5</v>
      </c>
      <c r="L318" s="7">
        <f>INDEX(products!$A$1:$G$49, MATCH(orders!$D318,products!$A$1:$A$49,0), 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 customers!A318:A1318, customers!B318:B1318,,0)</f>
        <v>Selma McMillian</v>
      </c>
      <c r="G319" s="2" t="str">
        <f>IF(_xlfn.XLOOKUP(C319, customers!A318:A1318, customers!C318:C1318,, 0) = 0,"", _xlfn.XLOOKUP(C319, customers!A318:A1318, customers!C318:C1318,, 0))</f>
        <v>smcmillian8t@csmonitor.com</v>
      </c>
      <c r="H319" s="2" t="str">
        <f>_xlfn.XLOOKUP(C319, customers!A318:A1318, customers!G318:G1318,, 0)</f>
        <v>United States</v>
      </c>
      <c r="I319" t="str">
        <f>INDEX(products!$A$1:$G$49, MATCH(orders!$D319,products!$A$1:$A$49,0), MATCH(orders!I$1,products!$A$1:$G$1,0))</f>
        <v>Exc</v>
      </c>
      <c r="J319" t="str">
        <f>INDEX(products!$A$1:$G$49, MATCH(orders!$D319,products!$A$1:$A$49,0), MATCH(orders!J$1,products!$A$1:$G$1,0))</f>
        <v>D</v>
      </c>
      <c r="K319" s="5">
        <f>INDEX(products!$A$1:$G$49, MATCH(orders!$D319,products!$A$1:$A$49,0), MATCH(orders!K$1,products!$A$1:$G$1,0))</f>
        <v>0.5</v>
      </c>
      <c r="L319" s="7">
        <f>INDEX(products!$A$1:$G$49, MATCH(orders!$D319,products!$A$1:$A$49,0), 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 customers!A319:A1319, customers!B319:B1319,,0)</f>
        <v>Tess Bennison</v>
      </c>
      <c r="G320" s="2" t="str">
        <f>IF(_xlfn.XLOOKUP(C320, customers!A319:A1319, customers!C319:C1319,, 0) = 0,"", _xlfn.XLOOKUP(C320, customers!A319:A1319, customers!C319:C1319,, 0))</f>
        <v>tbennison8u@google.cn</v>
      </c>
      <c r="H320" s="2" t="str">
        <f>_xlfn.XLOOKUP(C320, customers!A319:A1319, customers!G319:G1319,, 0)</f>
        <v>United States</v>
      </c>
      <c r="I320" t="str">
        <f>INDEX(products!$A$1:$G$49, MATCH(orders!$D320,products!$A$1:$A$49,0), MATCH(orders!I$1,products!$A$1:$G$1,0))</f>
        <v>Ara</v>
      </c>
      <c r="J320" t="str">
        <f>INDEX(products!$A$1:$G$49, MATCH(orders!$D320,products!$A$1:$A$49,0), MATCH(orders!J$1,products!$A$1:$G$1,0))</f>
        <v>M</v>
      </c>
      <c r="K320" s="5">
        <f>INDEX(products!$A$1:$G$49, MATCH(orders!$D320,products!$A$1:$A$49,0), MATCH(orders!K$1,products!$A$1:$G$1,0))</f>
        <v>2.5</v>
      </c>
      <c r="L320" s="7">
        <f>INDEX(products!$A$1:$G$49, MATCH(orders!$D320,products!$A$1:$A$49,0), 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 customers!A320:A1320, customers!B320:B1320,,0)</f>
        <v>Gabie Tweed</v>
      </c>
      <c r="G321" s="2" t="str">
        <f>IF(_xlfn.XLOOKUP(C321, customers!A320:A1320, customers!C320:C1320,, 0) = 0,"", _xlfn.XLOOKUP(C321, customers!A320:A1320, customers!C320:C1320,, 0))</f>
        <v>gtweed8v@yolasite.com</v>
      </c>
      <c r="H321" s="2" t="str">
        <f>_xlfn.XLOOKUP(C321, customers!A320:A1320, customers!G320:G1320,, 0)</f>
        <v>United States</v>
      </c>
      <c r="I321" t="str">
        <f>INDEX(products!$A$1:$G$49, MATCH(orders!$D321,products!$A$1:$A$49,0), MATCH(orders!I$1,products!$A$1:$G$1,0))</f>
        <v>Exc</v>
      </c>
      <c r="J321" t="str">
        <f>INDEX(products!$A$1:$G$49, MATCH(orders!$D321,products!$A$1:$A$49,0), MATCH(orders!J$1,products!$A$1:$G$1,0))</f>
        <v>M</v>
      </c>
      <c r="K321" s="5">
        <f>INDEX(products!$A$1:$G$49, MATCH(orders!$D321,products!$A$1:$A$49,0), MATCH(orders!K$1,products!$A$1:$G$1,0))</f>
        <v>0.2</v>
      </c>
      <c r="L321" s="7">
        <f>INDEX(products!$A$1:$G$49, MATCH(orders!$D321,products!$A$1:$A$49,0), 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 customers!A321:A1321, customers!B321:B1321,,0)</f>
        <v>Gabie Tweed</v>
      </c>
      <c r="G322" s="2" t="str">
        <f>IF(_xlfn.XLOOKUP(C322, customers!A321:A1321, customers!C321:C1321,, 0) = 0,"", _xlfn.XLOOKUP(C322, customers!A321:A1321, customers!C321:C1321,, 0))</f>
        <v>gtweed8v@yolasite.com</v>
      </c>
      <c r="H322" s="2" t="str">
        <f>_xlfn.XLOOKUP(C322, customers!A321:A1321, customers!G321:G1321,, 0)</f>
        <v>United States</v>
      </c>
      <c r="I322" t="str">
        <f>INDEX(products!$A$1:$G$49, MATCH(orders!$D322,products!$A$1:$A$49,0), MATCH(orders!I$1,products!$A$1:$G$1,0))</f>
        <v>Ara</v>
      </c>
      <c r="J322" t="str">
        <f>INDEX(products!$A$1:$G$49, MATCH(orders!$D322,products!$A$1:$A$49,0), MATCH(orders!J$1,products!$A$1:$G$1,0))</f>
        <v>L</v>
      </c>
      <c r="K322" s="5">
        <f>INDEX(products!$A$1:$G$49, MATCH(orders!$D322,products!$A$1:$A$49,0), MATCH(orders!K$1,products!$A$1:$G$1,0))</f>
        <v>0.2</v>
      </c>
      <c r="L322" s="7">
        <f>INDEX(products!$A$1:$G$49, MATCH(orders!$D322,products!$A$1:$A$49,0), 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 customers!A322:A1322, customers!B322:B1322,,0)</f>
        <v>Gaile Goggin</v>
      </c>
      <c r="G323" s="2" t="str">
        <f>IF(_xlfn.XLOOKUP(C323, customers!A322:A1322, customers!C322:C1322,, 0) = 0,"", _xlfn.XLOOKUP(C323, customers!A322:A1322, customers!C322:C1322,, 0))</f>
        <v>ggoggin8x@wix.com</v>
      </c>
      <c r="H323" s="2" t="str">
        <f>_xlfn.XLOOKUP(C323, customers!A322:A1322, customers!G322:G1322,, 0)</f>
        <v>Ireland</v>
      </c>
      <c r="I323" t="str">
        <f>INDEX(products!$A$1:$G$49, MATCH(orders!$D323,products!$A$1:$A$49,0), MATCH(orders!I$1,products!$A$1:$G$1,0))</f>
        <v>Ara</v>
      </c>
      <c r="J323" t="str">
        <f>INDEX(products!$A$1:$G$49, MATCH(orders!$D323,products!$A$1:$A$49,0), MATCH(orders!J$1,products!$A$1:$G$1,0))</f>
        <v>M</v>
      </c>
      <c r="K323" s="5">
        <f>INDEX(products!$A$1:$G$49, MATCH(orders!$D323,products!$A$1:$A$49,0), MATCH(orders!K$1,products!$A$1:$G$1,0))</f>
        <v>0.2</v>
      </c>
      <c r="L323" s="7">
        <f>INDEX(products!$A$1:$G$49, MATCH(orders!$D323,products!$A$1:$A$49,0), MATCH(orders!L$1,products!$A$1:$G$1,0))</f>
        <v>3.375</v>
      </c>
      <c r="M323" s="7">
        <f t="shared" ref="M323:M386" si="15">E323*L323</f>
        <v>20.25</v>
      </c>
      <c r="N323" t="str">
        <f t="shared" ref="N323:N386" si="16">IF(I323="Rob","Robusta", IF(I323="Exc","Excelsa", IF(I323="Ara","Arabica", IF(I323="Lib","Liberica",""))))</f>
        <v>Arabica</v>
      </c>
      <c r="O323" t="str">
        <f t="shared" ref="O323:O386" si="17">IF(J323="M","Medium", IF(J323="L","Light", 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 customers!A323:A1323, customers!B323:B1323,,0)</f>
        <v>Skylar Jeyness</v>
      </c>
      <c r="G324" s="2" t="str">
        <f>IF(_xlfn.XLOOKUP(C324, customers!A323:A1323, customers!C323:C1323,, 0) = 0,"", _xlfn.XLOOKUP(C324, customers!A323:A1323, customers!C323:C1323,, 0))</f>
        <v>sjeyness8y@biglobe.ne.jp</v>
      </c>
      <c r="H324" s="2" t="str">
        <f>_xlfn.XLOOKUP(C324, customers!A323:A1323, customers!G323:G1323,, 0)</f>
        <v>Ireland</v>
      </c>
      <c r="I324" t="str">
        <f>INDEX(products!$A$1:$G$49, MATCH(orders!$D324,products!$A$1:$A$49,0), MATCH(orders!I$1,products!$A$1:$G$1,0))</f>
        <v>Lib</v>
      </c>
      <c r="J324" t="str">
        <f>INDEX(products!$A$1:$G$49, MATCH(orders!$D324,products!$A$1:$A$49,0), MATCH(orders!J$1,products!$A$1:$G$1,0))</f>
        <v>D</v>
      </c>
      <c r="K324" s="5">
        <f>INDEX(products!$A$1:$G$49, MATCH(orders!$D324,products!$A$1:$A$49,0), MATCH(orders!K$1,products!$A$1:$G$1,0))</f>
        <v>0.5</v>
      </c>
      <c r="L324" s="7">
        <f>INDEX(products!$A$1:$G$49, MATCH(orders!$D324,products!$A$1:$A$49,0), 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 customers!A324:A1324, customers!B324:B1324,,0)</f>
        <v>Donica Bonhome</v>
      </c>
      <c r="G325" s="2" t="str">
        <f>IF(_xlfn.XLOOKUP(C325, customers!A324:A1324, customers!C324:C1324,, 0) = 0,"", _xlfn.XLOOKUP(C325, customers!A324:A1324, customers!C324:C1324,, 0))</f>
        <v>dbonhome8z@shinystat.com</v>
      </c>
      <c r="H325" s="2" t="str">
        <f>_xlfn.XLOOKUP(C325, customers!A324:A1324, customers!G324:G1324,, 0)</f>
        <v>United States</v>
      </c>
      <c r="I325" t="str">
        <f>INDEX(products!$A$1:$G$49, MATCH(orders!$D325,products!$A$1:$A$49,0), MATCH(orders!I$1,products!$A$1:$G$1,0))</f>
        <v>Exc</v>
      </c>
      <c r="J325" t="str">
        <f>INDEX(products!$A$1:$G$49, MATCH(orders!$D325,products!$A$1:$A$49,0), MATCH(orders!J$1,products!$A$1:$G$1,0))</f>
        <v>D</v>
      </c>
      <c r="K325" s="5">
        <f>INDEX(products!$A$1:$G$49, MATCH(orders!$D325,products!$A$1:$A$49,0), MATCH(orders!K$1,products!$A$1:$G$1,0))</f>
        <v>0.2</v>
      </c>
      <c r="L325" s="7">
        <f>INDEX(products!$A$1:$G$49, MATCH(orders!$D325,products!$A$1:$A$49,0), 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 customers!A325:A1325, customers!B325:B1325,,0)</f>
        <v>Diena Peetermann</v>
      </c>
      <c r="G326" s="2" t="str">
        <f>IF(_xlfn.XLOOKUP(C326, customers!A325:A1325, customers!C325:C1325,, 0) = 0,"", _xlfn.XLOOKUP(C326, customers!A325:A1325, customers!C325:C1325,, 0))</f>
        <v/>
      </c>
      <c r="H326" s="2" t="str">
        <f>_xlfn.XLOOKUP(C326, customers!A325:A1325, customers!G325:G1325,, 0)</f>
        <v>United States</v>
      </c>
      <c r="I326" t="str">
        <f>INDEX(products!$A$1:$G$49, MATCH(orders!$D326,products!$A$1:$A$49,0), MATCH(orders!I$1,products!$A$1:$G$1,0))</f>
        <v>Exc</v>
      </c>
      <c r="J326" t="str">
        <f>INDEX(products!$A$1:$G$49, MATCH(orders!$D326,products!$A$1:$A$49,0), MATCH(orders!J$1,products!$A$1:$G$1,0))</f>
        <v>M</v>
      </c>
      <c r="K326" s="5">
        <f>INDEX(products!$A$1:$G$49, MATCH(orders!$D326,products!$A$1:$A$49,0), MATCH(orders!K$1,products!$A$1:$G$1,0))</f>
        <v>1</v>
      </c>
      <c r="L326" s="7">
        <f>INDEX(products!$A$1:$G$49, MATCH(orders!$D326,products!$A$1:$A$49,0), 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 customers!A326:A1326, customers!B326:B1326,,0)</f>
        <v>Trina Le Sarr</v>
      </c>
      <c r="G327" s="2" t="str">
        <f>IF(_xlfn.XLOOKUP(C327, customers!A326:A1326, customers!C326:C1326,, 0) = 0,"", _xlfn.XLOOKUP(C327, customers!A326:A1326, customers!C326:C1326,, 0))</f>
        <v>tle91@epa.gov</v>
      </c>
      <c r="H327" s="2" t="str">
        <f>_xlfn.XLOOKUP(C327, customers!A326:A1326, customers!G326:G1326,, 0)</f>
        <v>United States</v>
      </c>
      <c r="I327" t="str">
        <f>INDEX(products!$A$1:$G$49, MATCH(orders!$D327,products!$A$1:$A$49,0), MATCH(orders!I$1,products!$A$1:$G$1,0))</f>
        <v>Ara</v>
      </c>
      <c r="J327" t="str">
        <f>INDEX(products!$A$1:$G$49, MATCH(orders!$D327,products!$A$1:$A$49,0), MATCH(orders!J$1,products!$A$1:$G$1,0))</f>
        <v>L</v>
      </c>
      <c r="K327" s="5">
        <f>INDEX(products!$A$1:$G$49, MATCH(orders!$D327,products!$A$1:$A$49,0), MATCH(orders!K$1,products!$A$1:$G$1,0))</f>
        <v>2.5</v>
      </c>
      <c r="L327" s="7">
        <f>INDEX(products!$A$1:$G$49, MATCH(orders!$D327,products!$A$1:$A$49,0), 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 customers!A327:A1327, customers!B327:B1327,,0)</f>
        <v>Flynn Antony</v>
      </c>
      <c r="G328" s="2" t="str">
        <f>IF(_xlfn.XLOOKUP(C328, customers!A327:A1327, customers!C327:C1327,, 0) = 0,"", _xlfn.XLOOKUP(C328, customers!A327:A1327, customers!C327:C1327,, 0))</f>
        <v/>
      </c>
      <c r="H328" s="2" t="str">
        <f>_xlfn.XLOOKUP(C328, customers!A327:A1327, customers!G327:G1327,, 0)</f>
        <v>United States</v>
      </c>
      <c r="I328" t="str">
        <f>INDEX(products!$A$1:$G$49, MATCH(orders!$D328,products!$A$1:$A$49,0), MATCH(orders!I$1,products!$A$1:$G$1,0))</f>
        <v>Rob</v>
      </c>
      <c r="J328" t="str">
        <f>INDEX(products!$A$1:$G$49, MATCH(orders!$D328,products!$A$1:$A$49,0), MATCH(orders!J$1,products!$A$1:$G$1,0))</f>
        <v>D</v>
      </c>
      <c r="K328" s="5">
        <f>INDEX(products!$A$1:$G$49, MATCH(orders!$D328,products!$A$1:$A$49,0), MATCH(orders!K$1,products!$A$1:$G$1,0))</f>
        <v>1</v>
      </c>
      <c r="L328" s="7">
        <f>INDEX(products!$A$1:$G$49, MATCH(orders!$D328,products!$A$1:$A$49,0), 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 customers!A328:A1328, customers!B328:B1328,,0)</f>
        <v>Baudoin Alldridge</v>
      </c>
      <c r="G329" s="2" t="str">
        <f>IF(_xlfn.XLOOKUP(C329, customers!A328:A1328, customers!C328:C1328,, 0) = 0,"", _xlfn.XLOOKUP(C329, customers!A328:A1328, customers!C328:C1328,, 0))</f>
        <v>balldridge93@yandex.ru</v>
      </c>
      <c r="H329" s="2" t="str">
        <f>_xlfn.XLOOKUP(C329, customers!A328:A1328, customers!G328:G1328,, 0)</f>
        <v>United States</v>
      </c>
      <c r="I329" t="str">
        <f>INDEX(products!$A$1:$G$49, MATCH(orders!$D329,products!$A$1:$A$49,0), MATCH(orders!I$1,products!$A$1:$G$1,0))</f>
        <v>Rob</v>
      </c>
      <c r="J329" t="str">
        <f>INDEX(products!$A$1:$G$49, MATCH(orders!$D329,products!$A$1:$A$49,0), MATCH(orders!J$1,products!$A$1:$G$1,0))</f>
        <v>D</v>
      </c>
      <c r="K329" s="5">
        <f>INDEX(products!$A$1:$G$49, MATCH(orders!$D329,products!$A$1:$A$49,0), MATCH(orders!K$1,products!$A$1:$G$1,0))</f>
        <v>1</v>
      </c>
      <c r="L329" s="7">
        <f>INDEX(products!$A$1:$G$49, MATCH(orders!$D329,products!$A$1:$A$49,0), 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 customers!A329:A1329, customers!B329:B1329,,0)</f>
        <v>Homer Dulany</v>
      </c>
      <c r="G330" s="2" t="str">
        <f>IF(_xlfn.XLOOKUP(C330, customers!A329:A1329, customers!C329:C1329,, 0) = 0,"", _xlfn.XLOOKUP(C330, customers!A329:A1329, customers!C329:C1329,, 0))</f>
        <v/>
      </c>
      <c r="H330" s="2" t="str">
        <f>_xlfn.XLOOKUP(C330, customers!A329:A1329, customers!G329:G1329,, 0)</f>
        <v>United States</v>
      </c>
      <c r="I330" t="str">
        <f>INDEX(products!$A$1:$G$49, MATCH(orders!$D330,products!$A$1:$A$49,0), MATCH(orders!I$1,products!$A$1:$G$1,0))</f>
        <v>Lib</v>
      </c>
      <c r="J330" t="str">
        <f>INDEX(products!$A$1:$G$49, MATCH(orders!$D330,products!$A$1:$A$49,0), MATCH(orders!J$1,products!$A$1:$G$1,0))</f>
        <v>L</v>
      </c>
      <c r="K330" s="5">
        <f>INDEX(products!$A$1:$G$49, MATCH(orders!$D330,products!$A$1:$A$49,0), MATCH(orders!K$1,products!$A$1:$G$1,0))</f>
        <v>0.5</v>
      </c>
      <c r="L330" s="7">
        <f>INDEX(products!$A$1:$G$49, MATCH(orders!$D330,products!$A$1:$A$49,0), 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 customers!A330:A1330, customers!B330:B1330,,0)</f>
        <v>Lisa Goodger</v>
      </c>
      <c r="G331" s="2" t="str">
        <f>IF(_xlfn.XLOOKUP(C331, customers!A330:A1330, customers!C330:C1330,, 0) = 0,"", _xlfn.XLOOKUP(C331, customers!A330:A1330, customers!C330:C1330,, 0))</f>
        <v>lgoodger95@guardian.co.uk</v>
      </c>
      <c r="H331" s="2" t="str">
        <f>_xlfn.XLOOKUP(C331, customers!A330:A1330, customers!G330:G1330,, 0)</f>
        <v>United States</v>
      </c>
      <c r="I331" t="str">
        <f>INDEX(products!$A$1:$G$49, MATCH(orders!$D331,products!$A$1:$A$49,0), MATCH(orders!I$1,products!$A$1:$G$1,0))</f>
        <v>Rob</v>
      </c>
      <c r="J331" t="str">
        <f>INDEX(products!$A$1:$G$49, MATCH(orders!$D331,products!$A$1:$A$49,0), MATCH(orders!J$1,products!$A$1:$G$1,0))</f>
        <v>D</v>
      </c>
      <c r="K331" s="5">
        <f>INDEX(products!$A$1:$G$49, MATCH(orders!$D331,products!$A$1:$A$49,0), MATCH(orders!K$1,products!$A$1:$G$1,0))</f>
        <v>0.5</v>
      </c>
      <c r="L331" s="7">
        <f>INDEX(products!$A$1:$G$49, MATCH(orders!$D331,products!$A$1:$A$49,0), 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e">
        <f>_xlfn.XLOOKUP(C332, customers!A331:A1331, customers!B331:B1331,,0)</f>
        <v>#N/A</v>
      </c>
      <c r="G332" s="2" t="e">
        <f>IF(_xlfn.XLOOKUP(C332, customers!A331:A1331, customers!C331:C1331,, 0) = 0,"", _xlfn.XLOOKUP(C332, customers!A331:A1331, customers!C331:C1331,, 0))</f>
        <v>#N/A</v>
      </c>
      <c r="H332" s="2" t="e">
        <f>_xlfn.XLOOKUP(C332, customers!A331:A1331, customers!G331:G1331,, 0)</f>
        <v>#N/A</v>
      </c>
      <c r="I332" t="str">
        <f>INDEX(products!$A$1:$G$49, MATCH(orders!$D332,products!$A$1:$A$49,0), MATCH(orders!I$1,products!$A$1:$G$1,0))</f>
        <v>Rob</v>
      </c>
      <c r="J332" t="str">
        <f>INDEX(products!$A$1:$G$49, MATCH(orders!$D332,products!$A$1:$A$49,0), MATCH(orders!J$1,products!$A$1:$G$1,0))</f>
        <v>D</v>
      </c>
      <c r="K332" s="5">
        <f>INDEX(products!$A$1:$G$49, MATCH(orders!$D332,products!$A$1:$A$49,0), MATCH(orders!K$1,products!$A$1:$G$1,0))</f>
        <v>0.5</v>
      </c>
      <c r="L332" s="7">
        <f>INDEX(products!$A$1:$G$49, MATCH(orders!$D332,products!$A$1:$A$49,0), 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 customers!A332:A1332, customers!B332:B1332,,0)</f>
        <v>Corine Drewett</v>
      </c>
      <c r="G333" s="2" t="str">
        <f>IF(_xlfn.XLOOKUP(C333, customers!A332:A1332, customers!C332:C1332,, 0) = 0,"", _xlfn.XLOOKUP(C333, customers!A332:A1332, customers!C332:C1332,, 0))</f>
        <v>cdrewett97@wikipedia.org</v>
      </c>
      <c r="H333" s="2" t="str">
        <f>_xlfn.XLOOKUP(C333, customers!A332:A1332, customers!G332:G1332,, 0)</f>
        <v>United States</v>
      </c>
      <c r="I333" t="str">
        <f>INDEX(products!$A$1:$G$49, MATCH(orders!$D333,products!$A$1:$A$49,0), MATCH(orders!I$1,products!$A$1:$G$1,0))</f>
        <v>Rob</v>
      </c>
      <c r="J333" t="str">
        <f>INDEX(products!$A$1:$G$49, MATCH(orders!$D333,products!$A$1:$A$49,0), MATCH(orders!J$1,products!$A$1:$G$1,0))</f>
        <v>M</v>
      </c>
      <c r="K333" s="5">
        <f>INDEX(products!$A$1:$G$49, MATCH(orders!$D333,products!$A$1:$A$49,0), MATCH(orders!K$1,products!$A$1:$G$1,0))</f>
        <v>2.5</v>
      </c>
      <c r="L333" s="7">
        <f>INDEX(products!$A$1:$G$49, MATCH(orders!$D333,products!$A$1:$A$49,0), 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 customers!A333:A1333, customers!B333:B1333,,0)</f>
        <v>Quinn Parsons</v>
      </c>
      <c r="G334" s="2" t="str">
        <f>IF(_xlfn.XLOOKUP(C334, customers!A333:A1333, customers!C333:C1333,, 0) = 0,"", _xlfn.XLOOKUP(C334, customers!A333:A1333, customers!C333:C1333,, 0))</f>
        <v>qparsons98@blogtalkradio.com</v>
      </c>
      <c r="H334" s="2" t="str">
        <f>_xlfn.XLOOKUP(C334, customers!A333:A1333, customers!G333:G1333,, 0)</f>
        <v>United States</v>
      </c>
      <c r="I334" t="str">
        <f>INDEX(products!$A$1:$G$49, MATCH(orders!$D334,products!$A$1:$A$49,0), MATCH(orders!I$1,products!$A$1:$G$1,0))</f>
        <v>Ara</v>
      </c>
      <c r="J334" t="str">
        <f>INDEX(products!$A$1:$G$49, MATCH(orders!$D334,products!$A$1:$A$49,0), MATCH(orders!J$1,products!$A$1:$G$1,0))</f>
        <v>D</v>
      </c>
      <c r="K334" s="5">
        <f>INDEX(products!$A$1:$G$49, MATCH(orders!$D334,products!$A$1:$A$49,0), MATCH(orders!K$1,products!$A$1:$G$1,0))</f>
        <v>0.5</v>
      </c>
      <c r="L334" s="7">
        <f>INDEX(products!$A$1:$G$49, MATCH(orders!$D334,products!$A$1:$A$49,0), 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 customers!A334:A1334, customers!B334:B1334,,0)</f>
        <v>Vivyan Ceely</v>
      </c>
      <c r="G335" s="2" t="str">
        <f>IF(_xlfn.XLOOKUP(C335, customers!A334:A1334, customers!C334:C1334,, 0) = 0,"", _xlfn.XLOOKUP(C335, customers!A334:A1334, customers!C334:C1334,, 0))</f>
        <v>vceely99@auda.org.au</v>
      </c>
      <c r="H335" s="2" t="str">
        <f>_xlfn.XLOOKUP(C335, customers!A334:A1334, customers!G334:G1334,, 0)</f>
        <v>United States</v>
      </c>
      <c r="I335" t="str">
        <f>INDEX(products!$A$1:$G$49, MATCH(orders!$D335,products!$A$1:$A$49,0), MATCH(orders!I$1,products!$A$1:$G$1,0))</f>
        <v>Rob</v>
      </c>
      <c r="J335" t="str">
        <f>INDEX(products!$A$1:$G$49, MATCH(orders!$D335,products!$A$1:$A$49,0), MATCH(orders!J$1,products!$A$1:$G$1,0))</f>
        <v>M</v>
      </c>
      <c r="K335" s="5">
        <f>INDEX(products!$A$1:$G$49, MATCH(orders!$D335,products!$A$1:$A$49,0), MATCH(orders!K$1,products!$A$1:$G$1,0))</f>
        <v>0.5</v>
      </c>
      <c r="L335" s="7">
        <f>INDEX(products!$A$1:$G$49, MATCH(orders!$D335,products!$A$1:$A$49,0), 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 customers!A335:A1335, customers!B335:B1335,,0)</f>
        <v>Elonore Goodings</v>
      </c>
      <c r="G336" s="2" t="str">
        <f>IF(_xlfn.XLOOKUP(C336, customers!A335:A1335, customers!C335:C1335,, 0) = 0,"", _xlfn.XLOOKUP(C336, customers!A335:A1335, customers!C335:C1335,, 0))</f>
        <v/>
      </c>
      <c r="H336" s="2" t="str">
        <f>_xlfn.XLOOKUP(C336, customers!A335:A1335, customers!G335:G1335,, 0)</f>
        <v>United States</v>
      </c>
      <c r="I336" t="str">
        <f>INDEX(products!$A$1:$G$49, MATCH(orders!$D336,products!$A$1:$A$49,0), MATCH(orders!I$1,products!$A$1:$G$1,0))</f>
        <v>Rob</v>
      </c>
      <c r="J336" t="str">
        <f>INDEX(products!$A$1:$G$49, MATCH(orders!$D336,products!$A$1:$A$49,0), MATCH(orders!J$1,products!$A$1:$G$1,0))</f>
        <v>L</v>
      </c>
      <c r="K336" s="5">
        <f>INDEX(products!$A$1:$G$49, MATCH(orders!$D336,products!$A$1:$A$49,0), MATCH(orders!K$1,products!$A$1:$G$1,0))</f>
        <v>1</v>
      </c>
      <c r="L336" s="7">
        <f>INDEX(products!$A$1:$G$49, MATCH(orders!$D336,products!$A$1:$A$49,0), 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 customers!A336:A1336, customers!B336:B1336,,0)</f>
        <v>Clement Vasiliev</v>
      </c>
      <c r="G337" s="2" t="str">
        <f>IF(_xlfn.XLOOKUP(C337, customers!A336:A1336, customers!C336:C1336,, 0) = 0,"", _xlfn.XLOOKUP(C337, customers!A336:A1336, customers!C336:C1336,, 0))</f>
        <v>cvasiliev9b@discuz.net</v>
      </c>
      <c r="H337" s="2" t="str">
        <f>_xlfn.XLOOKUP(C337, customers!A336:A1336, customers!G336:G1336,, 0)</f>
        <v>United States</v>
      </c>
      <c r="I337" t="str">
        <f>INDEX(products!$A$1:$G$49, MATCH(orders!$D337,products!$A$1:$A$49,0), MATCH(orders!I$1,products!$A$1:$G$1,0))</f>
        <v>Lib</v>
      </c>
      <c r="J337" t="str">
        <f>INDEX(products!$A$1:$G$49, MATCH(orders!$D337,products!$A$1:$A$49,0), MATCH(orders!J$1,products!$A$1:$G$1,0))</f>
        <v>L</v>
      </c>
      <c r="K337" s="5">
        <f>INDEX(products!$A$1:$G$49, MATCH(orders!$D337,products!$A$1:$A$49,0), MATCH(orders!K$1,products!$A$1:$G$1,0))</f>
        <v>0.2</v>
      </c>
      <c r="L337" s="7">
        <f>INDEX(products!$A$1:$G$49, MATCH(orders!$D337,products!$A$1:$A$49,0), 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 customers!A337:A1337, customers!B337:B1337,,0)</f>
        <v>Terencio O'Moylan</v>
      </c>
      <c r="G338" s="2" t="str">
        <f>IF(_xlfn.XLOOKUP(C338, customers!A337:A1337, customers!C337:C1337,, 0) = 0,"", _xlfn.XLOOKUP(C338, customers!A337:A1337, customers!C337:C1337,, 0))</f>
        <v>tomoylan9c@liveinternet.ru</v>
      </c>
      <c r="H338" s="2" t="str">
        <f>_xlfn.XLOOKUP(C338, customers!A337:A1337, customers!G337:G1337,, 0)</f>
        <v>United Kingdom</v>
      </c>
      <c r="I338" t="str">
        <f>INDEX(products!$A$1:$G$49, MATCH(orders!$D338,products!$A$1:$A$49,0), MATCH(orders!I$1,products!$A$1:$G$1,0))</f>
        <v>Ara</v>
      </c>
      <c r="J338" t="str">
        <f>INDEX(products!$A$1:$G$49, MATCH(orders!$D338,products!$A$1:$A$49,0), MATCH(orders!J$1,products!$A$1:$G$1,0))</f>
        <v>M</v>
      </c>
      <c r="K338" s="5">
        <f>INDEX(products!$A$1:$G$49, MATCH(orders!$D338,products!$A$1:$A$49,0), MATCH(orders!K$1,products!$A$1:$G$1,0))</f>
        <v>1</v>
      </c>
      <c r="L338" s="7">
        <f>INDEX(products!$A$1:$G$49, MATCH(orders!$D338,products!$A$1:$A$49,0), 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e">
        <f>_xlfn.XLOOKUP(C339, customers!A338:A1338, customers!B338:B1338,,0)</f>
        <v>#N/A</v>
      </c>
      <c r="G339" s="2" t="e">
        <f>IF(_xlfn.XLOOKUP(C339, customers!A338:A1338, customers!C338:C1338,, 0) = 0,"", _xlfn.XLOOKUP(C339, customers!A338:A1338, customers!C338:C1338,, 0))</f>
        <v>#N/A</v>
      </c>
      <c r="H339" s="2" t="e">
        <f>_xlfn.XLOOKUP(C339, customers!A338:A1338, customers!G338:G1338,, 0)</f>
        <v>#N/A</v>
      </c>
      <c r="I339" t="str">
        <f>INDEX(products!$A$1:$G$49, MATCH(orders!$D339,products!$A$1:$A$49,0), MATCH(orders!I$1,products!$A$1:$G$1,0))</f>
        <v>Exc</v>
      </c>
      <c r="J339" t="str">
        <f>INDEX(products!$A$1:$G$49, MATCH(orders!$D339,products!$A$1:$A$49,0), MATCH(orders!J$1,products!$A$1:$G$1,0))</f>
        <v>D</v>
      </c>
      <c r="K339" s="5">
        <f>INDEX(products!$A$1:$G$49, MATCH(orders!$D339,products!$A$1:$A$49,0), MATCH(orders!K$1,products!$A$1:$G$1,0))</f>
        <v>2.5</v>
      </c>
      <c r="L339" s="7">
        <f>INDEX(products!$A$1:$G$49, MATCH(orders!$D339,products!$A$1:$A$49,0), 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 customers!A339:A1339, customers!B339:B1339,,0)</f>
        <v>Wyatan Fetherston</v>
      </c>
      <c r="G340" s="2" t="str">
        <f>IF(_xlfn.XLOOKUP(C340, customers!A339:A1339, customers!C339:C1339,, 0) = 0,"", _xlfn.XLOOKUP(C340, customers!A339:A1339, customers!C339:C1339,, 0))</f>
        <v>wfetherston9e@constantcontact.com</v>
      </c>
      <c r="H340" s="2" t="str">
        <f>_xlfn.XLOOKUP(C340, customers!A339:A1339, customers!G339:G1339,, 0)</f>
        <v>United States</v>
      </c>
      <c r="I340" t="str">
        <f>INDEX(products!$A$1:$G$49, MATCH(orders!$D340,products!$A$1:$A$49,0), MATCH(orders!I$1,products!$A$1:$G$1,0))</f>
        <v>Exc</v>
      </c>
      <c r="J340" t="str">
        <f>INDEX(products!$A$1:$G$49, MATCH(orders!$D340,products!$A$1:$A$49,0), MATCH(orders!J$1,products!$A$1:$G$1,0))</f>
        <v>L</v>
      </c>
      <c r="K340" s="5">
        <f>INDEX(products!$A$1:$G$49, MATCH(orders!$D340,products!$A$1:$A$49,0), MATCH(orders!K$1,products!$A$1:$G$1,0))</f>
        <v>1</v>
      </c>
      <c r="L340" s="7">
        <f>INDEX(products!$A$1:$G$49, MATCH(orders!$D340,products!$A$1:$A$49,0), 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 customers!A340:A1340, customers!B340:B1340,,0)</f>
        <v>Emmaline Rasmus</v>
      </c>
      <c r="G341" s="2" t="str">
        <f>IF(_xlfn.XLOOKUP(C341, customers!A340:A1340, customers!C340:C1340,, 0) = 0,"", _xlfn.XLOOKUP(C341, customers!A340:A1340, customers!C340:C1340,, 0))</f>
        <v>erasmus9f@techcrunch.com</v>
      </c>
      <c r="H341" s="2" t="str">
        <f>_xlfn.XLOOKUP(C341, customers!A340:A1340, customers!G340:G1340,, 0)</f>
        <v>United States</v>
      </c>
      <c r="I341" t="str">
        <f>INDEX(products!$A$1:$G$49, MATCH(orders!$D341,products!$A$1:$A$49,0), MATCH(orders!I$1,products!$A$1:$G$1,0))</f>
        <v>Exc</v>
      </c>
      <c r="J341" t="str">
        <f>INDEX(products!$A$1:$G$49, MATCH(orders!$D341,products!$A$1:$A$49,0), MATCH(orders!J$1,products!$A$1:$G$1,0))</f>
        <v>D</v>
      </c>
      <c r="K341" s="5">
        <f>INDEX(products!$A$1:$G$49, MATCH(orders!$D341,products!$A$1:$A$49,0), MATCH(orders!K$1,products!$A$1:$G$1,0))</f>
        <v>0.2</v>
      </c>
      <c r="L341" s="7">
        <f>INDEX(products!$A$1:$G$49, MATCH(orders!$D341,products!$A$1:$A$49,0), 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 customers!A341:A1341, customers!B341:B1341,,0)</f>
        <v>Wesley Giorgioni</v>
      </c>
      <c r="G342" s="2" t="str">
        <f>IF(_xlfn.XLOOKUP(C342, customers!A341:A1341, customers!C341:C1341,, 0) = 0,"", _xlfn.XLOOKUP(C342, customers!A341:A1341, customers!C341:C1341,, 0))</f>
        <v>wgiorgioni9g@wikipedia.org</v>
      </c>
      <c r="H342" s="2" t="str">
        <f>_xlfn.XLOOKUP(C342, customers!A341:A1341, customers!G341:G1341,, 0)</f>
        <v>United States</v>
      </c>
      <c r="I342" t="str">
        <f>INDEX(products!$A$1:$G$49, MATCH(orders!$D342,products!$A$1:$A$49,0), MATCH(orders!I$1,products!$A$1:$G$1,0))</f>
        <v>Exc</v>
      </c>
      <c r="J342" t="str">
        <f>INDEX(products!$A$1:$G$49, MATCH(orders!$D342,products!$A$1:$A$49,0), MATCH(orders!J$1,products!$A$1:$G$1,0))</f>
        <v>D</v>
      </c>
      <c r="K342" s="5">
        <f>INDEX(products!$A$1:$G$49, MATCH(orders!$D342,products!$A$1:$A$49,0), MATCH(orders!K$1,products!$A$1:$G$1,0))</f>
        <v>0.5</v>
      </c>
      <c r="L342" s="7">
        <f>INDEX(products!$A$1:$G$49, MATCH(orders!$D342,products!$A$1:$A$49,0), 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 customers!A342:A1342, customers!B342:B1342,,0)</f>
        <v>Lucienne Scargle</v>
      </c>
      <c r="G343" s="2" t="str">
        <f>IF(_xlfn.XLOOKUP(C343, customers!A342:A1342, customers!C342:C1342,, 0) = 0,"", _xlfn.XLOOKUP(C343, customers!A342:A1342, customers!C342:C1342,, 0))</f>
        <v>lscargle9h@myspace.com</v>
      </c>
      <c r="H343" s="2" t="str">
        <f>_xlfn.XLOOKUP(C343, customers!A342:A1342, customers!G342:G1342,, 0)</f>
        <v>United States</v>
      </c>
      <c r="I343" t="str">
        <f>INDEX(products!$A$1:$G$49, MATCH(orders!$D343,products!$A$1:$A$49,0), MATCH(orders!I$1,products!$A$1:$G$1,0))</f>
        <v>Exc</v>
      </c>
      <c r="J343" t="str">
        <f>INDEX(products!$A$1:$G$49, MATCH(orders!$D343,products!$A$1:$A$49,0), MATCH(orders!J$1,products!$A$1:$G$1,0))</f>
        <v>L</v>
      </c>
      <c r="K343" s="5">
        <f>INDEX(products!$A$1:$G$49, MATCH(orders!$D343,products!$A$1:$A$49,0), MATCH(orders!K$1,products!$A$1:$G$1,0))</f>
        <v>0.5</v>
      </c>
      <c r="L343" s="7">
        <f>INDEX(products!$A$1:$G$49, MATCH(orders!$D343,products!$A$1:$A$49,0), 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 customers!A343:A1343, customers!B343:B1343,,0)</f>
        <v>Lucienne Scargle</v>
      </c>
      <c r="G344" s="2" t="str">
        <f>IF(_xlfn.XLOOKUP(C344, customers!A343:A1343, customers!C343:C1343,, 0) = 0,"", _xlfn.XLOOKUP(C344, customers!A343:A1343, customers!C343:C1343,, 0))</f>
        <v>lscargle9h@myspace.com</v>
      </c>
      <c r="H344" s="2" t="str">
        <f>_xlfn.XLOOKUP(C344, customers!A343:A1343, customers!G343:G1343,, 0)</f>
        <v>United States</v>
      </c>
      <c r="I344" t="str">
        <f>INDEX(products!$A$1:$G$49, MATCH(orders!$D344,products!$A$1:$A$49,0), MATCH(orders!I$1,products!$A$1:$G$1,0))</f>
        <v>Lib</v>
      </c>
      <c r="J344" t="str">
        <f>INDEX(products!$A$1:$G$49, MATCH(orders!$D344,products!$A$1:$A$49,0), MATCH(orders!J$1,products!$A$1:$G$1,0))</f>
        <v>D</v>
      </c>
      <c r="K344" s="5">
        <f>INDEX(products!$A$1:$G$49, MATCH(orders!$D344,products!$A$1:$A$49,0), MATCH(orders!K$1,products!$A$1:$G$1,0))</f>
        <v>0.5</v>
      </c>
      <c r="L344" s="7">
        <f>INDEX(products!$A$1:$G$49, MATCH(orders!$D344,products!$A$1:$A$49,0), 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 customers!A344:A1344, customers!B344:B1344,,0)</f>
        <v>Noam Climance</v>
      </c>
      <c r="G345" s="2" t="str">
        <f>IF(_xlfn.XLOOKUP(C345, customers!A344:A1344, customers!C344:C1344,, 0) = 0,"", _xlfn.XLOOKUP(C345, customers!A344:A1344, customers!C344:C1344,, 0))</f>
        <v>nclimance9j@europa.eu</v>
      </c>
      <c r="H345" s="2" t="str">
        <f>_xlfn.XLOOKUP(C345, customers!A344:A1344, customers!G344:G1344,, 0)</f>
        <v>United States</v>
      </c>
      <c r="I345" t="str">
        <f>INDEX(products!$A$1:$G$49, MATCH(orders!$D345,products!$A$1:$A$49,0), MATCH(orders!I$1,products!$A$1:$G$1,0))</f>
        <v>Rob</v>
      </c>
      <c r="J345" t="str">
        <f>INDEX(products!$A$1:$G$49, MATCH(orders!$D345,products!$A$1:$A$49,0), MATCH(orders!J$1,products!$A$1:$G$1,0))</f>
        <v>D</v>
      </c>
      <c r="K345" s="5">
        <f>INDEX(products!$A$1:$G$49, MATCH(orders!$D345,products!$A$1:$A$49,0), MATCH(orders!K$1,products!$A$1:$G$1,0))</f>
        <v>0.5</v>
      </c>
      <c r="L345" s="7">
        <f>INDEX(products!$A$1:$G$49, MATCH(orders!$D345,products!$A$1:$A$49,0), 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 customers!A345:A1345, customers!B345:B1345,,0)</f>
        <v>Catarina Donn</v>
      </c>
      <c r="G346" s="2" t="str">
        <f>IF(_xlfn.XLOOKUP(C346, customers!A345:A1345, customers!C345:C1345,, 0) = 0,"", _xlfn.XLOOKUP(C346, customers!A345:A1345, customers!C345:C1345,, 0))</f>
        <v/>
      </c>
      <c r="H346" s="2" t="str">
        <f>_xlfn.XLOOKUP(C346, customers!A345:A1345, customers!G345:G1345,, 0)</f>
        <v>Ireland</v>
      </c>
      <c r="I346" t="str">
        <f>INDEX(products!$A$1:$G$49, MATCH(orders!$D346,products!$A$1:$A$49,0), MATCH(orders!I$1,products!$A$1:$G$1,0))</f>
        <v>Rob</v>
      </c>
      <c r="J346" t="str">
        <f>INDEX(products!$A$1:$G$49, MATCH(orders!$D346,products!$A$1:$A$49,0), MATCH(orders!J$1,products!$A$1:$G$1,0))</f>
        <v>M</v>
      </c>
      <c r="K346" s="5">
        <f>INDEX(products!$A$1:$G$49, MATCH(orders!$D346,products!$A$1:$A$49,0), MATCH(orders!K$1,products!$A$1:$G$1,0))</f>
        <v>1</v>
      </c>
      <c r="L346" s="7">
        <f>INDEX(products!$A$1:$G$49, MATCH(orders!$D346,products!$A$1:$A$49,0), 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 customers!A346:A1346, customers!B346:B1346,,0)</f>
        <v>Ameline Snazle</v>
      </c>
      <c r="G347" s="2" t="str">
        <f>IF(_xlfn.XLOOKUP(C347, customers!A346:A1346, customers!C346:C1346,, 0) = 0,"", _xlfn.XLOOKUP(C347, customers!A346:A1346, customers!C346:C1346,, 0))</f>
        <v>asnazle9l@oracle.com</v>
      </c>
      <c r="H347" s="2" t="str">
        <f>_xlfn.XLOOKUP(C347, customers!A346:A1346, customers!G346:G1346,, 0)</f>
        <v>United States</v>
      </c>
      <c r="I347" t="str">
        <f>INDEX(products!$A$1:$G$49, MATCH(orders!$D347,products!$A$1:$A$49,0), MATCH(orders!I$1,products!$A$1:$G$1,0))</f>
        <v>Rob</v>
      </c>
      <c r="J347" t="str">
        <f>INDEX(products!$A$1:$G$49, MATCH(orders!$D347,products!$A$1:$A$49,0), MATCH(orders!J$1,products!$A$1:$G$1,0))</f>
        <v>L</v>
      </c>
      <c r="K347" s="5">
        <f>INDEX(products!$A$1:$G$49, MATCH(orders!$D347,products!$A$1:$A$49,0), MATCH(orders!K$1,products!$A$1:$G$1,0))</f>
        <v>1</v>
      </c>
      <c r="L347" s="7">
        <f>INDEX(products!$A$1:$G$49, MATCH(orders!$D347,products!$A$1:$A$49,0), 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 customers!A347:A1347, customers!B347:B1347,,0)</f>
        <v>Rebeka Worg</v>
      </c>
      <c r="G348" s="2" t="str">
        <f>IF(_xlfn.XLOOKUP(C348, customers!A347:A1347, customers!C347:C1347,, 0) = 0,"", _xlfn.XLOOKUP(C348, customers!A347:A1347, customers!C347:C1347,, 0))</f>
        <v>rworg9m@arstechnica.com</v>
      </c>
      <c r="H348" s="2" t="str">
        <f>_xlfn.XLOOKUP(C348, customers!A347:A1347, customers!G347:G1347,, 0)</f>
        <v>United States</v>
      </c>
      <c r="I348" t="str">
        <f>INDEX(products!$A$1:$G$49, MATCH(orders!$D348,products!$A$1:$A$49,0), MATCH(orders!I$1,products!$A$1:$G$1,0))</f>
        <v>Ara</v>
      </c>
      <c r="J348" t="str">
        <f>INDEX(products!$A$1:$G$49, MATCH(orders!$D348,products!$A$1:$A$49,0), MATCH(orders!J$1,products!$A$1:$G$1,0))</f>
        <v>L</v>
      </c>
      <c r="K348" s="5">
        <f>INDEX(products!$A$1:$G$49, MATCH(orders!$D348,products!$A$1:$A$49,0), MATCH(orders!K$1,products!$A$1:$G$1,0))</f>
        <v>0.5</v>
      </c>
      <c r="L348" s="7">
        <f>INDEX(products!$A$1:$G$49, MATCH(orders!$D348,products!$A$1:$A$49,0), 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 customers!A348:A1348, customers!B348:B1348,,0)</f>
        <v>Lewes Danes</v>
      </c>
      <c r="G349" s="2" t="str">
        <f>IF(_xlfn.XLOOKUP(C349, customers!A348:A1348, customers!C348:C1348,, 0) = 0,"", _xlfn.XLOOKUP(C349, customers!A348:A1348, customers!C348:C1348,, 0))</f>
        <v>ldanes9n@umn.edu</v>
      </c>
      <c r="H349" s="2" t="str">
        <f>_xlfn.XLOOKUP(C349, customers!A348:A1348, customers!G348:G1348,, 0)</f>
        <v>United States</v>
      </c>
      <c r="I349" t="str">
        <f>INDEX(products!$A$1:$G$49, MATCH(orders!$D349,products!$A$1:$A$49,0), MATCH(orders!I$1,products!$A$1:$G$1,0))</f>
        <v>Lib</v>
      </c>
      <c r="J349" t="str">
        <f>INDEX(products!$A$1:$G$49, MATCH(orders!$D349,products!$A$1:$A$49,0), MATCH(orders!J$1,products!$A$1:$G$1,0))</f>
        <v>M</v>
      </c>
      <c r="K349" s="5">
        <f>INDEX(products!$A$1:$G$49, MATCH(orders!$D349,products!$A$1:$A$49,0), MATCH(orders!K$1,products!$A$1:$G$1,0))</f>
        <v>1</v>
      </c>
      <c r="L349" s="7">
        <f>INDEX(products!$A$1:$G$49, MATCH(orders!$D349,products!$A$1:$A$49,0), 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 customers!A349:A1349, customers!B349:B1349,,0)</f>
        <v>Shelli Keynd</v>
      </c>
      <c r="G350" s="2" t="str">
        <f>IF(_xlfn.XLOOKUP(C350, customers!A349:A1349, customers!C349:C1349,, 0) = 0,"", _xlfn.XLOOKUP(C350, customers!A349:A1349, customers!C349:C1349,, 0))</f>
        <v>skeynd9o@narod.ru</v>
      </c>
      <c r="H350" s="2" t="str">
        <f>_xlfn.XLOOKUP(C350, customers!A349:A1349, customers!G349:G1349,, 0)</f>
        <v>United States</v>
      </c>
      <c r="I350" t="str">
        <f>INDEX(products!$A$1:$G$49, MATCH(orders!$D350,products!$A$1:$A$49,0), MATCH(orders!I$1,products!$A$1:$G$1,0))</f>
        <v>Exc</v>
      </c>
      <c r="J350" t="str">
        <f>INDEX(products!$A$1:$G$49, MATCH(orders!$D350,products!$A$1:$A$49,0), MATCH(orders!J$1,products!$A$1:$G$1,0))</f>
        <v>L</v>
      </c>
      <c r="K350" s="5">
        <f>INDEX(products!$A$1:$G$49, MATCH(orders!$D350,products!$A$1:$A$49,0), MATCH(orders!K$1,products!$A$1:$G$1,0))</f>
        <v>2.5</v>
      </c>
      <c r="L350" s="7">
        <f>INDEX(products!$A$1:$G$49, MATCH(orders!$D350,products!$A$1:$A$49,0), 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 customers!A350:A1350, customers!B350:B1350,,0)</f>
        <v>Dell Daveridge</v>
      </c>
      <c r="G351" s="2" t="str">
        <f>IF(_xlfn.XLOOKUP(C351, customers!A350:A1350, customers!C350:C1350,, 0) = 0,"", _xlfn.XLOOKUP(C351, customers!A350:A1350, customers!C350:C1350,, 0))</f>
        <v>ddaveridge9p@arstechnica.com</v>
      </c>
      <c r="H351" s="2" t="str">
        <f>_xlfn.XLOOKUP(C351, customers!A350:A1350, customers!G350:G1350,, 0)</f>
        <v>United States</v>
      </c>
      <c r="I351" t="str">
        <f>INDEX(products!$A$1:$G$49, MATCH(orders!$D351,products!$A$1:$A$49,0), MATCH(orders!I$1,products!$A$1:$G$1,0))</f>
        <v>Rob</v>
      </c>
      <c r="J351" t="str">
        <f>INDEX(products!$A$1:$G$49, MATCH(orders!$D351,products!$A$1:$A$49,0), MATCH(orders!J$1,products!$A$1:$G$1,0))</f>
        <v>L</v>
      </c>
      <c r="K351" s="5">
        <f>INDEX(products!$A$1:$G$49, MATCH(orders!$D351,products!$A$1:$A$49,0), MATCH(orders!K$1,products!$A$1:$G$1,0))</f>
        <v>0.2</v>
      </c>
      <c r="L351" s="7">
        <f>INDEX(products!$A$1:$G$49, MATCH(orders!$D351,products!$A$1:$A$49,0), 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 customers!A351:A1351, customers!B351:B1351,,0)</f>
        <v>Joshuah Awdry</v>
      </c>
      <c r="G352" s="2" t="str">
        <f>IF(_xlfn.XLOOKUP(C352, customers!A351:A1351, customers!C351:C1351,, 0) = 0,"", _xlfn.XLOOKUP(C352, customers!A351:A1351, customers!C351:C1351,, 0))</f>
        <v>jawdry9q@utexas.edu</v>
      </c>
      <c r="H352" s="2" t="str">
        <f>_xlfn.XLOOKUP(C352, customers!A351:A1351, customers!G351:G1351,, 0)</f>
        <v>United States</v>
      </c>
      <c r="I352" t="str">
        <f>INDEX(products!$A$1:$G$49, MATCH(orders!$D352,products!$A$1:$A$49,0), MATCH(orders!I$1,products!$A$1:$G$1,0))</f>
        <v>Ara</v>
      </c>
      <c r="J352" t="str">
        <f>INDEX(products!$A$1:$G$49, MATCH(orders!$D352,products!$A$1:$A$49,0), MATCH(orders!J$1,products!$A$1:$G$1,0))</f>
        <v>D</v>
      </c>
      <c r="K352" s="5">
        <f>INDEX(products!$A$1:$G$49, MATCH(orders!$D352,products!$A$1:$A$49,0), MATCH(orders!K$1,products!$A$1:$G$1,0))</f>
        <v>0.5</v>
      </c>
      <c r="L352" s="7">
        <f>INDEX(products!$A$1:$G$49, MATCH(orders!$D352,products!$A$1:$A$49,0), 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 customers!A352:A1352, customers!B352:B1352,,0)</f>
        <v>Ethel Ryles</v>
      </c>
      <c r="G353" s="2" t="str">
        <f>IF(_xlfn.XLOOKUP(C353, customers!A352:A1352, customers!C352:C1352,, 0) = 0,"", _xlfn.XLOOKUP(C353, customers!A352:A1352, customers!C352:C1352,, 0))</f>
        <v>eryles9r@fastcompany.com</v>
      </c>
      <c r="H353" s="2" t="str">
        <f>_xlfn.XLOOKUP(C353, customers!A352:A1352, customers!G352:G1352,, 0)</f>
        <v>United States</v>
      </c>
      <c r="I353" t="str">
        <f>INDEX(products!$A$1:$G$49, MATCH(orders!$D353,products!$A$1:$A$49,0), MATCH(orders!I$1,products!$A$1:$G$1,0))</f>
        <v>Ara</v>
      </c>
      <c r="J353" t="str">
        <f>INDEX(products!$A$1:$G$49, MATCH(orders!$D353,products!$A$1:$A$49,0), MATCH(orders!J$1,products!$A$1:$G$1,0))</f>
        <v>M</v>
      </c>
      <c r="K353" s="5">
        <f>INDEX(products!$A$1:$G$49, MATCH(orders!$D353,products!$A$1:$A$49,0), MATCH(orders!K$1,products!$A$1:$G$1,0))</f>
        <v>1</v>
      </c>
      <c r="L353" s="7">
        <f>INDEX(products!$A$1:$G$49, MATCH(orders!$D353,products!$A$1:$A$49,0), 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e">
        <f>_xlfn.XLOOKUP(C354, customers!A353:A1353, customers!B353:B1353,,0)</f>
        <v>#N/A</v>
      </c>
      <c r="G354" s="2" t="e">
        <f>IF(_xlfn.XLOOKUP(C354, customers!A353:A1353, customers!C353:C1353,, 0) = 0,"", _xlfn.XLOOKUP(C354, customers!A353:A1353, customers!C353:C1353,, 0))</f>
        <v>#N/A</v>
      </c>
      <c r="H354" s="2" t="e">
        <f>_xlfn.XLOOKUP(C354, customers!A353:A1353, customers!G353:G1353,, 0)</f>
        <v>#N/A</v>
      </c>
      <c r="I354" t="str">
        <f>INDEX(products!$A$1:$G$49, MATCH(orders!$D354,products!$A$1:$A$49,0), MATCH(orders!I$1,products!$A$1:$G$1,0))</f>
        <v>Exc</v>
      </c>
      <c r="J354" t="str">
        <f>INDEX(products!$A$1:$G$49, MATCH(orders!$D354,products!$A$1:$A$49,0), MATCH(orders!J$1,products!$A$1:$G$1,0))</f>
        <v>D</v>
      </c>
      <c r="K354" s="5">
        <f>INDEX(products!$A$1:$G$49, MATCH(orders!$D354,products!$A$1:$A$49,0), MATCH(orders!K$1,products!$A$1:$G$1,0))</f>
        <v>0.5</v>
      </c>
      <c r="L354" s="7">
        <f>INDEX(products!$A$1:$G$49, MATCH(orders!$D354,products!$A$1:$A$49,0), 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 customers!A354:A1354, customers!B354:B1354,,0)</f>
        <v>Maitilde Boxill</v>
      </c>
      <c r="G355" s="2" t="str">
        <f>IF(_xlfn.XLOOKUP(C355, customers!A354:A1354, customers!C354:C1354,, 0) = 0,"", _xlfn.XLOOKUP(C355, customers!A354:A1354, customers!C354:C1354,, 0))</f>
        <v/>
      </c>
      <c r="H355" s="2" t="str">
        <f>_xlfn.XLOOKUP(C355, customers!A354:A1354, customers!G354:G1354,, 0)</f>
        <v>United States</v>
      </c>
      <c r="I355" t="str">
        <f>INDEX(products!$A$1:$G$49, MATCH(orders!$D355,products!$A$1:$A$49,0), MATCH(orders!I$1,products!$A$1:$G$1,0))</f>
        <v>Ara</v>
      </c>
      <c r="J355" t="str">
        <f>INDEX(products!$A$1:$G$49, MATCH(orders!$D355,products!$A$1:$A$49,0), MATCH(orders!J$1,products!$A$1:$G$1,0))</f>
        <v>M</v>
      </c>
      <c r="K355" s="5">
        <f>INDEX(products!$A$1:$G$49, MATCH(orders!$D355,products!$A$1:$A$49,0), MATCH(orders!K$1,products!$A$1:$G$1,0))</f>
        <v>0.5</v>
      </c>
      <c r="L355" s="7">
        <f>INDEX(products!$A$1:$G$49, MATCH(orders!$D355,products!$A$1:$A$49,0), 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 customers!A355:A1355, customers!B355:B1355,,0)</f>
        <v>Jodee Caldicott</v>
      </c>
      <c r="G356" s="2" t="str">
        <f>IF(_xlfn.XLOOKUP(C356, customers!A355:A1355, customers!C355:C1355,, 0) = 0,"", _xlfn.XLOOKUP(C356, customers!A355:A1355, customers!C355:C1355,, 0))</f>
        <v>jcaldicott9u@usda.gov</v>
      </c>
      <c r="H356" s="2" t="str">
        <f>_xlfn.XLOOKUP(C356, customers!A355:A1355, customers!G355:G1355,, 0)</f>
        <v>United States</v>
      </c>
      <c r="I356" t="str">
        <f>INDEX(products!$A$1:$G$49, MATCH(orders!$D356,products!$A$1:$A$49,0), MATCH(orders!I$1,products!$A$1:$G$1,0))</f>
        <v>Ara</v>
      </c>
      <c r="J356" t="str">
        <f>INDEX(products!$A$1:$G$49, MATCH(orders!$D356,products!$A$1:$A$49,0), MATCH(orders!J$1,products!$A$1:$G$1,0))</f>
        <v>M</v>
      </c>
      <c r="K356" s="5">
        <f>INDEX(products!$A$1:$G$49, MATCH(orders!$D356,products!$A$1:$A$49,0), MATCH(orders!K$1,products!$A$1:$G$1,0))</f>
        <v>2.5</v>
      </c>
      <c r="L356" s="7">
        <f>INDEX(products!$A$1:$G$49, MATCH(orders!$D356,products!$A$1:$A$49,0), 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 customers!A356:A1356, customers!B356:B1356,,0)</f>
        <v>Marianna Vedmore</v>
      </c>
      <c r="G357" s="2" t="str">
        <f>IF(_xlfn.XLOOKUP(C357, customers!A356:A1356, customers!C356:C1356,, 0) = 0,"", _xlfn.XLOOKUP(C357, customers!A356:A1356, customers!C356:C1356,, 0))</f>
        <v>mvedmore9v@a8.net</v>
      </c>
      <c r="H357" s="2" t="str">
        <f>_xlfn.XLOOKUP(C357, customers!A356:A1356, customers!G356:G1356,, 0)</f>
        <v>United States</v>
      </c>
      <c r="I357" t="str">
        <f>INDEX(products!$A$1:$G$49, MATCH(orders!$D357,products!$A$1:$A$49,0), MATCH(orders!I$1,products!$A$1:$G$1,0))</f>
        <v>Ara</v>
      </c>
      <c r="J357" t="str">
        <f>INDEX(products!$A$1:$G$49, MATCH(orders!$D357,products!$A$1:$A$49,0), MATCH(orders!J$1,products!$A$1:$G$1,0))</f>
        <v>D</v>
      </c>
      <c r="K357" s="5">
        <f>INDEX(products!$A$1:$G$49, MATCH(orders!$D357,products!$A$1:$A$49,0), MATCH(orders!K$1,products!$A$1:$G$1,0))</f>
        <v>2.5</v>
      </c>
      <c r="L357" s="7">
        <f>INDEX(products!$A$1:$G$49, MATCH(orders!$D357,products!$A$1:$A$49,0), 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 customers!A357:A1357, customers!B357:B1357,,0)</f>
        <v>Willey Romao</v>
      </c>
      <c r="G358" s="2" t="str">
        <f>IF(_xlfn.XLOOKUP(C358, customers!A357:A1357, customers!C357:C1357,, 0) = 0,"", _xlfn.XLOOKUP(C358, customers!A357:A1357, customers!C357:C1357,, 0))</f>
        <v>wromao9w@chronoengine.com</v>
      </c>
      <c r="H358" s="2" t="str">
        <f>_xlfn.XLOOKUP(C358, customers!A357:A1357, customers!G357:G1357,, 0)</f>
        <v>United States</v>
      </c>
      <c r="I358" t="str">
        <f>INDEX(products!$A$1:$G$49, MATCH(orders!$D358,products!$A$1:$A$49,0), MATCH(orders!I$1,products!$A$1:$G$1,0))</f>
        <v>Lib</v>
      </c>
      <c r="J358" t="str">
        <f>INDEX(products!$A$1:$G$49, MATCH(orders!$D358,products!$A$1:$A$49,0), MATCH(orders!J$1,products!$A$1:$G$1,0))</f>
        <v>D</v>
      </c>
      <c r="K358" s="5">
        <f>INDEX(products!$A$1:$G$49, MATCH(orders!$D358,products!$A$1:$A$49,0), MATCH(orders!K$1,products!$A$1:$G$1,0))</f>
        <v>1</v>
      </c>
      <c r="L358" s="7">
        <f>INDEX(products!$A$1:$G$49, MATCH(orders!$D358,products!$A$1:$A$49,0), 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 customers!A358:A1358, customers!B358:B1358,,0)</f>
        <v>Enriqueta Ixor</v>
      </c>
      <c r="G359" s="2" t="str">
        <f>IF(_xlfn.XLOOKUP(C359, customers!A358:A1358, customers!C358:C1358,, 0) = 0,"", _xlfn.XLOOKUP(C359, customers!A358:A1358, customers!C358:C1358,, 0))</f>
        <v/>
      </c>
      <c r="H359" s="2" t="str">
        <f>_xlfn.XLOOKUP(C359, customers!A358:A1358, customers!G358:G1358,, 0)</f>
        <v>United States</v>
      </c>
      <c r="I359" t="str">
        <f>INDEX(products!$A$1:$G$49, MATCH(orders!$D359,products!$A$1:$A$49,0), MATCH(orders!I$1,products!$A$1:$G$1,0))</f>
        <v>Ara</v>
      </c>
      <c r="J359" t="str">
        <f>INDEX(products!$A$1:$G$49, MATCH(orders!$D359,products!$A$1:$A$49,0), MATCH(orders!J$1,products!$A$1:$G$1,0))</f>
        <v>M</v>
      </c>
      <c r="K359" s="5">
        <f>INDEX(products!$A$1:$G$49, MATCH(orders!$D359,products!$A$1:$A$49,0), MATCH(orders!K$1,products!$A$1:$G$1,0))</f>
        <v>2.5</v>
      </c>
      <c r="L359" s="7">
        <f>INDEX(products!$A$1:$G$49, MATCH(orders!$D359,products!$A$1:$A$49,0), 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 customers!A359:A1359, customers!B359:B1359,,0)</f>
        <v>Tomasina Cotmore</v>
      </c>
      <c r="G360" s="2" t="str">
        <f>IF(_xlfn.XLOOKUP(C360, customers!A359:A1359, customers!C359:C1359,, 0) = 0,"", _xlfn.XLOOKUP(C360, customers!A359:A1359, customers!C359:C1359,, 0))</f>
        <v>tcotmore9y@amazonaws.com</v>
      </c>
      <c r="H360" s="2" t="str">
        <f>_xlfn.XLOOKUP(C360, customers!A359:A1359, customers!G359:G1359,, 0)</f>
        <v>United States</v>
      </c>
      <c r="I360" t="str">
        <f>INDEX(products!$A$1:$G$49, MATCH(orders!$D360,products!$A$1:$A$49,0), MATCH(orders!I$1,products!$A$1:$G$1,0))</f>
        <v>Ara</v>
      </c>
      <c r="J360" t="str">
        <f>INDEX(products!$A$1:$G$49, MATCH(orders!$D360,products!$A$1:$A$49,0), MATCH(orders!J$1,products!$A$1:$G$1,0))</f>
        <v>L</v>
      </c>
      <c r="K360" s="5">
        <f>INDEX(products!$A$1:$G$49, MATCH(orders!$D360,products!$A$1:$A$49,0), MATCH(orders!K$1,products!$A$1:$G$1,0))</f>
        <v>2.5</v>
      </c>
      <c r="L360" s="7">
        <f>INDEX(products!$A$1:$G$49, MATCH(orders!$D360,products!$A$1:$A$49,0), 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 customers!A360:A1360, customers!B360:B1360,,0)</f>
        <v>Yuma Skipsey</v>
      </c>
      <c r="G361" s="2" t="str">
        <f>IF(_xlfn.XLOOKUP(C361, customers!A360:A1360, customers!C360:C1360,, 0) = 0,"", _xlfn.XLOOKUP(C361, customers!A360:A1360, customers!C360:C1360,, 0))</f>
        <v>yskipsey9z@spotify.com</v>
      </c>
      <c r="H361" s="2" t="str">
        <f>_xlfn.XLOOKUP(C361, customers!A360:A1360, customers!G360:G1360,, 0)</f>
        <v>United Kingdom</v>
      </c>
      <c r="I361" t="str">
        <f>INDEX(products!$A$1:$G$49, MATCH(orders!$D361,products!$A$1:$A$49,0), MATCH(orders!I$1,products!$A$1:$G$1,0))</f>
        <v>Rob</v>
      </c>
      <c r="J361" t="str">
        <f>INDEX(products!$A$1:$G$49, MATCH(orders!$D361,products!$A$1:$A$49,0), MATCH(orders!J$1,products!$A$1:$G$1,0))</f>
        <v>L</v>
      </c>
      <c r="K361" s="5">
        <f>INDEX(products!$A$1:$G$49, MATCH(orders!$D361,products!$A$1:$A$49,0), MATCH(orders!K$1,products!$A$1:$G$1,0))</f>
        <v>0.2</v>
      </c>
      <c r="L361" s="7">
        <f>INDEX(products!$A$1:$G$49, MATCH(orders!$D361,products!$A$1:$A$49,0), 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 customers!A361:A1361, customers!B361:B1361,,0)</f>
        <v>Nicko Corps</v>
      </c>
      <c r="G362" s="2" t="str">
        <f>IF(_xlfn.XLOOKUP(C362, customers!A361:A1361, customers!C361:C1361,, 0) = 0,"", _xlfn.XLOOKUP(C362, customers!A361:A1361, customers!C361:C1361,, 0))</f>
        <v>ncorpsa0@gmpg.org</v>
      </c>
      <c r="H362" s="2" t="str">
        <f>_xlfn.XLOOKUP(C362, customers!A361:A1361, customers!G361:G1361,, 0)</f>
        <v>United States</v>
      </c>
      <c r="I362" t="str">
        <f>INDEX(products!$A$1:$G$49, MATCH(orders!$D362,products!$A$1:$A$49,0), MATCH(orders!I$1,products!$A$1:$G$1,0))</f>
        <v>Rob</v>
      </c>
      <c r="J362" t="str">
        <f>INDEX(products!$A$1:$G$49, MATCH(orders!$D362,products!$A$1:$A$49,0), MATCH(orders!J$1,products!$A$1:$G$1,0))</f>
        <v>D</v>
      </c>
      <c r="K362" s="5">
        <f>INDEX(products!$A$1:$G$49, MATCH(orders!$D362,products!$A$1:$A$49,0), MATCH(orders!K$1,products!$A$1:$G$1,0))</f>
        <v>2.5</v>
      </c>
      <c r="L362" s="7">
        <f>INDEX(products!$A$1:$G$49, MATCH(orders!$D362,products!$A$1:$A$49,0), 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 customers!A362:A1362, customers!B362:B1362,,0)</f>
        <v>Nicko Corps</v>
      </c>
      <c r="G363" s="2" t="str">
        <f>IF(_xlfn.XLOOKUP(C363, customers!A362:A1362, customers!C362:C1362,, 0) = 0,"", _xlfn.XLOOKUP(C363, customers!A362:A1362, customers!C362:C1362,, 0))</f>
        <v>ncorpsa0@gmpg.org</v>
      </c>
      <c r="H363" s="2" t="str">
        <f>_xlfn.XLOOKUP(C363, customers!A362:A1362, customers!G362:G1362,, 0)</f>
        <v>United States</v>
      </c>
      <c r="I363" t="str">
        <f>INDEX(products!$A$1:$G$49, MATCH(orders!$D363,products!$A$1:$A$49,0), MATCH(orders!I$1,products!$A$1:$G$1,0))</f>
        <v>Rob</v>
      </c>
      <c r="J363" t="str">
        <f>INDEX(products!$A$1:$G$49, MATCH(orders!$D363,products!$A$1:$A$49,0), MATCH(orders!J$1,products!$A$1:$G$1,0))</f>
        <v>M</v>
      </c>
      <c r="K363" s="5">
        <f>INDEX(products!$A$1:$G$49, MATCH(orders!$D363,products!$A$1:$A$49,0), MATCH(orders!K$1,products!$A$1:$G$1,0))</f>
        <v>0.5</v>
      </c>
      <c r="L363" s="7">
        <f>INDEX(products!$A$1:$G$49, MATCH(orders!$D363,products!$A$1:$A$49,0), 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 customers!A363:A1363, customers!B363:B1363,,0)</f>
        <v>Feliks Babber</v>
      </c>
      <c r="G364" s="2" t="str">
        <f>IF(_xlfn.XLOOKUP(C364, customers!A363:A1363, customers!C363:C1363,, 0) = 0,"", _xlfn.XLOOKUP(C364, customers!A363:A1363, customers!C363:C1363,, 0))</f>
        <v>fbabbera2@stanford.edu</v>
      </c>
      <c r="H364" s="2" t="str">
        <f>_xlfn.XLOOKUP(C364, customers!A363:A1363, customers!G363:G1363,, 0)</f>
        <v>United States</v>
      </c>
      <c r="I364" t="str">
        <f>INDEX(products!$A$1:$G$49, MATCH(orders!$D364,products!$A$1:$A$49,0), MATCH(orders!I$1,products!$A$1:$G$1,0))</f>
        <v>Exc</v>
      </c>
      <c r="J364" t="str">
        <f>INDEX(products!$A$1:$G$49, MATCH(orders!$D364,products!$A$1:$A$49,0), MATCH(orders!J$1,products!$A$1:$G$1,0))</f>
        <v>L</v>
      </c>
      <c r="K364" s="5">
        <f>INDEX(products!$A$1:$G$49, MATCH(orders!$D364,products!$A$1:$A$49,0), MATCH(orders!K$1,products!$A$1:$G$1,0))</f>
        <v>1</v>
      </c>
      <c r="L364" s="7">
        <f>INDEX(products!$A$1:$G$49, MATCH(orders!$D364,products!$A$1:$A$49,0), 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 customers!A364:A1364, customers!B364:B1364,,0)</f>
        <v>Kaja Loxton</v>
      </c>
      <c r="G365" s="2" t="str">
        <f>IF(_xlfn.XLOOKUP(C365, customers!A364:A1364, customers!C364:C1364,, 0) = 0,"", _xlfn.XLOOKUP(C365, customers!A364:A1364, customers!C364:C1364,, 0))</f>
        <v>kloxtona3@opensource.org</v>
      </c>
      <c r="H365" s="2" t="str">
        <f>_xlfn.XLOOKUP(C365, customers!A364:A1364, customers!G364:G1364,, 0)</f>
        <v>United States</v>
      </c>
      <c r="I365" t="str">
        <f>INDEX(products!$A$1:$G$49, MATCH(orders!$D365,products!$A$1:$A$49,0), MATCH(orders!I$1,products!$A$1:$G$1,0))</f>
        <v>Lib</v>
      </c>
      <c r="J365" t="str">
        <f>INDEX(products!$A$1:$G$49, MATCH(orders!$D365,products!$A$1:$A$49,0), MATCH(orders!J$1,products!$A$1:$G$1,0))</f>
        <v>M</v>
      </c>
      <c r="K365" s="5">
        <f>INDEX(products!$A$1:$G$49, MATCH(orders!$D365,products!$A$1:$A$49,0), MATCH(orders!K$1,products!$A$1:$G$1,0))</f>
        <v>1</v>
      </c>
      <c r="L365" s="7">
        <f>INDEX(products!$A$1:$G$49, MATCH(orders!$D365,products!$A$1:$A$49,0), 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 customers!A365:A1365, customers!B365:B1365,,0)</f>
        <v>Parker Tofful</v>
      </c>
      <c r="G366" s="2" t="str">
        <f>IF(_xlfn.XLOOKUP(C366, customers!A365:A1365, customers!C365:C1365,, 0) = 0,"", _xlfn.XLOOKUP(C366, customers!A365:A1365, customers!C365:C1365,, 0))</f>
        <v>ptoffula4@posterous.com</v>
      </c>
      <c r="H366" s="2" t="str">
        <f>_xlfn.XLOOKUP(C366, customers!A365:A1365, customers!G365:G1365,, 0)</f>
        <v>United States</v>
      </c>
      <c r="I366" t="str">
        <f>INDEX(products!$A$1:$G$49, MATCH(orders!$D366,products!$A$1:$A$49,0), MATCH(orders!I$1,products!$A$1:$G$1,0))</f>
        <v>Exc</v>
      </c>
      <c r="J366" t="str">
        <f>INDEX(products!$A$1:$G$49, MATCH(orders!$D366,products!$A$1:$A$49,0), MATCH(orders!J$1,products!$A$1:$G$1,0))</f>
        <v>D</v>
      </c>
      <c r="K366" s="5">
        <f>INDEX(products!$A$1:$G$49, MATCH(orders!$D366,products!$A$1:$A$49,0), MATCH(orders!K$1,products!$A$1:$G$1,0))</f>
        <v>1</v>
      </c>
      <c r="L366" s="7">
        <f>INDEX(products!$A$1:$G$49, MATCH(orders!$D366,products!$A$1:$A$49,0), 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 customers!A366:A1366, customers!B366:B1366,,0)</f>
        <v>Casi Gwinnett</v>
      </c>
      <c r="G367" s="2" t="str">
        <f>IF(_xlfn.XLOOKUP(C367, customers!A366:A1366, customers!C366:C1366,, 0) = 0,"", _xlfn.XLOOKUP(C367, customers!A366:A1366, customers!C366:C1366,, 0))</f>
        <v>cgwinnetta5@behance.net</v>
      </c>
      <c r="H367" s="2" t="str">
        <f>_xlfn.XLOOKUP(C367, customers!A366:A1366, customers!G366:G1366,, 0)</f>
        <v>United States</v>
      </c>
      <c r="I367" t="str">
        <f>INDEX(products!$A$1:$G$49, MATCH(orders!$D367,products!$A$1:$A$49,0), MATCH(orders!I$1,products!$A$1:$G$1,0))</f>
        <v>Lib</v>
      </c>
      <c r="J367" t="str">
        <f>INDEX(products!$A$1:$G$49, MATCH(orders!$D367,products!$A$1:$A$49,0), MATCH(orders!J$1,products!$A$1:$G$1,0))</f>
        <v>D</v>
      </c>
      <c r="K367" s="5">
        <f>INDEX(products!$A$1:$G$49, MATCH(orders!$D367,products!$A$1:$A$49,0), MATCH(orders!K$1,products!$A$1:$G$1,0))</f>
        <v>0.5</v>
      </c>
      <c r="L367" s="7">
        <f>INDEX(products!$A$1:$G$49, MATCH(orders!$D367,products!$A$1:$A$49,0), 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 customers!A367:A1367, customers!B367:B1367,,0)</f>
        <v>Saree Ellesworth</v>
      </c>
      <c r="G368" s="2" t="str">
        <f>IF(_xlfn.XLOOKUP(C368, customers!A367:A1367, customers!C367:C1367,, 0) = 0,"", _xlfn.XLOOKUP(C368, customers!A367:A1367, customers!C367:C1367,, 0))</f>
        <v/>
      </c>
      <c r="H368" s="2" t="str">
        <f>_xlfn.XLOOKUP(C368, customers!A367:A1367, customers!G367:G1367,, 0)</f>
        <v>United States</v>
      </c>
      <c r="I368" t="str">
        <f>INDEX(products!$A$1:$G$49, MATCH(orders!$D368,products!$A$1:$A$49,0), MATCH(orders!I$1,products!$A$1:$G$1,0))</f>
        <v>Exc</v>
      </c>
      <c r="J368" t="str">
        <f>INDEX(products!$A$1:$G$49, MATCH(orders!$D368,products!$A$1:$A$49,0), MATCH(orders!J$1,products!$A$1:$G$1,0))</f>
        <v>D</v>
      </c>
      <c r="K368" s="5">
        <f>INDEX(products!$A$1:$G$49, MATCH(orders!$D368,products!$A$1:$A$49,0), MATCH(orders!K$1,products!$A$1:$G$1,0))</f>
        <v>0.5</v>
      </c>
      <c r="L368" s="7">
        <f>INDEX(products!$A$1:$G$49, MATCH(orders!$D368,products!$A$1:$A$49,0), 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 customers!A368:A1368, customers!B368:B1368,,0)</f>
        <v>Silvio Iorizzi</v>
      </c>
      <c r="G369" s="2" t="str">
        <f>IF(_xlfn.XLOOKUP(C369, customers!A368:A1368, customers!C368:C1368,, 0) = 0,"", _xlfn.XLOOKUP(C369, customers!A368:A1368, customers!C368:C1368,, 0))</f>
        <v/>
      </c>
      <c r="H369" s="2" t="str">
        <f>_xlfn.XLOOKUP(C369, customers!A368:A1368, customers!G368:G1368,, 0)</f>
        <v>United States</v>
      </c>
      <c r="I369" t="str">
        <f>INDEX(products!$A$1:$G$49, MATCH(orders!$D369,products!$A$1:$A$49,0), MATCH(orders!I$1,products!$A$1:$G$1,0))</f>
        <v>Lib</v>
      </c>
      <c r="J369" t="str">
        <f>INDEX(products!$A$1:$G$49, MATCH(orders!$D369,products!$A$1:$A$49,0), MATCH(orders!J$1,products!$A$1:$G$1,0))</f>
        <v>M</v>
      </c>
      <c r="K369" s="5">
        <f>INDEX(products!$A$1:$G$49, MATCH(orders!$D369,products!$A$1:$A$49,0), MATCH(orders!K$1,products!$A$1:$G$1,0))</f>
        <v>0.2</v>
      </c>
      <c r="L369" s="7">
        <f>INDEX(products!$A$1:$G$49, MATCH(orders!$D369,products!$A$1:$A$49,0), 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 customers!A369:A1369, customers!B369:B1369,,0)</f>
        <v>Leesa Flaonier</v>
      </c>
      <c r="G370" s="2" t="str">
        <f>IF(_xlfn.XLOOKUP(C370, customers!A369:A1369, customers!C369:C1369,, 0) = 0,"", _xlfn.XLOOKUP(C370, customers!A369:A1369, customers!C369:C1369,, 0))</f>
        <v>lflaoniera8@wordpress.org</v>
      </c>
      <c r="H370" s="2" t="str">
        <f>_xlfn.XLOOKUP(C370, customers!A369:A1369, customers!G369:G1369,, 0)</f>
        <v>United States</v>
      </c>
      <c r="I370" t="str">
        <f>INDEX(products!$A$1:$G$49, MATCH(orders!$D370,products!$A$1:$A$49,0), MATCH(orders!I$1,products!$A$1:$G$1,0))</f>
        <v>Exc</v>
      </c>
      <c r="J370" t="str">
        <f>INDEX(products!$A$1:$G$49, MATCH(orders!$D370,products!$A$1:$A$49,0), MATCH(orders!J$1,products!$A$1:$G$1,0))</f>
        <v>M</v>
      </c>
      <c r="K370" s="5">
        <f>INDEX(products!$A$1:$G$49, MATCH(orders!$D370,products!$A$1:$A$49,0), MATCH(orders!K$1,products!$A$1:$G$1,0))</f>
        <v>2.5</v>
      </c>
      <c r="L370" s="7">
        <f>INDEX(products!$A$1:$G$49, MATCH(orders!$D370,products!$A$1:$A$49,0), 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 customers!A370:A1370, customers!B370:B1370,,0)</f>
        <v>Abba Pummell</v>
      </c>
      <c r="G371" s="2" t="str">
        <f>IF(_xlfn.XLOOKUP(C371, customers!A370:A1370, customers!C370:C1370,, 0) = 0,"", _xlfn.XLOOKUP(C371, customers!A370:A1370, customers!C370:C1370,, 0))</f>
        <v/>
      </c>
      <c r="H371" s="2" t="str">
        <f>_xlfn.XLOOKUP(C371, customers!A370:A1370, customers!G370:G1370,, 0)</f>
        <v>United States</v>
      </c>
      <c r="I371" t="str">
        <f>INDEX(products!$A$1:$G$49, MATCH(orders!$D371,products!$A$1:$A$49,0), MATCH(orders!I$1,products!$A$1:$G$1,0))</f>
        <v>Exc</v>
      </c>
      <c r="J371" t="str">
        <f>INDEX(products!$A$1:$G$49, MATCH(orders!$D371,products!$A$1:$A$49,0), MATCH(orders!J$1,products!$A$1:$G$1,0))</f>
        <v>L</v>
      </c>
      <c r="K371" s="5">
        <f>INDEX(products!$A$1:$G$49, MATCH(orders!$D371,products!$A$1:$A$49,0), MATCH(orders!K$1,products!$A$1:$G$1,0))</f>
        <v>0.5</v>
      </c>
      <c r="L371" s="7">
        <f>INDEX(products!$A$1:$G$49, MATCH(orders!$D371,products!$A$1:$A$49,0), 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 customers!A371:A1371, customers!B371:B1371,,0)</f>
        <v>Corinna Catcheside</v>
      </c>
      <c r="G372" s="2" t="str">
        <f>IF(_xlfn.XLOOKUP(C372, customers!A371:A1371, customers!C371:C1371,, 0) = 0,"", _xlfn.XLOOKUP(C372, customers!A371:A1371, customers!C371:C1371,, 0))</f>
        <v>ccatchesideaa@macromedia.com</v>
      </c>
      <c r="H372" s="2" t="str">
        <f>_xlfn.XLOOKUP(C372, customers!A371:A1371, customers!G371:G1371,, 0)</f>
        <v>United States</v>
      </c>
      <c r="I372" t="str">
        <f>INDEX(products!$A$1:$G$49, MATCH(orders!$D372,products!$A$1:$A$49,0), MATCH(orders!I$1,products!$A$1:$G$1,0))</f>
        <v>Exc</v>
      </c>
      <c r="J372" t="str">
        <f>INDEX(products!$A$1:$G$49, MATCH(orders!$D372,products!$A$1:$A$49,0), MATCH(orders!J$1,products!$A$1:$G$1,0))</f>
        <v>D</v>
      </c>
      <c r="K372" s="5">
        <f>INDEX(products!$A$1:$G$49, MATCH(orders!$D372,products!$A$1:$A$49,0), MATCH(orders!K$1,products!$A$1:$G$1,0))</f>
        <v>1</v>
      </c>
      <c r="L372" s="7">
        <f>INDEX(products!$A$1:$G$49, MATCH(orders!$D372,products!$A$1:$A$49,0), 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 customers!A372:A1372, customers!B372:B1372,,0)</f>
        <v>Cortney Gibbonson</v>
      </c>
      <c r="G373" s="2" t="str">
        <f>IF(_xlfn.XLOOKUP(C373, customers!A372:A1372, customers!C372:C1372,, 0) = 0,"", _xlfn.XLOOKUP(C373, customers!A372:A1372, customers!C372:C1372,, 0))</f>
        <v>cgibbonsonab@accuweather.com</v>
      </c>
      <c r="H373" s="2" t="str">
        <f>_xlfn.XLOOKUP(C373, customers!A372:A1372, customers!G372:G1372,, 0)</f>
        <v>United States</v>
      </c>
      <c r="I373" t="str">
        <f>INDEX(products!$A$1:$G$49, MATCH(orders!$D373,products!$A$1:$A$49,0), MATCH(orders!I$1,products!$A$1:$G$1,0))</f>
        <v>Ara</v>
      </c>
      <c r="J373" t="str">
        <f>INDEX(products!$A$1:$G$49, MATCH(orders!$D373,products!$A$1:$A$49,0), MATCH(orders!J$1,products!$A$1:$G$1,0))</f>
        <v>L</v>
      </c>
      <c r="K373" s="5">
        <f>INDEX(products!$A$1:$G$49, MATCH(orders!$D373,products!$A$1:$A$49,0), MATCH(orders!K$1,products!$A$1:$G$1,0))</f>
        <v>0.5</v>
      </c>
      <c r="L373" s="7">
        <f>INDEX(products!$A$1:$G$49, MATCH(orders!$D373,products!$A$1:$A$49,0), 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 customers!A373:A1373, customers!B373:B1373,,0)</f>
        <v>Terri Farra</v>
      </c>
      <c r="G374" s="2" t="str">
        <f>IF(_xlfn.XLOOKUP(C374, customers!A373:A1373, customers!C373:C1373,, 0) = 0,"", _xlfn.XLOOKUP(C374, customers!A373:A1373, customers!C373:C1373,, 0))</f>
        <v>tfarraac@behance.net</v>
      </c>
      <c r="H374" s="2" t="str">
        <f>_xlfn.XLOOKUP(C374, customers!A373:A1373, customers!G373:G1373,, 0)</f>
        <v>United States</v>
      </c>
      <c r="I374" t="str">
        <f>INDEX(products!$A$1:$G$49, MATCH(orders!$D374,products!$A$1:$A$49,0), MATCH(orders!I$1,products!$A$1:$G$1,0))</f>
        <v>Rob</v>
      </c>
      <c r="J374" t="str">
        <f>INDEX(products!$A$1:$G$49, MATCH(orders!$D374,products!$A$1:$A$49,0), MATCH(orders!J$1,products!$A$1:$G$1,0))</f>
        <v>L</v>
      </c>
      <c r="K374" s="5">
        <f>INDEX(products!$A$1:$G$49, MATCH(orders!$D374,products!$A$1:$A$49,0), MATCH(orders!K$1,products!$A$1:$G$1,0))</f>
        <v>0.5</v>
      </c>
      <c r="L374" s="7">
        <f>INDEX(products!$A$1:$G$49, MATCH(orders!$D374,products!$A$1:$A$49,0), 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 customers!A374:A1374, customers!B374:B1374,,0)</f>
        <v>Corney Curme</v>
      </c>
      <c r="G375" s="2" t="str">
        <f>IF(_xlfn.XLOOKUP(C375, customers!A374:A1374, customers!C374:C1374,, 0) = 0,"", _xlfn.XLOOKUP(C375, customers!A374:A1374, customers!C374:C1374,, 0))</f>
        <v/>
      </c>
      <c r="H375" s="2" t="str">
        <f>_xlfn.XLOOKUP(C375, customers!A374:A1374, customers!G374:G1374,, 0)</f>
        <v>Ireland</v>
      </c>
      <c r="I375" t="str">
        <f>INDEX(products!$A$1:$G$49, MATCH(orders!$D375,products!$A$1:$A$49,0), MATCH(orders!I$1,products!$A$1:$G$1,0))</f>
        <v>Ara</v>
      </c>
      <c r="J375" t="str">
        <f>INDEX(products!$A$1:$G$49, MATCH(orders!$D375,products!$A$1:$A$49,0), MATCH(orders!J$1,products!$A$1:$G$1,0))</f>
        <v>D</v>
      </c>
      <c r="K375" s="5">
        <f>INDEX(products!$A$1:$G$49, MATCH(orders!$D375,products!$A$1:$A$49,0), MATCH(orders!K$1,products!$A$1:$G$1,0))</f>
        <v>0.5</v>
      </c>
      <c r="L375" s="7">
        <f>INDEX(products!$A$1:$G$49, MATCH(orders!$D375,products!$A$1:$A$49,0), 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 customers!A375:A1375, customers!B375:B1375,,0)</f>
        <v>Gothart Bamfield</v>
      </c>
      <c r="G376" s="2" t="str">
        <f>IF(_xlfn.XLOOKUP(C376, customers!A375:A1375, customers!C375:C1375,, 0) = 0,"", _xlfn.XLOOKUP(C376, customers!A375:A1375, customers!C375:C1375,, 0))</f>
        <v>gbamfieldae@yellowpages.com</v>
      </c>
      <c r="H376" s="2" t="str">
        <f>_xlfn.XLOOKUP(C376, customers!A375:A1375, customers!G375:G1375,, 0)</f>
        <v>United States</v>
      </c>
      <c r="I376" t="str">
        <f>INDEX(products!$A$1:$G$49, MATCH(orders!$D376,products!$A$1:$A$49,0), MATCH(orders!I$1,products!$A$1:$G$1,0))</f>
        <v>Lib</v>
      </c>
      <c r="J376" t="str">
        <f>INDEX(products!$A$1:$G$49, MATCH(orders!$D376,products!$A$1:$A$49,0), MATCH(orders!J$1,products!$A$1:$G$1,0))</f>
        <v>L</v>
      </c>
      <c r="K376" s="5">
        <f>INDEX(products!$A$1:$G$49, MATCH(orders!$D376,products!$A$1:$A$49,0), MATCH(orders!K$1,products!$A$1:$G$1,0))</f>
        <v>0.5</v>
      </c>
      <c r="L376" s="7">
        <f>INDEX(products!$A$1:$G$49, MATCH(orders!$D376,products!$A$1:$A$49,0), 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 customers!A376:A1376, customers!B376:B1376,,0)</f>
        <v>Waylin Hollingdale</v>
      </c>
      <c r="G377" s="2" t="str">
        <f>IF(_xlfn.XLOOKUP(C377, customers!A376:A1376, customers!C376:C1376,, 0) = 0,"", _xlfn.XLOOKUP(C377, customers!A376:A1376, customers!C376:C1376,, 0))</f>
        <v>whollingdaleaf@about.me</v>
      </c>
      <c r="H377" s="2" t="str">
        <f>_xlfn.XLOOKUP(C377, customers!A376:A1376, customers!G376:G1376,, 0)</f>
        <v>United States</v>
      </c>
      <c r="I377" t="str">
        <f>INDEX(products!$A$1:$G$49, MATCH(orders!$D377,products!$A$1:$A$49,0), MATCH(orders!I$1,products!$A$1:$G$1,0))</f>
        <v>Ara</v>
      </c>
      <c r="J377" t="str">
        <f>INDEX(products!$A$1:$G$49, MATCH(orders!$D377,products!$A$1:$A$49,0), MATCH(orders!J$1,products!$A$1:$G$1,0))</f>
        <v>M</v>
      </c>
      <c r="K377" s="5">
        <f>INDEX(products!$A$1:$G$49, MATCH(orders!$D377,products!$A$1:$A$49,0), MATCH(orders!K$1,products!$A$1:$G$1,0))</f>
        <v>0.2</v>
      </c>
      <c r="L377" s="7">
        <f>INDEX(products!$A$1:$G$49, MATCH(orders!$D377,products!$A$1:$A$49,0), 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 customers!A377:A1377, customers!B377:B1377,,0)</f>
        <v>Judd De Leek</v>
      </c>
      <c r="G378" s="2" t="str">
        <f>IF(_xlfn.XLOOKUP(C378, customers!A377:A1377, customers!C377:C1377,, 0) = 0,"", _xlfn.XLOOKUP(C378, customers!A377:A1377, customers!C377:C1377,, 0))</f>
        <v>jdeag@xrea.com</v>
      </c>
      <c r="H378" s="2" t="str">
        <f>_xlfn.XLOOKUP(C378, customers!A377:A1377, customers!G377:G1377,, 0)</f>
        <v>United States</v>
      </c>
      <c r="I378" t="str">
        <f>INDEX(products!$A$1:$G$49, MATCH(orders!$D378,products!$A$1:$A$49,0), MATCH(orders!I$1,products!$A$1:$G$1,0))</f>
        <v>Rob</v>
      </c>
      <c r="J378" t="str">
        <f>INDEX(products!$A$1:$G$49, MATCH(orders!$D378,products!$A$1:$A$49,0), MATCH(orders!J$1,products!$A$1:$G$1,0))</f>
        <v>M</v>
      </c>
      <c r="K378" s="5">
        <f>INDEX(products!$A$1:$G$49, MATCH(orders!$D378,products!$A$1:$A$49,0), MATCH(orders!K$1,products!$A$1:$G$1,0))</f>
        <v>0.5</v>
      </c>
      <c r="L378" s="7">
        <f>INDEX(products!$A$1:$G$49, MATCH(orders!$D378,products!$A$1:$A$49,0), 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 customers!A378:A1378, customers!B378:B1378,,0)</f>
        <v>Vanya Skullet</v>
      </c>
      <c r="G379" s="2" t="str">
        <f>IF(_xlfn.XLOOKUP(C379, customers!A378:A1378, customers!C378:C1378,, 0) = 0,"", _xlfn.XLOOKUP(C379, customers!A378:A1378, customers!C378:C1378,, 0))</f>
        <v>vskulletah@tinyurl.com</v>
      </c>
      <c r="H379" s="2" t="str">
        <f>_xlfn.XLOOKUP(C379, customers!A378:A1378, customers!G378:G1378,, 0)</f>
        <v>Ireland</v>
      </c>
      <c r="I379" t="str">
        <f>INDEX(products!$A$1:$G$49, MATCH(orders!$D379,products!$A$1:$A$49,0), MATCH(orders!I$1,products!$A$1:$G$1,0))</f>
        <v>Rob</v>
      </c>
      <c r="J379" t="str">
        <f>INDEX(products!$A$1:$G$49, MATCH(orders!$D379,products!$A$1:$A$49,0), MATCH(orders!J$1,products!$A$1:$G$1,0))</f>
        <v>D</v>
      </c>
      <c r="K379" s="5">
        <f>INDEX(products!$A$1:$G$49, MATCH(orders!$D379,products!$A$1:$A$49,0), MATCH(orders!K$1,products!$A$1:$G$1,0))</f>
        <v>0.2</v>
      </c>
      <c r="L379" s="7">
        <f>INDEX(products!$A$1:$G$49, MATCH(orders!$D379,products!$A$1:$A$49,0), 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 customers!A379:A1379, customers!B379:B1379,,0)</f>
        <v>Jany Rudeforth</v>
      </c>
      <c r="G380" s="2" t="str">
        <f>IF(_xlfn.XLOOKUP(C380, customers!A379:A1379, customers!C379:C1379,, 0) = 0,"", _xlfn.XLOOKUP(C380, customers!A379:A1379, customers!C379:C1379,, 0))</f>
        <v>jrudeforthai@wunderground.com</v>
      </c>
      <c r="H380" s="2" t="str">
        <f>_xlfn.XLOOKUP(C380, customers!A379:A1379, customers!G379:G1379,, 0)</f>
        <v>Ireland</v>
      </c>
      <c r="I380" t="str">
        <f>INDEX(products!$A$1:$G$49, MATCH(orders!$D380,products!$A$1:$A$49,0), MATCH(orders!I$1,products!$A$1:$G$1,0))</f>
        <v>Ara</v>
      </c>
      <c r="J380" t="str">
        <f>INDEX(products!$A$1:$G$49, MATCH(orders!$D380,products!$A$1:$A$49,0), MATCH(orders!J$1,products!$A$1:$G$1,0))</f>
        <v>L</v>
      </c>
      <c r="K380" s="5">
        <f>INDEX(products!$A$1:$G$49, MATCH(orders!$D380,products!$A$1:$A$49,0), MATCH(orders!K$1,products!$A$1:$G$1,0))</f>
        <v>0.5</v>
      </c>
      <c r="L380" s="7">
        <f>INDEX(products!$A$1:$G$49, MATCH(orders!$D380,products!$A$1:$A$49,0), 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 customers!A380:A1380, customers!B380:B1380,,0)</f>
        <v>Ashbey Tomaszewski</v>
      </c>
      <c r="G381" s="2" t="str">
        <f>IF(_xlfn.XLOOKUP(C381, customers!A380:A1380, customers!C380:C1380,, 0) = 0,"", _xlfn.XLOOKUP(C381, customers!A380:A1380, customers!C380:C1380,, 0))</f>
        <v>atomaszewskiaj@answers.com</v>
      </c>
      <c r="H381" s="2" t="str">
        <f>_xlfn.XLOOKUP(C381, customers!A380:A1380, customers!G380:G1380,, 0)</f>
        <v>United Kingdom</v>
      </c>
      <c r="I381" t="str">
        <f>INDEX(products!$A$1:$G$49, MATCH(orders!$D381,products!$A$1:$A$49,0), MATCH(orders!I$1,products!$A$1:$G$1,0))</f>
        <v>Rob</v>
      </c>
      <c r="J381" t="str">
        <f>INDEX(products!$A$1:$G$49, MATCH(orders!$D381,products!$A$1:$A$49,0), MATCH(orders!J$1,products!$A$1:$G$1,0))</f>
        <v>L</v>
      </c>
      <c r="K381" s="5">
        <f>INDEX(products!$A$1:$G$49, MATCH(orders!$D381,products!$A$1:$A$49,0), MATCH(orders!K$1,products!$A$1:$G$1,0))</f>
        <v>0.5</v>
      </c>
      <c r="L381" s="7">
        <f>INDEX(products!$A$1:$G$49, MATCH(orders!$D381,products!$A$1:$A$49,0), 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e">
        <f>_xlfn.XLOOKUP(C382, customers!A381:A1381, customers!B381:B1381,,0)</f>
        <v>#N/A</v>
      </c>
      <c r="G382" s="2" t="e">
        <f>IF(_xlfn.XLOOKUP(C382, customers!A381:A1381, customers!C381:C1381,, 0) = 0,"", _xlfn.XLOOKUP(C382, customers!A381:A1381, customers!C381:C1381,, 0))</f>
        <v>#N/A</v>
      </c>
      <c r="H382" s="2" t="e">
        <f>_xlfn.XLOOKUP(C382, customers!A381:A1381, customers!G381:G1381,, 0)</f>
        <v>#N/A</v>
      </c>
      <c r="I382" t="str">
        <f>INDEX(products!$A$1:$G$49, MATCH(orders!$D382,products!$A$1:$A$49,0), MATCH(orders!I$1,products!$A$1:$G$1,0))</f>
        <v>Lib</v>
      </c>
      <c r="J382" t="str">
        <f>INDEX(products!$A$1:$G$49, MATCH(orders!$D382,products!$A$1:$A$49,0), MATCH(orders!J$1,products!$A$1:$G$1,0))</f>
        <v>D</v>
      </c>
      <c r="K382" s="5">
        <f>INDEX(products!$A$1:$G$49, MATCH(orders!$D382,products!$A$1:$A$49,0), MATCH(orders!K$1,products!$A$1:$G$1,0))</f>
        <v>0.5</v>
      </c>
      <c r="L382" s="7">
        <f>INDEX(products!$A$1:$G$49, MATCH(orders!$D382,products!$A$1:$A$49,0), 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 customers!A382:A1382, customers!B382:B1382,,0)</f>
        <v>Pren Bess</v>
      </c>
      <c r="G383" s="2" t="str">
        <f>IF(_xlfn.XLOOKUP(C383, customers!A382:A1382, customers!C382:C1382,, 0) = 0,"", _xlfn.XLOOKUP(C383, customers!A382:A1382, customers!C382:C1382,, 0))</f>
        <v>pbessal@qq.com</v>
      </c>
      <c r="H383" s="2" t="str">
        <f>_xlfn.XLOOKUP(C383, customers!A382:A1382, customers!G382:G1382,, 0)</f>
        <v>United States</v>
      </c>
      <c r="I383" t="str">
        <f>INDEX(products!$A$1:$G$49, MATCH(orders!$D383,products!$A$1:$A$49,0), MATCH(orders!I$1,products!$A$1:$G$1,0))</f>
        <v>Ara</v>
      </c>
      <c r="J383" t="str">
        <f>INDEX(products!$A$1:$G$49, MATCH(orders!$D383,products!$A$1:$A$49,0), MATCH(orders!J$1,products!$A$1:$G$1,0))</f>
        <v>D</v>
      </c>
      <c r="K383" s="5">
        <f>INDEX(products!$A$1:$G$49, MATCH(orders!$D383,products!$A$1:$A$49,0), MATCH(orders!K$1,products!$A$1:$G$1,0))</f>
        <v>0.2</v>
      </c>
      <c r="L383" s="7">
        <f>INDEX(products!$A$1:$G$49, MATCH(orders!$D383,products!$A$1:$A$49,0), 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 customers!A383:A1383, customers!B383:B1383,,0)</f>
        <v>Elka Windress</v>
      </c>
      <c r="G384" s="2" t="str">
        <f>IF(_xlfn.XLOOKUP(C384, customers!A383:A1383, customers!C383:C1383,, 0) = 0,"", _xlfn.XLOOKUP(C384, customers!A383:A1383, customers!C383:C1383,, 0))</f>
        <v>ewindressam@marketwatch.com</v>
      </c>
      <c r="H384" s="2" t="str">
        <f>_xlfn.XLOOKUP(C384, customers!A383:A1383, customers!G383:G1383,, 0)</f>
        <v>United States</v>
      </c>
      <c r="I384" t="str">
        <f>INDEX(products!$A$1:$G$49, MATCH(orders!$D384,products!$A$1:$A$49,0), MATCH(orders!I$1,products!$A$1:$G$1,0))</f>
        <v>Exc</v>
      </c>
      <c r="J384" t="str">
        <f>INDEX(products!$A$1:$G$49, MATCH(orders!$D384,products!$A$1:$A$49,0), MATCH(orders!J$1,products!$A$1:$G$1,0))</f>
        <v>D</v>
      </c>
      <c r="K384" s="5">
        <f>INDEX(products!$A$1:$G$49, MATCH(orders!$D384,products!$A$1:$A$49,0), MATCH(orders!K$1,products!$A$1:$G$1,0))</f>
        <v>0.5</v>
      </c>
      <c r="L384" s="7">
        <f>INDEX(products!$A$1:$G$49, MATCH(orders!$D384,products!$A$1:$A$49,0), 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 customers!A384:A1384, customers!B384:B1384,,0)</f>
        <v>Marty Kidstoun</v>
      </c>
      <c r="G385" s="2" t="str">
        <f>IF(_xlfn.XLOOKUP(C385, customers!A384:A1384, customers!C384:C1384,, 0) = 0,"", _xlfn.XLOOKUP(C385, customers!A384:A1384, customers!C384:C1384,, 0))</f>
        <v/>
      </c>
      <c r="H385" s="2" t="str">
        <f>_xlfn.XLOOKUP(C385, customers!A384:A1384, customers!G384:G1384,, 0)</f>
        <v>United States</v>
      </c>
      <c r="I385" t="str">
        <f>INDEX(products!$A$1:$G$49, MATCH(orders!$D385,products!$A$1:$A$49,0), MATCH(orders!I$1,products!$A$1:$G$1,0))</f>
        <v>Exc</v>
      </c>
      <c r="J385" t="str">
        <f>INDEX(products!$A$1:$G$49, MATCH(orders!$D385,products!$A$1:$A$49,0), MATCH(orders!J$1,products!$A$1:$G$1,0))</f>
        <v>L</v>
      </c>
      <c r="K385" s="5">
        <f>INDEX(products!$A$1:$G$49, MATCH(orders!$D385,products!$A$1:$A$49,0), MATCH(orders!K$1,products!$A$1:$G$1,0))</f>
        <v>0.5</v>
      </c>
      <c r="L385" s="7">
        <f>INDEX(products!$A$1:$G$49, MATCH(orders!$D385,products!$A$1:$A$49,0), 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 customers!A385:A1385, customers!B385:B1385,,0)</f>
        <v>Nickey Dimbleby</v>
      </c>
      <c r="G386" s="2" t="str">
        <f>IF(_xlfn.XLOOKUP(C386, customers!A385:A1385, customers!C385:C1385,, 0) = 0,"", _xlfn.XLOOKUP(C386, customers!A385:A1385, customers!C385:C1385,, 0))</f>
        <v/>
      </c>
      <c r="H386" s="2" t="str">
        <f>_xlfn.XLOOKUP(C386, customers!A385:A1385, customers!G385:G1385,, 0)</f>
        <v>United States</v>
      </c>
      <c r="I386" t="str">
        <f>INDEX(products!$A$1:$G$49, MATCH(orders!$D386,products!$A$1:$A$49,0), MATCH(orders!I$1,products!$A$1:$G$1,0))</f>
        <v>Ara</v>
      </c>
      <c r="J386" t="str">
        <f>INDEX(products!$A$1:$G$49, MATCH(orders!$D386,products!$A$1:$A$49,0), MATCH(orders!J$1,products!$A$1:$G$1,0))</f>
        <v>L</v>
      </c>
      <c r="K386" s="5">
        <f>INDEX(products!$A$1:$G$49, MATCH(orders!$D386,products!$A$1:$A$49,0), MATCH(orders!K$1,products!$A$1:$G$1,0))</f>
        <v>2.5</v>
      </c>
      <c r="L386" s="7">
        <f>INDEX(products!$A$1:$G$49, MATCH(orders!$D386,products!$A$1:$A$49,0), 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 customers!A386:A1386, customers!B386:B1386,,0)</f>
        <v>Virgil Baumadier</v>
      </c>
      <c r="G387" s="2" t="str">
        <f>IF(_xlfn.XLOOKUP(C387, customers!A386:A1386, customers!C386:C1386,, 0) = 0,"", _xlfn.XLOOKUP(C387, customers!A386:A1386, customers!C386:C1386,, 0))</f>
        <v>vbaumadierap@google.cn</v>
      </c>
      <c r="H387" s="2" t="str">
        <f>_xlfn.XLOOKUP(C387, customers!A386:A1386, customers!G386:G1386,, 0)</f>
        <v>United States</v>
      </c>
      <c r="I387" t="str">
        <f>INDEX(products!$A$1:$G$49, MATCH(orders!$D387,products!$A$1:$A$49,0), MATCH(orders!I$1,products!$A$1:$G$1,0))</f>
        <v>Lib</v>
      </c>
      <c r="J387" t="str">
        <f>INDEX(products!$A$1:$G$49, MATCH(orders!$D387,products!$A$1:$A$49,0), MATCH(orders!J$1,products!$A$1:$G$1,0))</f>
        <v>M</v>
      </c>
      <c r="K387" s="5">
        <f>INDEX(products!$A$1:$G$49, MATCH(orders!$D387,products!$A$1:$A$49,0), MATCH(orders!K$1,products!$A$1:$G$1,0))</f>
        <v>0.5</v>
      </c>
      <c r="L387" s="7">
        <f>INDEX(products!$A$1:$G$49, MATCH(orders!$D387,products!$A$1:$A$49,0), MATCH(orders!L$1,products!$A$1:$G$1,0))</f>
        <v>8.73</v>
      </c>
      <c r="M387" s="7">
        <f t="shared" ref="M387:M450" si="18">E387*L387</f>
        <v>43.650000000000006</v>
      </c>
      <c r="N387" t="str">
        <f t="shared" ref="N387:N450" si="19">IF(I387="Rob","Robusta", IF(I387="Exc","Excelsa", IF(I387="Ara","Arabica", IF(I387="Lib","Liberica",""))))</f>
        <v>Liberica</v>
      </c>
      <c r="O387" t="str">
        <f t="shared" ref="O387:O450" si="20">IF(J387="M","Medium", IF(J387="L","Light", 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 customers!A387:A1387, customers!B387:B1387,,0)</f>
        <v>Lenore Messenbird</v>
      </c>
      <c r="G388" s="2" t="str">
        <f>IF(_xlfn.XLOOKUP(C388, customers!A387:A1387, customers!C387:C1387,, 0) = 0,"", _xlfn.XLOOKUP(C388, customers!A387:A1387, customers!C387:C1387,, 0))</f>
        <v/>
      </c>
      <c r="H388" s="2" t="str">
        <f>_xlfn.XLOOKUP(C388, customers!A387:A1387, customers!G387:G1387,, 0)</f>
        <v>United States</v>
      </c>
      <c r="I388" t="str">
        <f>INDEX(products!$A$1:$G$49, MATCH(orders!$D388,products!$A$1:$A$49,0), MATCH(orders!I$1,products!$A$1:$G$1,0))</f>
        <v>Ara</v>
      </c>
      <c r="J388" t="str">
        <f>INDEX(products!$A$1:$G$49, MATCH(orders!$D388,products!$A$1:$A$49,0), MATCH(orders!J$1,products!$A$1:$G$1,0))</f>
        <v>D</v>
      </c>
      <c r="K388" s="5">
        <f>INDEX(products!$A$1:$G$49, MATCH(orders!$D388,products!$A$1:$A$49,0), MATCH(orders!K$1,products!$A$1:$G$1,0))</f>
        <v>0.2</v>
      </c>
      <c r="L388" s="7">
        <f>INDEX(products!$A$1:$G$49, MATCH(orders!$D388,products!$A$1:$A$49,0), 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 customers!A388:A1388, customers!B388:B1388,,0)</f>
        <v>Shirleen Welds</v>
      </c>
      <c r="G389" s="2" t="str">
        <f>IF(_xlfn.XLOOKUP(C389, customers!A388:A1388, customers!C388:C1388,, 0) = 0,"", _xlfn.XLOOKUP(C389, customers!A388:A1388, customers!C388:C1388,, 0))</f>
        <v>sweldsar@wired.com</v>
      </c>
      <c r="H389" s="2" t="str">
        <f>_xlfn.XLOOKUP(C389, customers!A388:A1388, customers!G388:G1388,, 0)</f>
        <v>United States</v>
      </c>
      <c r="I389" t="str">
        <f>INDEX(products!$A$1:$G$49, MATCH(orders!$D389,products!$A$1:$A$49,0), MATCH(orders!I$1,products!$A$1:$G$1,0))</f>
        <v>Exc</v>
      </c>
      <c r="J389" t="str">
        <f>INDEX(products!$A$1:$G$49, MATCH(orders!$D389,products!$A$1:$A$49,0), MATCH(orders!J$1,products!$A$1:$G$1,0))</f>
        <v>L</v>
      </c>
      <c r="K389" s="5">
        <f>INDEX(products!$A$1:$G$49, MATCH(orders!$D389,products!$A$1:$A$49,0), MATCH(orders!K$1,products!$A$1:$G$1,0))</f>
        <v>1</v>
      </c>
      <c r="L389" s="7">
        <f>INDEX(products!$A$1:$G$49, MATCH(orders!$D389,products!$A$1:$A$49,0), 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 customers!A389:A1389, customers!B389:B1389,,0)</f>
        <v>Maisie Sarvar</v>
      </c>
      <c r="G390" s="2" t="str">
        <f>IF(_xlfn.XLOOKUP(C390, customers!A389:A1389, customers!C389:C1389,, 0) = 0,"", _xlfn.XLOOKUP(C390, customers!A389:A1389, customers!C389:C1389,, 0))</f>
        <v>msarvaras@artisteer.com</v>
      </c>
      <c r="H390" s="2" t="str">
        <f>_xlfn.XLOOKUP(C390, customers!A389:A1389, customers!G389:G1389,, 0)</f>
        <v>United States</v>
      </c>
      <c r="I390" t="str">
        <f>INDEX(products!$A$1:$G$49, MATCH(orders!$D390,products!$A$1:$A$49,0), MATCH(orders!I$1,products!$A$1:$G$1,0))</f>
        <v>Lib</v>
      </c>
      <c r="J390" t="str">
        <f>INDEX(products!$A$1:$G$49, MATCH(orders!$D390,products!$A$1:$A$49,0), MATCH(orders!J$1,products!$A$1:$G$1,0))</f>
        <v>D</v>
      </c>
      <c r="K390" s="5">
        <f>INDEX(products!$A$1:$G$49, MATCH(orders!$D390,products!$A$1:$A$49,0), MATCH(orders!K$1,products!$A$1:$G$1,0))</f>
        <v>0.2</v>
      </c>
      <c r="L390" s="7">
        <f>INDEX(products!$A$1:$G$49, MATCH(orders!$D390,products!$A$1:$A$49,0), 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 customers!A390:A1390, customers!B390:B1390,,0)</f>
        <v>Andrej Havick</v>
      </c>
      <c r="G391" s="2" t="str">
        <f>IF(_xlfn.XLOOKUP(C391, customers!A390:A1390, customers!C390:C1390,, 0) = 0,"", _xlfn.XLOOKUP(C391, customers!A390:A1390, customers!C390:C1390,, 0))</f>
        <v>ahavickat@nsw.gov.au</v>
      </c>
      <c r="H391" s="2" t="str">
        <f>_xlfn.XLOOKUP(C391, customers!A390:A1390, customers!G390:G1390,, 0)</f>
        <v>United States</v>
      </c>
      <c r="I391" t="str">
        <f>INDEX(products!$A$1:$G$49, MATCH(orders!$D391,products!$A$1:$A$49,0), MATCH(orders!I$1,products!$A$1:$G$1,0))</f>
        <v>Lib</v>
      </c>
      <c r="J391" t="str">
        <f>INDEX(products!$A$1:$G$49, MATCH(orders!$D391,products!$A$1:$A$49,0), MATCH(orders!J$1,products!$A$1:$G$1,0))</f>
        <v>D</v>
      </c>
      <c r="K391" s="5">
        <f>INDEX(products!$A$1:$G$49, MATCH(orders!$D391,products!$A$1:$A$49,0), MATCH(orders!K$1,products!$A$1:$G$1,0))</f>
        <v>0.5</v>
      </c>
      <c r="L391" s="7">
        <f>INDEX(products!$A$1:$G$49, MATCH(orders!$D391,products!$A$1:$A$49,0), 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 customers!A391:A1391, customers!B391:B1391,,0)</f>
        <v>Sloan Diviny</v>
      </c>
      <c r="G392" s="2" t="str">
        <f>IF(_xlfn.XLOOKUP(C392, customers!A391:A1391, customers!C391:C1391,, 0) = 0,"", _xlfn.XLOOKUP(C392, customers!A391:A1391, customers!C391:C1391,, 0))</f>
        <v>sdivinyau@ask.com</v>
      </c>
      <c r="H392" s="2" t="str">
        <f>_xlfn.XLOOKUP(C392, customers!A391:A1391, customers!G391:G1391,, 0)</f>
        <v>United States</v>
      </c>
      <c r="I392" t="str">
        <f>INDEX(products!$A$1:$G$49, MATCH(orders!$D392,products!$A$1:$A$49,0), MATCH(orders!I$1,products!$A$1:$G$1,0))</f>
        <v>Exc</v>
      </c>
      <c r="J392" t="str">
        <f>INDEX(products!$A$1:$G$49, MATCH(orders!$D392,products!$A$1:$A$49,0), MATCH(orders!J$1,products!$A$1:$G$1,0))</f>
        <v>D</v>
      </c>
      <c r="K392" s="5">
        <f>INDEX(products!$A$1:$G$49, MATCH(orders!$D392,products!$A$1:$A$49,0), MATCH(orders!K$1,products!$A$1:$G$1,0))</f>
        <v>0.5</v>
      </c>
      <c r="L392" s="7">
        <f>INDEX(products!$A$1:$G$49, MATCH(orders!$D392,products!$A$1:$A$49,0), 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 customers!A392:A1392, customers!B392:B1392,,0)</f>
        <v>Itch Norquoy</v>
      </c>
      <c r="G393" s="2" t="str">
        <f>IF(_xlfn.XLOOKUP(C393, customers!A392:A1392, customers!C392:C1392,, 0) = 0,"", _xlfn.XLOOKUP(C393, customers!A392:A1392, customers!C392:C1392,, 0))</f>
        <v>inorquoyav@businessweek.com</v>
      </c>
      <c r="H393" s="2" t="str">
        <f>_xlfn.XLOOKUP(C393, customers!A392:A1392, customers!G392:G1392,, 0)</f>
        <v>United States</v>
      </c>
      <c r="I393" t="str">
        <f>INDEX(products!$A$1:$G$49, MATCH(orders!$D393,products!$A$1:$A$49,0), MATCH(orders!I$1,products!$A$1:$G$1,0))</f>
        <v>Ara</v>
      </c>
      <c r="J393" t="str">
        <f>INDEX(products!$A$1:$G$49, MATCH(orders!$D393,products!$A$1:$A$49,0), MATCH(orders!J$1,products!$A$1:$G$1,0))</f>
        <v>M</v>
      </c>
      <c r="K393" s="5">
        <f>INDEX(products!$A$1:$G$49, MATCH(orders!$D393,products!$A$1:$A$49,0), MATCH(orders!K$1,products!$A$1:$G$1,0))</f>
        <v>0.5</v>
      </c>
      <c r="L393" s="7">
        <f>INDEX(products!$A$1:$G$49, MATCH(orders!$D393,products!$A$1:$A$49,0), 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 customers!A393:A1393, customers!B393:B1393,,0)</f>
        <v>Anson Iddison</v>
      </c>
      <c r="G394" s="2" t="str">
        <f>IF(_xlfn.XLOOKUP(C394, customers!A393:A1393, customers!C393:C1393,, 0) = 0,"", _xlfn.XLOOKUP(C394, customers!A393:A1393, customers!C393:C1393,, 0))</f>
        <v>aiddisonaw@usa.gov</v>
      </c>
      <c r="H394" s="2" t="str">
        <f>_xlfn.XLOOKUP(C394, customers!A393:A1393, customers!G393:G1393,, 0)</f>
        <v>United States</v>
      </c>
      <c r="I394" t="str">
        <f>INDEX(products!$A$1:$G$49, MATCH(orders!$D394,products!$A$1:$A$49,0), MATCH(orders!I$1,products!$A$1:$G$1,0))</f>
        <v>Exc</v>
      </c>
      <c r="J394" t="str">
        <f>INDEX(products!$A$1:$G$49, MATCH(orders!$D394,products!$A$1:$A$49,0), MATCH(orders!J$1,products!$A$1:$G$1,0))</f>
        <v>L</v>
      </c>
      <c r="K394" s="5">
        <f>INDEX(products!$A$1:$G$49, MATCH(orders!$D394,products!$A$1:$A$49,0), MATCH(orders!K$1,products!$A$1:$G$1,0))</f>
        <v>1</v>
      </c>
      <c r="L394" s="7">
        <f>INDEX(products!$A$1:$G$49, MATCH(orders!$D394,products!$A$1:$A$49,0), 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 customers!A394:A1394, customers!B394:B1394,,0)</f>
        <v>Anson Iddison</v>
      </c>
      <c r="G395" s="2" t="str">
        <f>IF(_xlfn.XLOOKUP(C395, customers!A394:A1394, customers!C394:C1394,, 0) = 0,"", _xlfn.XLOOKUP(C395, customers!A394:A1394, customers!C394:C1394,, 0))</f>
        <v>aiddisonaw@usa.gov</v>
      </c>
      <c r="H395" s="2" t="str">
        <f>_xlfn.XLOOKUP(C395, customers!A394:A1394, customers!G394:G1394,, 0)</f>
        <v>United States</v>
      </c>
      <c r="I395" t="str">
        <f>INDEX(products!$A$1:$G$49, MATCH(orders!$D395,products!$A$1:$A$49,0), MATCH(orders!I$1,products!$A$1:$G$1,0))</f>
        <v>Ara</v>
      </c>
      <c r="J395" t="str">
        <f>INDEX(products!$A$1:$G$49, MATCH(orders!$D395,products!$A$1:$A$49,0), MATCH(orders!J$1,products!$A$1:$G$1,0))</f>
        <v>L</v>
      </c>
      <c r="K395" s="5">
        <f>INDEX(products!$A$1:$G$49, MATCH(orders!$D395,products!$A$1:$A$49,0), MATCH(orders!K$1,products!$A$1:$G$1,0))</f>
        <v>0.2</v>
      </c>
      <c r="L395" s="7">
        <f>INDEX(products!$A$1:$G$49, MATCH(orders!$D395,products!$A$1:$A$49,0), 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 customers!A395:A1395, customers!B395:B1395,,0)</f>
        <v>Randal Longfield</v>
      </c>
      <c r="G396" s="2" t="str">
        <f>IF(_xlfn.XLOOKUP(C396, customers!A395:A1395, customers!C395:C1395,, 0) = 0,"", _xlfn.XLOOKUP(C396, customers!A395:A1395, customers!C395:C1395,, 0))</f>
        <v>rlongfielday@bluehost.com</v>
      </c>
      <c r="H396" s="2" t="str">
        <f>_xlfn.XLOOKUP(C396, customers!A395:A1395, customers!G395:G1395,, 0)</f>
        <v>United States</v>
      </c>
      <c r="I396" t="str">
        <f>INDEX(products!$A$1:$G$49, MATCH(orders!$D396,products!$A$1:$A$49,0), MATCH(orders!I$1,products!$A$1:$G$1,0))</f>
        <v>Rob</v>
      </c>
      <c r="J396" t="str">
        <f>INDEX(products!$A$1:$G$49, MATCH(orders!$D396,products!$A$1:$A$49,0), MATCH(orders!J$1,products!$A$1:$G$1,0))</f>
        <v>L</v>
      </c>
      <c r="K396" s="5">
        <f>INDEX(products!$A$1:$G$49, MATCH(orders!$D396,products!$A$1:$A$49,0), MATCH(orders!K$1,products!$A$1:$G$1,0))</f>
        <v>2.5</v>
      </c>
      <c r="L396" s="7">
        <f>INDEX(products!$A$1:$G$49, MATCH(orders!$D396,products!$A$1:$A$49,0), 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 customers!A396:A1396, customers!B396:B1396,,0)</f>
        <v>Gregorius Kislingbury</v>
      </c>
      <c r="G397" s="2" t="str">
        <f>IF(_xlfn.XLOOKUP(C397, customers!A396:A1396, customers!C396:C1396,, 0) = 0,"", _xlfn.XLOOKUP(C397, customers!A396:A1396, customers!C396:C1396,, 0))</f>
        <v>gkislingburyaz@samsung.com</v>
      </c>
      <c r="H397" s="2" t="str">
        <f>_xlfn.XLOOKUP(C397, customers!A396:A1396, customers!G396:G1396,, 0)</f>
        <v>United States</v>
      </c>
      <c r="I397" t="str">
        <f>INDEX(products!$A$1:$G$49, MATCH(orders!$D397,products!$A$1:$A$49,0), MATCH(orders!I$1,products!$A$1:$G$1,0))</f>
        <v>Lib</v>
      </c>
      <c r="J397" t="str">
        <f>INDEX(products!$A$1:$G$49, MATCH(orders!$D397,products!$A$1:$A$49,0), MATCH(orders!J$1,products!$A$1:$G$1,0))</f>
        <v>D</v>
      </c>
      <c r="K397" s="5">
        <f>INDEX(products!$A$1:$G$49, MATCH(orders!$D397,products!$A$1:$A$49,0), MATCH(orders!K$1,products!$A$1:$G$1,0))</f>
        <v>0.5</v>
      </c>
      <c r="L397" s="7">
        <f>INDEX(products!$A$1:$G$49, MATCH(orders!$D397,products!$A$1:$A$49,0), 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 customers!A397:A1397, customers!B397:B1397,,0)</f>
        <v>Xenos Gibbons</v>
      </c>
      <c r="G398" s="2" t="str">
        <f>IF(_xlfn.XLOOKUP(C398, customers!A397:A1397, customers!C397:C1397,, 0) = 0,"", _xlfn.XLOOKUP(C398, customers!A397:A1397, customers!C397:C1397,, 0))</f>
        <v>xgibbonsb0@artisteer.com</v>
      </c>
      <c r="H398" s="2" t="str">
        <f>_xlfn.XLOOKUP(C398, customers!A397:A1397, customers!G397:G1397,, 0)</f>
        <v>United States</v>
      </c>
      <c r="I398" t="str">
        <f>INDEX(products!$A$1:$G$49, MATCH(orders!$D398,products!$A$1:$A$49,0), MATCH(orders!I$1,products!$A$1:$G$1,0))</f>
        <v>Ara</v>
      </c>
      <c r="J398" t="str">
        <f>INDEX(products!$A$1:$G$49, MATCH(orders!$D398,products!$A$1:$A$49,0), MATCH(orders!J$1,products!$A$1:$G$1,0))</f>
        <v>L</v>
      </c>
      <c r="K398" s="5">
        <f>INDEX(products!$A$1:$G$49, MATCH(orders!$D398,products!$A$1:$A$49,0), MATCH(orders!K$1,products!$A$1:$G$1,0))</f>
        <v>0.5</v>
      </c>
      <c r="L398" s="7">
        <f>INDEX(products!$A$1:$G$49, MATCH(orders!$D398,products!$A$1:$A$49,0), 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 customers!A398:A1398, customers!B398:B1398,,0)</f>
        <v>Fleur Parres</v>
      </c>
      <c r="G399" s="2" t="str">
        <f>IF(_xlfn.XLOOKUP(C399, customers!A398:A1398, customers!C398:C1398,, 0) = 0,"", _xlfn.XLOOKUP(C399, customers!A398:A1398, customers!C398:C1398,, 0))</f>
        <v>fparresb1@imageshack.us</v>
      </c>
      <c r="H399" s="2" t="str">
        <f>_xlfn.XLOOKUP(C399, customers!A398:A1398, customers!G398:G1398,, 0)</f>
        <v>United States</v>
      </c>
      <c r="I399" t="str">
        <f>INDEX(products!$A$1:$G$49, MATCH(orders!$D399,products!$A$1:$A$49,0), MATCH(orders!I$1,products!$A$1:$G$1,0))</f>
        <v>Lib</v>
      </c>
      <c r="J399" t="str">
        <f>INDEX(products!$A$1:$G$49, MATCH(orders!$D399,products!$A$1:$A$49,0), MATCH(orders!J$1,products!$A$1:$G$1,0))</f>
        <v>D</v>
      </c>
      <c r="K399" s="5">
        <f>INDEX(products!$A$1:$G$49, MATCH(orders!$D399,products!$A$1:$A$49,0), MATCH(orders!K$1,products!$A$1:$G$1,0))</f>
        <v>0.5</v>
      </c>
      <c r="L399" s="7">
        <f>INDEX(products!$A$1:$G$49, MATCH(orders!$D399,products!$A$1:$A$49,0), 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 customers!A399:A1399, customers!B399:B1399,,0)</f>
        <v>Gran Sibray</v>
      </c>
      <c r="G400" s="2" t="str">
        <f>IF(_xlfn.XLOOKUP(C400, customers!A399:A1399, customers!C399:C1399,, 0) = 0,"", _xlfn.XLOOKUP(C400, customers!A399:A1399, customers!C399:C1399,, 0))</f>
        <v>gsibrayb2@wsj.com</v>
      </c>
      <c r="H400" s="2" t="str">
        <f>_xlfn.XLOOKUP(C400, customers!A399:A1399, customers!G399:G1399,, 0)</f>
        <v>United States</v>
      </c>
      <c r="I400" t="str">
        <f>INDEX(products!$A$1:$G$49, MATCH(orders!$D400,products!$A$1:$A$49,0), MATCH(orders!I$1,products!$A$1:$G$1,0))</f>
        <v>Ara</v>
      </c>
      <c r="J400" t="str">
        <f>INDEX(products!$A$1:$G$49, MATCH(orders!$D400,products!$A$1:$A$49,0), MATCH(orders!J$1,products!$A$1:$G$1,0))</f>
        <v>D</v>
      </c>
      <c r="K400" s="5">
        <f>INDEX(products!$A$1:$G$49, MATCH(orders!$D400,products!$A$1:$A$49,0), MATCH(orders!K$1,products!$A$1:$G$1,0))</f>
        <v>0.2</v>
      </c>
      <c r="L400" s="7">
        <f>INDEX(products!$A$1:$G$49, MATCH(orders!$D400,products!$A$1:$A$49,0), 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 customers!A400:A1400, customers!B400:B1400,,0)</f>
        <v>Ingelbert Hotchkin</v>
      </c>
      <c r="G401" s="2" t="str">
        <f>IF(_xlfn.XLOOKUP(C401, customers!A400:A1400, customers!C400:C1400,, 0) = 0,"", _xlfn.XLOOKUP(C401, customers!A400:A1400, customers!C400:C1400,, 0))</f>
        <v>ihotchkinb3@mit.edu</v>
      </c>
      <c r="H401" s="2" t="str">
        <f>_xlfn.XLOOKUP(C401, customers!A400:A1400, customers!G400:G1400,, 0)</f>
        <v>United Kingdom</v>
      </c>
      <c r="I401" t="str">
        <f>INDEX(products!$A$1:$G$49, MATCH(orders!$D401,products!$A$1:$A$49,0), MATCH(orders!I$1,products!$A$1:$G$1,0))</f>
        <v>Exc</v>
      </c>
      <c r="J401" t="str">
        <f>INDEX(products!$A$1:$G$49, MATCH(orders!$D401,products!$A$1:$A$49,0), MATCH(orders!J$1,products!$A$1:$G$1,0))</f>
        <v>D</v>
      </c>
      <c r="K401" s="5">
        <f>INDEX(products!$A$1:$G$49, MATCH(orders!$D401,products!$A$1:$A$49,0), MATCH(orders!K$1,products!$A$1:$G$1,0))</f>
        <v>2.5</v>
      </c>
      <c r="L401" s="7">
        <f>INDEX(products!$A$1:$G$49, MATCH(orders!$D401,products!$A$1:$A$49,0), 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 customers!A401:A1401, customers!B401:B1401,,0)</f>
        <v>Neely Broadberrie</v>
      </c>
      <c r="G402" s="2" t="str">
        <f>IF(_xlfn.XLOOKUP(C402, customers!A401:A1401, customers!C401:C1401,, 0) = 0,"", _xlfn.XLOOKUP(C402, customers!A401:A1401, customers!C401:C1401,, 0))</f>
        <v>nbroadberrieb4@gnu.org</v>
      </c>
      <c r="H402" s="2" t="str">
        <f>_xlfn.XLOOKUP(C402, customers!A401:A1401, customers!G401:G1401,, 0)</f>
        <v>United States</v>
      </c>
      <c r="I402" t="str">
        <f>INDEX(products!$A$1:$G$49, MATCH(orders!$D402,products!$A$1:$A$49,0), MATCH(orders!I$1,products!$A$1:$G$1,0))</f>
        <v>Lib</v>
      </c>
      <c r="J402" t="str">
        <f>INDEX(products!$A$1:$G$49, MATCH(orders!$D402,products!$A$1:$A$49,0), MATCH(orders!J$1,products!$A$1:$G$1,0))</f>
        <v>L</v>
      </c>
      <c r="K402" s="5">
        <f>INDEX(products!$A$1:$G$49, MATCH(orders!$D402,products!$A$1:$A$49,0), MATCH(orders!K$1,products!$A$1:$G$1,0))</f>
        <v>1</v>
      </c>
      <c r="L402" s="7">
        <f>INDEX(products!$A$1:$G$49, MATCH(orders!$D402,products!$A$1:$A$49,0), 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 customers!A402:A1402, customers!B402:B1402,,0)</f>
        <v>Rutger Pithcock</v>
      </c>
      <c r="G403" s="2" t="str">
        <f>IF(_xlfn.XLOOKUP(C403, customers!A402:A1402, customers!C402:C1402,, 0) = 0,"", _xlfn.XLOOKUP(C403, customers!A402:A1402, customers!C402:C1402,, 0))</f>
        <v>rpithcockb5@yellowbook.com</v>
      </c>
      <c r="H403" s="2" t="str">
        <f>_xlfn.XLOOKUP(C403, customers!A402:A1402, customers!G402:G1402,, 0)</f>
        <v>United States</v>
      </c>
      <c r="I403" t="str">
        <f>INDEX(products!$A$1:$G$49, MATCH(orders!$D403,products!$A$1:$A$49,0), MATCH(orders!I$1,products!$A$1:$G$1,0))</f>
        <v>Lib</v>
      </c>
      <c r="J403" t="str">
        <f>INDEX(products!$A$1:$G$49, MATCH(orders!$D403,products!$A$1:$A$49,0), MATCH(orders!J$1,products!$A$1:$G$1,0))</f>
        <v>M</v>
      </c>
      <c r="K403" s="5">
        <f>INDEX(products!$A$1:$G$49, MATCH(orders!$D403,products!$A$1:$A$49,0), MATCH(orders!K$1,products!$A$1:$G$1,0))</f>
        <v>0.2</v>
      </c>
      <c r="L403" s="7">
        <f>INDEX(products!$A$1:$G$49, MATCH(orders!$D403,products!$A$1:$A$49,0), 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 customers!A403:A1403, customers!B403:B1403,,0)</f>
        <v>Gale Croysdale</v>
      </c>
      <c r="G404" s="2" t="str">
        <f>IF(_xlfn.XLOOKUP(C404, customers!A403:A1403, customers!C403:C1403,, 0) = 0,"", _xlfn.XLOOKUP(C404, customers!A403:A1403, customers!C403:C1403,, 0))</f>
        <v>gcroysdaleb6@nih.gov</v>
      </c>
      <c r="H404" s="2" t="str">
        <f>_xlfn.XLOOKUP(C404, customers!A403:A1403, customers!G403:G1403,, 0)</f>
        <v>United States</v>
      </c>
      <c r="I404" t="str">
        <f>INDEX(products!$A$1:$G$49, MATCH(orders!$D404,products!$A$1:$A$49,0), MATCH(orders!I$1,products!$A$1:$G$1,0))</f>
        <v>Rob</v>
      </c>
      <c r="J404" t="str">
        <f>INDEX(products!$A$1:$G$49, MATCH(orders!$D404,products!$A$1:$A$49,0), MATCH(orders!J$1,products!$A$1:$G$1,0))</f>
        <v>D</v>
      </c>
      <c r="K404" s="5">
        <f>INDEX(products!$A$1:$G$49, MATCH(orders!$D404,products!$A$1:$A$49,0), MATCH(orders!K$1,products!$A$1:$G$1,0))</f>
        <v>1</v>
      </c>
      <c r="L404" s="7">
        <f>INDEX(products!$A$1:$G$49, MATCH(orders!$D404,products!$A$1:$A$49,0), 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 customers!A404:A1404, customers!B404:B1404,,0)</f>
        <v>Benedetto Gozzett</v>
      </c>
      <c r="G405" s="2" t="str">
        <f>IF(_xlfn.XLOOKUP(C405, customers!A404:A1404, customers!C404:C1404,, 0) = 0,"", _xlfn.XLOOKUP(C405, customers!A404:A1404, customers!C404:C1404,, 0))</f>
        <v>bgozzettb7@github.com</v>
      </c>
      <c r="H405" s="2" t="str">
        <f>_xlfn.XLOOKUP(C405, customers!A404:A1404, customers!G404:G1404,, 0)</f>
        <v>United States</v>
      </c>
      <c r="I405" t="str">
        <f>INDEX(products!$A$1:$G$49, MATCH(orders!$D405,products!$A$1:$A$49,0), MATCH(orders!I$1,products!$A$1:$G$1,0))</f>
        <v>Lib</v>
      </c>
      <c r="J405" t="str">
        <f>INDEX(products!$A$1:$G$49, MATCH(orders!$D405,products!$A$1:$A$49,0), MATCH(orders!J$1,products!$A$1:$G$1,0))</f>
        <v>L</v>
      </c>
      <c r="K405" s="5">
        <f>INDEX(products!$A$1:$G$49, MATCH(orders!$D405,products!$A$1:$A$49,0), MATCH(orders!K$1,products!$A$1:$G$1,0))</f>
        <v>0.2</v>
      </c>
      <c r="L405" s="7">
        <f>INDEX(products!$A$1:$G$49, MATCH(orders!$D405,products!$A$1:$A$49,0), 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 customers!A405:A1405, customers!B405:B1405,,0)</f>
        <v>Tania Craggs</v>
      </c>
      <c r="G406" s="2" t="str">
        <f>IF(_xlfn.XLOOKUP(C406, customers!A405:A1405, customers!C405:C1405,, 0) = 0,"", _xlfn.XLOOKUP(C406, customers!A405:A1405, customers!C405:C1405,, 0))</f>
        <v>tcraggsb8@house.gov</v>
      </c>
      <c r="H406" s="2" t="str">
        <f>_xlfn.XLOOKUP(C406, customers!A405:A1405, customers!G405:G1405,, 0)</f>
        <v>Ireland</v>
      </c>
      <c r="I406" t="str">
        <f>INDEX(products!$A$1:$G$49, MATCH(orders!$D406,products!$A$1:$A$49,0), MATCH(orders!I$1,products!$A$1:$G$1,0))</f>
        <v>Ara</v>
      </c>
      <c r="J406" t="str">
        <f>INDEX(products!$A$1:$G$49, MATCH(orders!$D406,products!$A$1:$A$49,0), MATCH(orders!J$1,products!$A$1:$G$1,0))</f>
        <v>D</v>
      </c>
      <c r="K406" s="5">
        <f>INDEX(products!$A$1:$G$49, MATCH(orders!$D406,products!$A$1:$A$49,0), MATCH(orders!K$1,products!$A$1:$G$1,0))</f>
        <v>1</v>
      </c>
      <c r="L406" s="7">
        <f>INDEX(products!$A$1:$G$49, MATCH(orders!$D406,products!$A$1:$A$49,0), 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 customers!A406:A1406, customers!B406:B1406,,0)</f>
        <v>Leonie Cullrford</v>
      </c>
      <c r="G407" s="2" t="str">
        <f>IF(_xlfn.XLOOKUP(C407, customers!A406:A1406, customers!C406:C1406,, 0) = 0,"", _xlfn.XLOOKUP(C407, customers!A406:A1406, customers!C406:C1406,, 0))</f>
        <v>lcullrfordb9@xing.com</v>
      </c>
      <c r="H407" s="2" t="str">
        <f>_xlfn.XLOOKUP(C407, customers!A406:A1406, customers!G406:G1406,, 0)</f>
        <v>United States</v>
      </c>
      <c r="I407" t="str">
        <f>INDEX(products!$A$1:$G$49, MATCH(orders!$D407,products!$A$1:$A$49,0), MATCH(orders!I$1,products!$A$1:$G$1,0))</f>
        <v>Exc</v>
      </c>
      <c r="J407" t="str">
        <f>INDEX(products!$A$1:$G$49, MATCH(orders!$D407,products!$A$1:$A$49,0), MATCH(orders!J$1,products!$A$1:$G$1,0))</f>
        <v>M</v>
      </c>
      <c r="K407" s="5">
        <f>INDEX(products!$A$1:$G$49, MATCH(orders!$D407,products!$A$1:$A$49,0), MATCH(orders!K$1,products!$A$1:$G$1,0))</f>
        <v>0.5</v>
      </c>
      <c r="L407" s="7">
        <f>INDEX(products!$A$1:$G$49, MATCH(orders!$D407,products!$A$1:$A$49,0), 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 customers!A407:A1407, customers!B407:B1407,,0)</f>
        <v>Auguste Rizon</v>
      </c>
      <c r="G408" s="2" t="str">
        <f>IF(_xlfn.XLOOKUP(C408, customers!A407:A1407, customers!C407:C1407,, 0) = 0,"", _xlfn.XLOOKUP(C408, customers!A407:A1407, customers!C407:C1407,, 0))</f>
        <v>arizonba@xing.com</v>
      </c>
      <c r="H408" s="2" t="str">
        <f>_xlfn.XLOOKUP(C408, customers!A407:A1407, customers!G407:G1407,, 0)</f>
        <v>United States</v>
      </c>
      <c r="I408" t="str">
        <f>INDEX(products!$A$1:$G$49, MATCH(orders!$D408,products!$A$1:$A$49,0), MATCH(orders!I$1,products!$A$1:$G$1,0))</f>
        <v>Exc</v>
      </c>
      <c r="J408" t="str">
        <f>INDEX(products!$A$1:$G$49, MATCH(orders!$D408,products!$A$1:$A$49,0), MATCH(orders!J$1,products!$A$1:$G$1,0))</f>
        <v>M</v>
      </c>
      <c r="K408" s="5">
        <f>INDEX(products!$A$1:$G$49, MATCH(orders!$D408,products!$A$1:$A$49,0), MATCH(orders!K$1,products!$A$1:$G$1,0))</f>
        <v>1</v>
      </c>
      <c r="L408" s="7">
        <f>INDEX(products!$A$1:$G$49, MATCH(orders!$D408,products!$A$1:$A$49,0), 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 customers!A408:A1408, customers!B408:B1408,,0)</f>
        <v>Lorin Guerrazzi</v>
      </c>
      <c r="G409" s="2" t="str">
        <f>IF(_xlfn.XLOOKUP(C409, customers!A408:A1408, customers!C408:C1408,, 0) = 0,"", _xlfn.XLOOKUP(C409, customers!A408:A1408, customers!C408:C1408,, 0))</f>
        <v/>
      </c>
      <c r="H409" s="2" t="str">
        <f>_xlfn.XLOOKUP(C409, customers!A408:A1408, customers!G408:G1408,, 0)</f>
        <v>Ireland</v>
      </c>
      <c r="I409" t="str">
        <f>INDEX(products!$A$1:$G$49, MATCH(orders!$D409,products!$A$1:$A$49,0), MATCH(orders!I$1,products!$A$1:$G$1,0))</f>
        <v>Exc</v>
      </c>
      <c r="J409" t="str">
        <f>INDEX(products!$A$1:$G$49, MATCH(orders!$D409,products!$A$1:$A$49,0), MATCH(orders!J$1,products!$A$1:$G$1,0))</f>
        <v>M</v>
      </c>
      <c r="K409" s="5">
        <f>INDEX(products!$A$1:$G$49, MATCH(orders!$D409,products!$A$1:$A$49,0), MATCH(orders!K$1,products!$A$1:$G$1,0))</f>
        <v>0.5</v>
      </c>
      <c r="L409" s="7">
        <f>INDEX(products!$A$1:$G$49, MATCH(orders!$D409,products!$A$1:$A$49,0), 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 customers!A409:A1409, customers!B409:B1409,,0)</f>
        <v>Felice Miell</v>
      </c>
      <c r="G410" s="2" t="str">
        <f>IF(_xlfn.XLOOKUP(C410, customers!A409:A1409, customers!C409:C1409,, 0) = 0,"", _xlfn.XLOOKUP(C410, customers!A409:A1409, customers!C409:C1409,, 0))</f>
        <v>fmiellbc@spiegel.de</v>
      </c>
      <c r="H410" s="2" t="str">
        <f>_xlfn.XLOOKUP(C410, customers!A409:A1409, customers!G409:G1409,, 0)</f>
        <v>United States</v>
      </c>
      <c r="I410" t="str">
        <f>INDEX(products!$A$1:$G$49, MATCH(orders!$D410,products!$A$1:$A$49,0), MATCH(orders!I$1,products!$A$1:$G$1,0))</f>
        <v>Ara</v>
      </c>
      <c r="J410" t="str">
        <f>INDEX(products!$A$1:$G$49, MATCH(orders!$D410,products!$A$1:$A$49,0), MATCH(orders!J$1,products!$A$1:$G$1,0))</f>
        <v>M</v>
      </c>
      <c r="K410" s="5">
        <f>INDEX(products!$A$1:$G$49, MATCH(orders!$D410,products!$A$1:$A$49,0), MATCH(orders!K$1,products!$A$1:$G$1,0))</f>
        <v>2.5</v>
      </c>
      <c r="L410" s="7">
        <f>INDEX(products!$A$1:$G$49, MATCH(orders!$D410,products!$A$1:$A$49,0), 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 customers!A410:A1410, customers!B410:B1410,,0)</f>
        <v>Hamish Skeech</v>
      </c>
      <c r="G411" s="2" t="str">
        <f>IF(_xlfn.XLOOKUP(C411, customers!A410:A1410, customers!C410:C1410,, 0) = 0,"", _xlfn.XLOOKUP(C411, customers!A410:A1410, customers!C410:C1410,, 0))</f>
        <v/>
      </c>
      <c r="H411" s="2" t="str">
        <f>_xlfn.XLOOKUP(C411, customers!A410:A1410, customers!G410:G1410,, 0)</f>
        <v>Ireland</v>
      </c>
      <c r="I411" t="str">
        <f>INDEX(products!$A$1:$G$49, MATCH(orders!$D411,products!$A$1:$A$49,0), MATCH(orders!I$1,products!$A$1:$G$1,0))</f>
        <v>Lib</v>
      </c>
      <c r="J411" t="str">
        <f>INDEX(products!$A$1:$G$49, MATCH(orders!$D411,products!$A$1:$A$49,0), MATCH(orders!J$1,products!$A$1:$G$1,0))</f>
        <v>L</v>
      </c>
      <c r="K411" s="5">
        <f>INDEX(products!$A$1:$G$49, MATCH(orders!$D411,products!$A$1:$A$49,0), MATCH(orders!K$1,products!$A$1:$G$1,0))</f>
        <v>1</v>
      </c>
      <c r="L411" s="7">
        <f>INDEX(products!$A$1:$G$49, MATCH(orders!$D411,products!$A$1:$A$49,0), 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 customers!A411:A1411, customers!B411:B1411,,0)</f>
        <v>Giordano Lorenzin</v>
      </c>
      <c r="G412" s="2" t="str">
        <f>IF(_xlfn.XLOOKUP(C412, customers!A411:A1411, customers!C411:C1411,, 0) = 0,"", _xlfn.XLOOKUP(C412, customers!A411:A1411, customers!C411:C1411,, 0))</f>
        <v/>
      </c>
      <c r="H412" s="2" t="str">
        <f>_xlfn.XLOOKUP(C412, customers!A411:A1411, customers!G411:G1411,, 0)</f>
        <v>United States</v>
      </c>
      <c r="I412" t="str">
        <f>INDEX(products!$A$1:$G$49, MATCH(orders!$D412,products!$A$1:$A$49,0), MATCH(orders!I$1,products!$A$1:$G$1,0))</f>
        <v>Ara</v>
      </c>
      <c r="J412" t="str">
        <f>INDEX(products!$A$1:$G$49, MATCH(orders!$D412,products!$A$1:$A$49,0), MATCH(orders!J$1,products!$A$1:$G$1,0))</f>
        <v>L</v>
      </c>
      <c r="K412" s="5">
        <f>INDEX(products!$A$1:$G$49, MATCH(orders!$D412,products!$A$1:$A$49,0), MATCH(orders!K$1,products!$A$1:$G$1,0))</f>
        <v>0.2</v>
      </c>
      <c r="L412" s="7">
        <f>INDEX(products!$A$1:$G$49, MATCH(orders!$D412,products!$A$1:$A$49,0), 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 customers!A412:A1412, customers!B412:B1412,,0)</f>
        <v>Harwilll Bishell</v>
      </c>
      <c r="G413" s="2" t="str">
        <f>IF(_xlfn.XLOOKUP(C413, customers!A412:A1412, customers!C412:C1412,, 0) = 0,"", _xlfn.XLOOKUP(C413, customers!A412:A1412, customers!C412:C1412,, 0))</f>
        <v/>
      </c>
      <c r="H413" s="2" t="str">
        <f>_xlfn.XLOOKUP(C413, customers!A412:A1412, customers!G412:G1412,, 0)</f>
        <v>United States</v>
      </c>
      <c r="I413" t="str">
        <f>INDEX(products!$A$1:$G$49, MATCH(orders!$D413,products!$A$1:$A$49,0), MATCH(orders!I$1,products!$A$1:$G$1,0))</f>
        <v>Lib</v>
      </c>
      <c r="J413" t="str">
        <f>INDEX(products!$A$1:$G$49, MATCH(orders!$D413,products!$A$1:$A$49,0), MATCH(orders!J$1,products!$A$1:$G$1,0))</f>
        <v>M</v>
      </c>
      <c r="K413" s="5">
        <f>INDEX(products!$A$1:$G$49, MATCH(orders!$D413,products!$A$1:$A$49,0), MATCH(orders!K$1,products!$A$1:$G$1,0))</f>
        <v>1</v>
      </c>
      <c r="L413" s="7">
        <f>INDEX(products!$A$1:$G$49, MATCH(orders!$D413,products!$A$1:$A$49,0), 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 customers!A413:A1413, customers!B413:B1413,,0)</f>
        <v>Freeland Missenden</v>
      </c>
      <c r="G414" s="2" t="str">
        <f>IF(_xlfn.XLOOKUP(C414, customers!A413:A1413, customers!C413:C1413,, 0) = 0,"", _xlfn.XLOOKUP(C414, customers!A413:A1413, customers!C413:C1413,, 0))</f>
        <v/>
      </c>
      <c r="H414" s="2" t="str">
        <f>_xlfn.XLOOKUP(C414, customers!A413:A1413, customers!G413:G1413,, 0)</f>
        <v>United States</v>
      </c>
      <c r="I414" t="str">
        <f>INDEX(products!$A$1:$G$49, MATCH(orders!$D414,products!$A$1:$A$49,0), MATCH(orders!I$1,products!$A$1:$G$1,0))</f>
        <v>Ara</v>
      </c>
      <c r="J414" t="str">
        <f>INDEX(products!$A$1:$G$49, MATCH(orders!$D414,products!$A$1:$A$49,0), MATCH(orders!J$1,products!$A$1:$G$1,0))</f>
        <v>M</v>
      </c>
      <c r="K414" s="5">
        <f>INDEX(products!$A$1:$G$49, MATCH(orders!$D414,products!$A$1:$A$49,0), MATCH(orders!K$1,products!$A$1:$G$1,0))</f>
        <v>1</v>
      </c>
      <c r="L414" s="7">
        <f>INDEX(products!$A$1:$G$49, MATCH(orders!$D414,products!$A$1:$A$49,0), 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 customers!A414:A1414, customers!B414:B1414,,0)</f>
        <v>Waylan Springall</v>
      </c>
      <c r="G415" s="2" t="str">
        <f>IF(_xlfn.XLOOKUP(C415, customers!A414:A1414, customers!C414:C1414,, 0) = 0,"", _xlfn.XLOOKUP(C415, customers!A414:A1414, customers!C414:C1414,, 0))</f>
        <v>wspringallbh@jugem.jp</v>
      </c>
      <c r="H415" s="2" t="str">
        <f>_xlfn.XLOOKUP(C415, customers!A414:A1414, customers!G414:G1414,, 0)</f>
        <v>United States</v>
      </c>
      <c r="I415" t="str">
        <f>INDEX(products!$A$1:$G$49, MATCH(orders!$D415,products!$A$1:$A$49,0), MATCH(orders!I$1,products!$A$1:$G$1,0))</f>
        <v>Lib</v>
      </c>
      <c r="J415" t="str">
        <f>INDEX(products!$A$1:$G$49, MATCH(orders!$D415,products!$A$1:$A$49,0), MATCH(orders!J$1,products!$A$1:$G$1,0))</f>
        <v>L</v>
      </c>
      <c r="K415" s="5">
        <f>INDEX(products!$A$1:$G$49, MATCH(orders!$D415,products!$A$1:$A$49,0), MATCH(orders!K$1,products!$A$1:$G$1,0))</f>
        <v>2.5</v>
      </c>
      <c r="L415" s="7">
        <f>INDEX(products!$A$1:$G$49, MATCH(orders!$D415,products!$A$1:$A$49,0), 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 customers!A415:A1415, customers!B415:B1415,,0)</f>
        <v>Kiri Avramow</v>
      </c>
      <c r="G416" s="2" t="str">
        <f>IF(_xlfn.XLOOKUP(C416, customers!A415:A1415, customers!C415:C1415,, 0) = 0,"", _xlfn.XLOOKUP(C416, customers!A415:A1415, customers!C415:C1415,, 0))</f>
        <v/>
      </c>
      <c r="H416" s="2" t="str">
        <f>_xlfn.XLOOKUP(C416, customers!A415:A1415, customers!G415:G1415,, 0)</f>
        <v>United States</v>
      </c>
      <c r="I416" t="str">
        <f>INDEX(products!$A$1:$G$49, MATCH(orders!$D416,products!$A$1:$A$49,0), MATCH(orders!I$1,products!$A$1:$G$1,0))</f>
        <v>Rob</v>
      </c>
      <c r="J416" t="str">
        <f>INDEX(products!$A$1:$G$49, MATCH(orders!$D416,products!$A$1:$A$49,0), MATCH(orders!J$1,products!$A$1:$G$1,0))</f>
        <v>L</v>
      </c>
      <c r="K416" s="5">
        <f>INDEX(products!$A$1:$G$49, MATCH(orders!$D416,products!$A$1:$A$49,0), MATCH(orders!K$1,products!$A$1:$G$1,0))</f>
        <v>0.2</v>
      </c>
      <c r="L416" s="7">
        <f>INDEX(products!$A$1:$G$49, MATCH(orders!$D416,products!$A$1:$A$49,0), 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 customers!A416:A1416, customers!B416:B1416,,0)</f>
        <v>Gregg Hawkyens</v>
      </c>
      <c r="G417" s="2" t="str">
        <f>IF(_xlfn.XLOOKUP(C417, customers!A416:A1416, customers!C416:C1416,, 0) = 0,"", _xlfn.XLOOKUP(C417, customers!A416:A1416, customers!C416:C1416,, 0))</f>
        <v>ghawkyensbj@census.gov</v>
      </c>
      <c r="H417" s="2" t="str">
        <f>_xlfn.XLOOKUP(C417, customers!A416:A1416, customers!G416:G1416,, 0)</f>
        <v>United States</v>
      </c>
      <c r="I417" t="str">
        <f>INDEX(products!$A$1:$G$49, MATCH(orders!$D417,products!$A$1:$A$49,0), MATCH(orders!I$1,products!$A$1:$G$1,0))</f>
        <v>Rob</v>
      </c>
      <c r="J417" t="str">
        <f>INDEX(products!$A$1:$G$49, MATCH(orders!$D417,products!$A$1:$A$49,0), MATCH(orders!J$1,products!$A$1:$G$1,0))</f>
        <v>M</v>
      </c>
      <c r="K417" s="5">
        <f>INDEX(products!$A$1:$G$49, MATCH(orders!$D417,products!$A$1:$A$49,0), MATCH(orders!K$1,products!$A$1:$G$1,0))</f>
        <v>0.2</v>
      </c>
      <c r="L417" s="7">
        <f>INDEX(products!$A$1:$G$49, MATCH(orders!$D417,products!$A$1:$A$49,0), 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 customers!A417:A1417, customers!B417:B1417,,0)</f>
        <v>Reggis Pracy</v>
      </c>
      <c r="G418" s="2" t="str">
        <f>IF(_xlfn.XLOOKUP(C418, customers!A417:A1417, customers!C417:C1417,, 0) = 0,"", _xlfn.XLOOKUP(C418, customers!A417:A1417, customers!C417:C1417,, 0))</f>
        <v/>
      </c>
      <c r="H418" s="2" t="str">
        <f>_xlfn.XLOOKUP(C418, customers!A417:A1417, customers!G417:G1417,, 0)</f>
        <v>United States</v>
      </c>
      <c r="I418" t="str">
        <f>INDEX(products!$A$1:$G$49, MATCH(orders!$D418,products!$A$1:$A$49,0), MATCH(orders!I$1,products!$A$1:$G$1,0))</f>
        <v>Ara</v>
      </c>
      <c r="J418" t="str">
        <f>INDEX(products!$A$1:$G$49, MATCH(orders!$D418,products!$A$1:$A$49,0), MATCH(orders!J$1,products!$A$1:$G$1,0))</f>
        <v>L</v>
      </c>
      <c r="K418" s="5">
        <f>INDEX(products!$A$1:$G$49, MATCH(orders!$D418,products!$A$1:$A$49,0), MATCH(orders!K$1,products!$A$1:$G$1,0))</f>
        <v>0.5</v>
      </c>
      <c r="L418" s="7">
        <f>INDEX(products!$A$1:$G$49, MATCH(orders!$D418,products!$A$1:$A$49,0), 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 customers!A418:A1418, customers!B418:B1418,,0)</f>
        <v>Paula Denis</v>
      </c>
      <c r="G419" s="2" t="str">
        <f>IF(_xlfn.XLOOKUP(C419, customers!A418:A1418, customers!C418:C1418,, 0) = 0,"", _xlfn.XLOOKUP(C419, customers!A418:A1418, customers!C418:C1418,, 0))</f>
        <v/>
      </c>
      <c r="H419" s="2" t="str">
        <f>_xlfn.XLOOKUP(C419, customers!A418:A1418, customers!G418:G1418,, 0)</f>
        <v>United States</v>
      </c>
      <c r="I419" t="str">
        <f>INDEX(products!$A$1:$G$49, MATCH(orders!$D419,products!$A$1:$A$49,0), MATCH(orders!I$1,products!$A$1:$G$1,0))</f>
        <v>Ara</v>
      </c>
      <c r="J419" t="str">
        <f>INDEX(products!$A$1:$G$49, MATCH(orders!$D419,products!$A$1:$A$49,0), MATCH(orders!J$1,products!$A$1:$G$1,0))</f>
        <v>L</v>
      </c>
      <c r="K419" s="5">
        <f>INDEX(products!$A$1:$G$49, MATCH(orders!$D419,products!$A$1:$A$49,0), MATCH(orders!K$1,products!$A$1:$G$1,0))</f>
        <v>2.5</v>
      </c>
      <c r="L419" s="7">
        <f>INDEX(products!$A$1:$G$49, MATCH(orders!$D419,products!$A$1:$A$49,0), 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 customers!A419:A1419, customers!B419:B1419,,0)</f>
        <v>Broderick McGilvra</v>
      </c>
      <c r="G420" s="2" t="str">
        <f>IF(_xlfn.XLOOKUP(C420, customers!A419:A1419, customers!C419:C1419,, 0) = 0,"", _xlfn.XLOOKUP(C420, customers!A419:A1419, customers!C419:C1419,, 0))</f>
        <v>bmcgilvrabm@so-net.ne.jp</v>
      </c>
      <c r="H420" s="2" t="str">
        <f>_xlfn.XLOOKUP(C420, customers!A419:A1419, customers!G419:G1419,, 0)</f>
        <v>United States</v>
      </c>
      <c r="I420" t="str">
        <f>INDEX(products!$A$1:$G$49, MATCH(orders!$D420,products!$A$1:$A$49,0), MATCH(orders!I$1,products!$A$1:$G$1,0))</f>
        <v>Ara</v>
      </c>
      <c r="J420" t="str">
        <f>INDEX(products!$A$1:$G$49, MATCH(orders!$D420,products!$A$1:$A$49,0), MATCH(orders!J$1,products!$A$1:$G$1,0))</f>
        <v>L</v>
      </c>
      <c r="K420" s="5">
        <f>INDEX(products!$A$1:$G$49, MATCH(orders!$D420,products!$A$1:$A$49,0), MATCH(orders!K$1,products!$A$1:$G$1,0))</f>
        <v>2.5</v>
      </c>
      <c r="L420" s="7">
        <f>INDEX(products!$A$1:$G$49, MATCH(orders!$D420,products!$A$1:$A$49,0), 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 customers!A420:A1420, customers!B420:B1420,,0)</f>
        <v>Annabella Danzey</v>
      </c>
      <c r="G421" s="2" t="str">
        <f>IF(_xlfn.XLOOKUP(C421, customers!A420:A1420, customers!C420:C1420,, 0) = 0,"", _xlfn.XLOOKUP(C421, customers!A420:A1420, customers!C420:C1420,, 0))</f>
        <v>adanzeybn@github.com</v>
      </c>
      <c r="H421" s="2" t="str">
        <f>_xlfn.XLOOKUP(C421, customers!A420:A1420, customers!G420:G1420,, 0)</f>
        <v>United States</v>
      </c>
      <c r="I421" t="str">
        <f>INDEX(products!$A$1:$G$49, MATCH(orders!$D421,products!$A$1:$A$49,0), MATCH(orders!I$1,products!$A$1:$G$1,0))</f>
        <v>Lib</v>
      </c>
      <c r="J421" t="str">
        <f>INDEX(products!$A$1:$G$49, MATCH(orders!$D421,products!$A$1:$A$49,0), MATCH(orders!J$1,products!$A$1:$G$1,0))</f>
        <v>M</v>
      </c>
      <c r="K421" s="5">
        <f>INDEX(products!$A$1:$G$49, MATCH(orders!$D421,products!$A$1:$A$49,0), MATCH(orders!K$1,products!$A$1:$G$1,0))</f>
        <v>0.5</v>
      </c>
      <c r="L421" s="7">
        <f>INDEX(products!$A$1:$G$49, MATCH(orders!$D421,products!$A$1:$A$49,0), 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e">
        <f>_xlfn.XLOOKUP(C422, customers!A421:A1421, customers!B421:B1421,,0)</f>
        <v>#N/A</v>
      </c>
      <c r="G422" s="2" t="e">
        <f>IF(_xlfn.XLOOKUP(C422, customers!A421:A1421, customers!C421:C1421,, 0) = 0,"", _xlfn.XLOOKUP(C422, customers!A421:A1421, customers!C421:C1421,, 0))</f>
        <v>#N/A</v>
      </c>
      <c r="H422" s="2" t="e">
        <f>_xlfn.XLOOKUP(C422, customers!A421:A1421, customers!G421:G1421,, 0)</f>
        <v>#N/A</v>
      </c>
      <c r="I422" t="str">
        <f>INDEX(products!$A$1:$G$49, MATCH(orders!$D422,products!$A$1:$A$49,0), MATCH(orders!I$1,products!$A$1:$G$1,0))</f>
        <v>Lib</v>
      </c>
      <c r="J422" t="str">
        <f>INDEX(products!$A$1:$G$49, MATCH(orders!$D422,products!$A$1:$A$49,0), MATCH(orders!J$1,products!$A$1:$G$1,0))</f>
        <v>D</v>
      </c>
      <c r="K422" s="5">
        <f>INDEX(products!$A$1:$G$49, MATCH(orders!$D422,products!$A$1:$A$49,0), MATCH(orders!K$1,products!$A$1:$G$1,0))</f>
        <v>0.5</v>
      </c>
      <c r="L422" s="7">
        <f>INDEX(products!$A$1:$G$49, MATCH(orders!$D422,products!$A$1:$A$49,0), 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e">
        <f>_xlfn.XLOOKUP(C423, customers!A422:A1422, customers!B422:B1422,,0)</f>
        <v>#N/A</v>
      </c>
      <c r="G423" s="2" t="e">
        <f>IF(_xlfn.XLOOKUP(C423, customers!A422:A1422, customers!C422:C1422,, 0) = 0,"", _xlfn.XLOOKUP(C423, customers!A422:A1422, customers!C422:C1422,, 0))</f>
        <v>#N/A</v>
      </c>
      <c r="H423" s="2" t="e">
        <f>_xlfn.XLOOKUP(C423, customers!A422:A1422, customers!G422:G1422,, 0)</f>
        <v>#N/A</v>
      </c>
      <c r="I423" t="str">
        <f>INDEX(products!$A$1:$G$49, MATCH(orders!$D423,products!$A$1:$A$49,0), MATCH(orders!I$1,products!$A$1:$G$1,0))</f>
        <v>Ara</v>
      </c>
      <c r="J423" t="str">
        <f>INDEX(products!$A$1:$G$49, MATCH(orders!$D423,products!$A$1:$A$49,0), MATCH(orders!J$1,products!$A$1:$G$1,0))</f>
        <v>D</v>
      </c>
      <c r="K423" s="5">
        <f>INDEX(products!$A$1:$G$49, MATCH(orders!$D423,products!$A$1:$A$49,0), MATCH(orders!K$1,products!$A$1:$G$1,0))</f>
        <v>2.5</v>
      </c>
      <c r="L423" s="7">
        <f>INDEX(products!$A$1:$G$49, MATCH(orders!$D423,products!$A$1:$A$49,0), 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 customers!A423:A1423, customers!B423:B1423,,0)</f>
        <v>Nevins Glowacz</v>
      </c>
      <c r="G424" s="2" t="str">
        <f>IF(_xlfn.XLOOKUP(C424, customers!A423:A1423, customers!C423:C1423,, 0) = 0,"", _xlfn.XLOOKUP(C424, customers!A423:A1423, customers!C423:C1423,, 0))</f>
        <v/>
      </c>
      <c r="H424" s="2" t="str">
        <f>_xlfn.XLOOKUP(C424, customers!A423:A1423, customers!G423:G1423,, 0)</f>
        <v>United States</v>
      </c>
      <c r="I424" t="str">
        <f>INDEX(products!$A$1:$G$49, MATCH(orders!$D424,products!$A$1:$A$49,0), MATCH(orders!I$1,products!$A$1:$G$1,0))</f>
        <v>Ara</v>
      </c>
      <c r="J424" t="str">
        <f>INDEX(products!$A$1:$G$49, MATCH(orders!$D424,products!$A$1:$A$49,0), MATCH(orders!J$1,products!$A$1:$G$1,0))</f>
        <v>D</v>
      </c>
      <c r="K424" s="5">
        <f>INDEX(products!$A$1:$G$49, MATCH(orders!$D424,products!$A$1:$A$49,0), MATCH(orders!K$1,products!$A$1:$G$1,0))</f>
        <v>0.5</v>
      </c>
      <c r="L424" s="7">
        <f>INDEX(products!$A$1:$G$49, MATCH(orders!$D424,products!$A$1:$A$49,0), 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 customers!A424:A1424, customers!B424:B1424,,0)</f>
        <v>Adelice Isabell</v>
      </c>
      <c r="G425" s="2" t="str">
        <f>IF(_xlfn.XLOOKUP(C425, customers!A424:A1424, customers!C424:C1424,, 0) = 0,"", _xlfn.XLOOKUP(C425, customers!A424:A1424, customers!C424:C1424,, 0))</f>
        <v/>
      </c>
      <c r="H425" s="2" t="str">
        <f>_xlfn.XLOOKUP(C425, customers!A424:A1424, customers!G424:G1424,, 0)</f>
        <v>United States</v>
      </c>
      <c r="I425" t="str">
        <f>INDEX(products!$A$1:$G$49, MATCH(orders!$D425,products!$A$1:$A$49,0), MATCH(orders!I$1,products!$A$1:$G$1,0))</f>
        <v>Rob</v>
      </c>
      <c r="J425" t="str">
        <f>INDEX(products!$A$1:$G$49, MATCH(orders!$D425,products!$A$1:$A$49,0), MATCH(orders!J$1,products!$A$1:$G$1,0))</f>
        <v>M</v>
      </c>
      <c r="K425" s="5">
        <f>INDEX(products!$A$1:$G$49, MATCH(orders!$D425,products!$A$1:$A$49,0), MATCH(orders!K$1,products!$A$1:$G$1,0))</f>
        <v>0.5</v>
      </c>
      <c r="L425" s="7">
        <f>INDEX(products!$A$1:$G$49, MATCH(orders!$D425,products!$A$1:$A$49,0), 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 customers!A425:A1425, customers!B425:B1425,,0)</f>
        <v>Yulma Dombrell</v>
      </c>
      <c r="G426" s="2" t="str">
        <f>IF(_xlfn.XLOOKUP(C426, customers!A425:A1425, customers!C425:C1425,, 0) = 0,"", _xlfn.XLOOKUP(C426, customers!A425:A1425, customers!C425:C1425,, 0))</f>
        <v>ydombrellbs@dedecms.com</v>
      </c>
      <c r="H426" s="2" t="str">
        <f>_xlfn.XLOOKUP(C426, customers!A425:A1425, customers!G425:G1425,, 0)</f>
        <v>United States</v>
      </c>
      <c r="I426" t="str">
        <f>INDEX(products!$A$1:$G$49, MATCH(orders!$D426,products!$A$1:$A$49,0), MATCH(orders!I$1,products!$A$1:$G$1,0))</f>
        <v>Exc</v>
      </c>
      <c r="J426" t="str">
        <f>INDEX(products!$A$1:$G$49, MATCH(orders!$D426,products!$A$1:$A$49,0), MATCH(orders!J$1,products!$A$1:$G$1,0))</f>
        <v>L</v>
      </c>
      <c r="K426" s="5">
        <f>INDEX(products!$A$1:$G$49, MATCH(orders!$D426,products!$A$1:$A$49,0), MATCH(orders!K$1,products!$A$1:$G$1,0))</f>
        <v>0.5</v>
      </c>
      <c r="L426" s="7">
        <f>INDEX(products!$A$1:$G$49, MATCH(orders!$D426,products!$A$1:$A$49,0), 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 customers!A426:A1426, customers!B426:B1426,,0)</f>
        <v>Alric Darth</v>
      </c>
      <c r="G427" s="2" t="str">
        <f>IF(_xlfn.XLOOKUP(C427, customers!A426:A1426, customers!C426:C1426,, 0) = 0,"", _xlfn.XLOOKUP(C427, customers!A426:A1426, customers!C426:C1426,, 0))</f>
        <v>adarthbt@t.co</v>
      </c>
      <c r="H427" s="2" t="str">
        <f>_xlfn.XLOOKUP(C427, customers!A426:A1426, customers!G426:G1426,, 0)</f>
        <v>United States</v>
      </c>
      <c r="I427" t="str">
        <f>INDEX(products!$A$1:$G$49, MATCH(orders!$D427,products!$A$1:$A$49,0), MATCH(orders!I$1,products!$A$1:$G$1,0))</f>
        <v>Rob</v>
      </c>
      <c r="J427" t="str">
        <f>INDEX(products!$A$1:$G$49, MATCH(orders!$D427,products!$A$1:$A$49,0), MATCH(orders!J$1,products!$A$1:$G$1,0))</f>
        <v>D</v>
      </c>
      <c r="K427" s="5">
        <f>INDEX(products!$A$1:$G$49, MATCH(orders!$D427,products!$A$1:$A$49,0), MATCH(orders!K$1,products!$A$1:$G$1,0))</f>
        <v>1</v>
      </c>
      <c r="L427" s="7">
        <f>INDEX(products!$A$1:$G$49, MATCH(orders!$D427,products!$A$1:$A$49,0), 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 customers!A427:A1427, customers!B427:B1427,,0)</f>
        <v>Manuel Darrigoe</v>
      </c>
      <c r="G428" s="2" t="str">
        <f>IF(_xlfn.XLOOKUP(C428, customers!A427:A1427, customers!C427:C1427,, 0) = 0,"", _xlfn.XLOOKUP(C428, customers!A427:A1427, customers!C427:C1427,, 0))</f>
        <v>mdarrigoebu@hud.gov</v>
      </c>
      <c r="H428" s="2" t="str">
        <f>_xlfn.XLOOKUP(C428, customers!A427:A1427, customers!G427:G1427,, 0)</f>
        <v>Ireland</v>
      </c>
      <c r="I428" t="str">
        <f>INDEX(products!$A$1:$G$49, MATCH(orders!$D428,products!$A$1:$A$49,0), MATCH(orders!I$1,products!$A$1:$G$1,0))</f>
        <v>Rob</v>
      </c>
      <c r="J428" t="str">
        <f>INDEX(products!$A$1:$G$49, MATCH(orders!$D428,products!$A$1:$A$49,0), MATCH(orders!J$1,products!$A$1:$G$1,0))</f>
        <v>L</v>
      </c>
      <c r="K428" s="5">
        <f>INDEX(products!$A$1:$G$49, MATCH(orders!$D428,products!$A$1:$A$49,0), MATCH(orders!K$1,products!$A$1:$G$1,0))</f>
        <v>0.2</v>
      </c>
      <c r="L428" s="7">
        <f>INDEX(products!$A$1:$G$49, MATCH(orders!$D428,products!$A$1:$A$49,0), 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 customers!A428:A1428, customers!B428:B1428,,0)</f>
        <v>Kynthia Berick</v>
      </c>
      <c r="G429" s="2" t="str">
        <f>IF(_xlfn.XLOOKUP(C429, customers!A428:A1428, customers!C428:C1428,, 0) = 0,"", _xlfn.XLOOKUP(C429, customers!A428:A1428, customers!C428:C1428,, 0))</f>
        <v/>
      </c>
      <c r="H429" s="2" t="str">
        <f>_xlfn.XLOOKUP(C429, customers!A428:A1428, customers!G428:G1428,, 0)</f>
        <v>United States</v>
      </c>
      <c r="I429" t="str">
        <f>INDEX(products!$A$1:$G$49, MATCH(orders!$D429,products!$A$1:$A$49,0), MATCH(orders!I$1,products!$A$1:$G$1,0))</f>
        <v>Ara</v>
      </c>
      <c r="J429" t="str">
        <f>INDEX(products!$A$1:$G$49, MATCH(orders!$D429,products!$A$1:$A$49,0), MATCH(orders!J$1,products!$A$1:$G$1,0))</f>
        <v>M</v>
      </c>
      <c r="K429" s="5">
        <f>INDEX(products!$A$1:$G$49, MATCH(orders!$D429,products!$A$1:$A$49,0), MATCH(orders!K$1,products!$A$1:$G$1,0))</f>
        <v>2.5</v>
      </c>
      <c r="L429" s="7">
        <f>INDEX(products!$A$1:$G$49, MATCH(orders!$D429,products!$A$1:$A$49,0), 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 customers!A429:A1429, customers!B429:B1429,,0)</f>
        <v>Minetta Ackrill</v>
      </c>
      <c r="G430" s="2" t="str">
        <f>IF(_xlfn.XLOOKUP(C430, customers!A429:A1429, customers!C429:C1429,, 0) = 0,"", _xlfn.XLOOKUP(C430, customers!A429:A1429, customers!C429:C1429,, 0))</f>
        <v>mackrillbw@bandcamp.com</v>
      </c>
      <c r="H430" s="2" t="str">
        <f>_xlfn.XLOOKUP(C430, customers!A429:A1429, customers!G429:G1429,, 0)</f>
        <v>United States</v>
      </c>
      <c r="I430" t="str">
        <f>INDEX(products!$A$1:$G$49, MATCH(orders!$D430,products!$A$1:$A$49,0), MATCH(orders!I$1,products!$A$1:$G$1,0))</f>
        <v>Rob</v>
      </c>
      <c r="J430" t="str">
        <f>INDEX(products!$A$1:$G$49, MATCH(orders!$D430,products!$A$1:$A$49,0), MATCH(orders!J$1,products!$A$1:$G$1,0))</f>
        <v>L</v>
      </c>
      <c r="K430" s="5">
        <f>INDEX(products!$A$1:$G$49, MATCH(orders!$D430,products!$A$1:$A$49,0), MATCH(orders!K$1,products!$A$1:$G$1,0))</f>
        <v>1</v>
      </c>
      <c r="L430" s="7">
        <f>INDEX(products!$A$1:$G$49, MATCH(orders!$D430,products!$A$1:$A$49,0), 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e">
        <f>_xlfn.XLOOKUP(C431, customers!A430:A1430, customers!B430:B1430,,0)</f>
        <v>#N/A</v>
      </c>
      <c r="G431" s="2" t="e">
        <f>IF(_xlfn.XLOOKUP(C431, customers!A430:A1430, customers!C430:C1430,, 0) = 0,"", _xlfn.XLOOKUP(C431, customers!A430:A1430, customers!C430:C1430,, 0))</f>
        <v>#N/A</v>
      </c>
      <c r="H431" s="2" t="e">
        <f>_xlfn.XLOOKUP(C431, customers!A430:A1430, customers!G430:G1430,, 0)</f>
        <v>#N/A</v>
      </c>
      <c r="I431" t="str">
        <f>INDEX(products!$A$1:$G$49, MATCH(orders!$D431,products!$A$1:$A$49,0), MATCH(orders!I$1,products!$A$1:$G$1,0))</f>
        <v>Ara</v>
      </c>
      <c r="J431" t="str">
        <f>INDEX(products!$A$1:$G$49, MATCH(orders!$D431,products!$A$1:$A$49,0), MATCH(orders!J$1,products!$A$1:$G$1,0))</f>
        <v>L</v>
      </c>
      <c r="K431" s="5">
        <f>INDEX(products!$A$1:$G$49, MATCH(orders!$D431,products!$A$1:$A$49,0), MATCH(orders!K$1,products!$A$1:$G$1,0))</f>
        <v>1</v>
      </c>
      <c r="L431" s="7">
        <f>INDEX(products!$A$1:$G$49, MATCH(orders!$D431,products!$A$1:$A$49,0), 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 customers!A431:A1431, customers!B431:B1431,,0)</f>
        <v>Melosa Kippen</v>
      </c>
      <c r="G432" s="2" t="str">
        <f>IF(_xlfn.XLOOKUP(C432, customers!A431:A1431, customers!C431:C1431,, 0) = 0,"", _xlfn.XLOOKUP(C432, customers!A431:A1431, customers!C431:C1431,, 0))</f>
        <v>mkippenby@dion.ne.jp</v>
      </c>
      <c r="H432" s="2" t="str">
        <f>_xlfn.XLOOKUP(C432, customers!A431:A1431, customers!G431:G1431,, 0)</f>
        <v>United States</v>
      </c>
      <c r="I432" t="str">
        <f>INDEX(products!$A$1:$G$49, MATCH(orders!$D432,products!$A$1:$A$49,0), MATCH(orders!I$1,products!$A$1:$G$1,0))</f>
        <v>Rob</v>
      </c>
      <c r="J432" t="str">
        <f>INDEX(products!$A$1:$G$49, MATCH(orders!$D432,products!$A$1:$A$49,0), MATCH(orders!J$1,products!$A$1:$G$1,0))</f>
        <v>D</v>
      </c>
      <c r="K432" s="5">
        <f>INDEX(products!$A$1:$G$49, MATCH(orders!$D432,products!$A$1:$A$49,0), MATCH(orders!K$1,products!$A$1:$G$1,0))</f>
        <v>0.2</v>
      </c>
      <c r="L432" s="7">
        <f>INDEX(products!$A$1:$G$49, MATCH(orders!$D432,products!$A$1:$A$49,0), 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 customers!A432:A1432, customers!B432:B1432,,0)</f>
        <v>Witty Ranson</v>
      </c>
      <c r="G433" s="2" t="str">
        <f>IF(_xlfn.XLOOKUP(C433, customers!A432:A1432, customers!C432:C1432,, 0) = 0,"", _xlfn.XLOOKUP(C433, customers!A432:A1432, customers!C432:C1432,, 0))</f>
        <v>wransonbz@ted.com</v>
      </c>
      <c r="H433" s="2" t="str">
        <f>_xlfn.XLOOKUP(C433, customers!A432:A1432, customers!G432:G1432,, 0)</f>
        <v>Ireland</v>
      </c>
      <c r="I433" t="str">
        <f>INDEX(products!$A$1:$G$49, MATCH(orders!$D433,products!$A$1:$A$49,0), MATCH(orders!I$1,products!$A$1:$G$1,0))</f>
        <v>Exc</v>
      </c>
      <c r="J433" t="str">
        <f>INDEX(products!$A$1:$G$49, MATCH(orders!$D433,products!$A$1:$A$49,0), MATCH(orders!J$1,products!$A$1:$G$1,0))</f>
        <v>D</v>
      </c>
      <c r="K433" s="5">
        <f>INDEX(products!$A$1:$G$49, MATCH(orders!$D433,products!$A$1:$A$49,0), MATCH(orders!K$1,products!$A$1:$G$1,0))</f>
        <v>2.5</v>
      </c>
      <c r="L433" s="7">
        <f>INDEX(products!$A$1:$G$49, MATCH(orders!$D433,products!$A$1:$A$49,0), 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 customers!A433:A1433, customers!B433:B1433,,0)</f>
        <v>Rod Gowdie</v>
      </c>
      <c r="G434" s="2" t="str">
        <f>IF(_xlfn.XLOOKUP(C434, customers!A433:A1433, customers!C433:C1433,, 0) = 0,"", _xlfn.XLOOKUP(C434, customers!A433:A1433, customers!C433:C1433,, 0))</f>
        <v/>
      </c>
      <c r="H434" s="2" t="str">
        <f>_xlfn.XLOOKUP(C434, customers!A433:A1433, customers!G433:G1433,, 0)</f>
        <v>United States</v>
      </c>
      <c r="I434" t="str">
        <f>INDEX(products!$A$1:$G$49, MATCH(orders!$D434,products!$A$1:$A$49,0), MATCH(orders!I$1,products!$A$1:$G$1,0))</f>
        <v>Ara</v>
      </c>
      <c r="J434" t="str">
        <f>INDEX(products!$A$1:$G$49, MATCH(orders!$D434,products!$A$1:$A$49,0), MATCH(orders!J$1,products!$A$1:$G$1,0))</f>
        <v>M</v>
      </c>
      <c r="K434" s="5">
        <f>INDEX(products!$A$1:$G$49, MATCH(orders!$D434,products!$A$1:$A$49,0), MATCH(orders!K$1,products!$A$1:$G$1,0))</f>
        <v>1</v>
      </c>
      <c r="L434" s="7">
        <f>INDEX(products!$A$1:$G$49, MATCH(orders!$D434,products!$A$1:$A$49,0), 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 customers!A434:A1434, customers!B434:B1434,,0)</f>
        <v>Lemuel Rignold</v>
      </c>
      <c r="G435" s="2" t="str">
        <f>IF(_xlfn.XLOOKUP(C435, customers!A434:A1434, customers!C434:C1434,, 0) = 0,"", _xlfn.XLOOKUP(C435, customers!A434:A1434, customers!C434:C1434,, 0))</f>
        <v>lrignoldc1@miibeian.gov.cn</v>
      </c>
      <c r="H435" s="2" t="str">
        <f>_xlfn.XLOOKUP(C435, customers!A434:A1434, customers!G434:G1434,, 0)</f>
        <v>United States</v>
      </c>
      <c r="I435" t="str">
        <f>INDEX(products!$A$1:$G$49, MATCH(orders!$D435,products!$A$1:$A$49,0), MATCH(orders!I$1,products!$A$1:$G$1,0))</f>
        <v>Lib</v>
      </c>
      <c r="J435" t="str">
        <f>INDEX(products!$A$1:$G$49, MATCH(orders!$D435,products!$A$1:$A$49,0), MATCH(orders!J$1,products!$A$1:$G$1,0))</f>
        <v>M</v>
      </c>
      <c r="K435" s="5">
        <f>INDEX(products!$A$1:$G$49, MATCH(orders!$D435,products!$A$1:$A$49,0), MATCH(orders!K$1,products!$A$1:$G$1,0))</f>
        <v>2.5</v>
      </c>
      <c r="L435" s="7">
        <f>INDEX(products!$A$1:$G$49, MATCH(orders!$D435,products!$A$1:$A$49,0), 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 customers!A435:A1435, customers!B435:B1435,,0)</f>
        <v>Nevsa Fields</v>
      </c>
      <c r="G436" s="2" t="str">
        <f>IF(_xlfn.XLOOKUP(C436, customers!A435:A1435, customers!C435:C1435,, 0) = 0,"", _xlfn.XLOOKUP(C436, customers!A435:A1435, customers!C435:C1435,, 0))</f>
        <v/>
      </c>
      <c r="H436" s="2" t="str">
        <f>_xlfn.XLOOKUP(C436, customers!A435:A1435, customers!G435:G1435,, 0)</f>
        <v>United States</v>
      </c>
      <c r="I436" t="str">
        <f>INDEX(products!$A$1:$G$49, MATCH(orders!$D436,products!$A$1:$A$49,0), MATCH(orders!I$1,products!$A$1:$G$1,0))</f>
        <v>Ara</v>
      </c>
      <c r="J436" t="str">
        <f>INDEX(products!$A$1:$G$49, MATCH(orders!$D436,products!$A$1:$A$49,0), MATCH(orders!J$1,products!$A$1:$G$1,0))</f>
        <v>M</v>
      </c>
      <c r="K436" s="5">
        <f>INDEX(products!$A$1:$G$49, MATCH(orders!$D436,products!$A$1:$A$49,0), MATCH(orders!K$1,products!$A$1:$G$1,0))</f>
        <v>1</v>
      </c>
      <c r="L436" s="7">
        <f>INDEX(products!$A$1:$G$49, MATCH(orders!$D436,products!$A$1:$A$49,0), 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 customers!A436:A1436, customers!B436:B1436,,0)</f>
        <v>Chance Rowthorn</v>
      </c>
      <c r="G437" s="2" t="str">
        <f>IF(_xlfn.XLOOKUP(C437, customers!A436:A1436, customers!C436:C1436,, 0) = 0,"", _xlfn.XLOOKUP(C437, customers!A436:A1436, customers!C436:C1436,, 0))</f>
        <v>crowthornc3@msn.com</v>
      </c>
      <c r="H437" s="2" t="str">
        <f>_xlfn.XLOOKUP(C437, customers!A436:A1436, customers!G436:G1436,, 0)</f>
        <v>United States</v>
      </c>
      <c r="I437" t="str">
        <f>INDEX(products!$A$1:$G$49, MATCH(orders!$D437,products!$A$1:$A$49,0), MATCH(orders!I$1,products!$A$1:$G$1,0))</f>
        <v>Exc</v>
      </c>
      <c r="J437" t="str">
        <f>INDEX(products!$A$1:$G$49, MATCH(orders!$D437,products!$A$1:$A$49,0), MATCH(orders!J$1,products!$A$1:$G$1,0))</f>
        <v>M</v>
      </c>
      <c r="K437" s="5">
        <f>INDEX(products!$A$1:$G$49, MATCH(orders!$D437,products!$A$1:$A$49,0), MATCH(orders!K$1,products!$A$1:$G$1,0))</f>
        <v>0.5</v>
      </c>
      <c r="L437" s="7">
        <f>INDEX(products!$A$1:$G$49, MATCH(orders!$D437,products!$A$1:$A$49,0), 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 customers!A437:A1437, customers!B437:B1437,,0)</f>
        <v>Orly Ryland</v>
      </c>
      <c r="G438" s="2" t="str">
        <f>IF(_xlfn.XLOOKUP(C438, customers!A437:A1437, customers!C437:C1437,, 0) = 0,"", _xlfn.XLOOKUP(C438, customers!A437:A1437, customers!C437:C1437,, 0))</f>
        <v>orylandc4@deviantart.com</v>
      </c>
      <c r="H438" s="2" t="str">
        <f>_xlfn.XLOOKUP(C438, customers!A437:A1437, customers!G437:G1437,, 0)</f>
        <v>United States</v>
      </c>
      <c r="I438" t="str">
        <f>INDEX(products!$A$1:$G$49, MATCH(orders!$D438,products!$A$1:$A$49,0), MATCH(orders!I$1,products!$A$1:$G$1,0))</f>
        <v>Lib</v>
      </c>
      <c r="J438" t="str">
        <f>INDEX(products!$A$1:$G$49, MATCH(orders!$D438,products!$A$1:$A$49,0), MATCH(orders!J$1,products!$A$1:$G$1,0))</f>
        <v>L</v>
      </c>
      <c r="K438" s="5">
        <f>INDEX(products!$A$1:$G$49, MATCH(orders!$D438,products!$A$1:$A$49,0), MATCH(orders!K$1,products!$A$1:$G$1,0))</f>
        <v>0.2</v>
      </c>
      <c r="L438" s="7">
        <f>INDEX(products!$A$1:$G$49, MATCH(orders!$D438,products!$A$1:$A$49,0), 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 customers!A438:A1438, customers!B438:B1438,,0)</f>
        <v>Willabella Abramski</v>
      </c>
      <c r="G439" s="2" t="str">
        <f>IF(_xlfn.XLOOKUP(C439, customers!A438:A1438, customers!C438:C1438,, 0) = 0,"", _xlfn.XLOOKUP(C439, customers!A438:A1438, customers!C438:C1438,, 0))</f>
        <v/>
      </c>
      <c r="H439" s="2" t="str">
        <f>_xlfn.XLOOKUP(C439, customers!A438:A1438, customers!G438:G1438,, 0)</f>
        <v>United States</v>
      </c>
      <c r="I439" t="str">
        <f>INDEX(products!$A$1:$G$49, MATCH(orders!$D439,products!$A$1:$A$49,0), MATCH(orders!I$1,products!$A$1:$G$1,0))</f>
        <v>Lib</v>
      </c>
      <c r="J439" t="str">
        <f>INDEX(products!$A$1:$G$49, MATCH(orders!$D439,products!$A$1:$A$49,0), MATCH(orders!J$1,products!$A$1:$G$1,0))</f>
        <v>D</v>
      </c>
      <c r="K439" s="5">
        <f>INDEX(products!$A$1:$G$49, MATCH(orders!$D439,products!$A$1:$A$49,0), MATCH(orders!K$1,products!$A$1:$G$1,0))</f>
        <v>2.5</v>
      </c>
      <c r="L439" s="7">
        <f>INDEX(products!$A$1:$G$49, MATCH(orders!$D439,products!$A$1:$A$49,0), 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 customers!A439:A1439, customers!B439:B1439,,0)</f>
        <v>Morgen Seson</v>
      </c>
      <c r="G440" s="2" t="str">
        <f>IF(_xlfn.XLOOKUP(C440, customers!A439:A1439, customers!C439:C1439,, 0) = 0,"", _xlfn.XLOOKUP(C440, customers!A439:A1439, customers!C439:C1439,, 0))</f>
        <v>msesonck@census.gov</v>
      </c>
      <c r="H440" s="2" t="str">
        <f>_xlfn.XLOOKUP(C440, customers!A439:A1439, customers!G439:G1439,, 0)</f>
        <v>United States</v>
      </c>
      <c r="I440" t="str">
        <f>INDEX(products!$A$1:$G$49, MATCH(orders!$D440,products!$A$1:$A$49,0), MATCH(orders!I$1,products!$A$1:$G$1,0))</f>
        <v>Lib</v>
      </c>
      <c r="J440" t="str">
        <f>INDEX(products!$A$1:$G$49, MATCH(orders!$D440,products!$A$1:$A$49,0), MATCH(orders!J$1,products!$A$1:$G$1,0))</f>
        <v>D</v>
      </c>
      <c r="K440" s="5">
        <f>INDEX(products!$A$1:$G$49, MATCH(orders!$D440,products!$A$1:$A$49,0), MATCH(orders!K$1,products!$A$1:$G$1,0))</f>
        <v>0.5</v>
      </c>
      <c r="L440" s="7">
        <f>INDEX(products!$A$1:$G$49, MATCH(orders!$D440,products!$A$1:$A$49,0), 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 customers!A440:A1440, customers!B440:B1440,,0)</f>
        <v>Chickie Ragless</v>
      </c>
      <c r="G441" s="2" t="str">
        <f>IF(_xlfn.XLOOKUP(C441, customers!A440:A1440, customers!C440:C1440,, 0) = 0,"", _xlfn.XLOOKUP(C441, customers!A440:A1440, customers!C440:C1440,, 0))</f>
        <v>craglessc7@webmd.com</v>
      </c>
      <c r="H441" s="2" t="str">
        <f>_xlfn.XLOOKUP(C441, customers!A440:A1440, customers!G440:G1440,, 0)</f>
        <v>Ireland</v>
      </c>
      <c r="I441" t="str">
        <f>INDEX(products!$A$1:$G$49, MATCH(orders!$D441,products!$A$1:$A$49,0), MATCH(orders!I$1,products!$A$1:$G$1,0))</f>
        <v>Exc</v>
      </c>
      <c r="J441" t="str">
        <f>INDEX(products!$A$1:$G$49, MATCH(orders!$D441,products!$A$1:$A$49,0), MATCH(orders!J$1,products!$A$1:$G$1,0))</f>
        <v>L</v>
      </c>
      <c r="K441" s="5">
        <f>INDEX(products!$A$1:$G$49, MATCH(orders!$D441,products!$A$1:$A$49,0), MATCH(orders!K$1,products!$A$1:$G$1,0))</f>
        <v>0.5</v>
      </c>
      <c r="L441" s="7">
        <f>INDEX(products!$A$1:$G$49, MATCH(orders!$D441,products!$A$1:$A$49,0), 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 customers!A441:A1441, customers!B441:B1441,,0)</f>
        <v>Freda Hollows</v>
      </c>
      <c r="G442" s="2" t="str">
        <f>IF(_xlfn.XLOOKUP(C442, customers!A441:A1441, customers!C441:C1441,, 0) = 0,"", _xlfn.XLOOKUP(C442, customers!A441:A1441, customers!C441:C1441,, 0))</f>
        <v>fhollowsc8@blogtalkradio.com</v>
      </c>
      <c r="H442" s="2" t="str">
        <f>_xlfn.XLOOKUP(C442, customers!A441:A1441, customers!G441:G1441,, 0)</f>
        <v>United States</v>
      </c>
      <c r="I442" t="str">
        <f>INDEX(products!$A$1:$G$49, MATCH(orders!$D442,products!$A$1:$A$49,0), MATCH(orders!I$1,products!$A$1:$G$1,0))</f>
        <v>Ara</v>
      </c>
      <c r="J442" t="str">
        <f>INDEX(products!$A$1:$G$49, MATCH(orders!$D442,products!$A$1:$A$49,0), MATCH(orders!J$1,products!$A$1:$G$1,0))</f>
        <v>M</v>
      </c>
      <c r="K442" s="5">
        <f>INDEX(products!$A$1:$G$49, MATCH(orders!$D442,products!$A$1:$A$49,0), MATCH(orders!K$1,products!$A$1:$G$1,0))</f>
        <v>2.5</v>
      </c>
      <c r="L442" s="7">
        <f>INDEX(products!$A$1:$G$49, MATCH(orders!$D442,products!$A$1:$A$49,0), 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 customers!A442:A1442, customers!B442:B1442,,0)</f>
        <v>Livy Lathleiff</v>
      </c>
      <c r="G443" s="2" t="str">
        <f>IF(_xlfn.XLOOKUP(C443, customers!A442:A1442, customers!C442:C1442,, 0) = 0,"", _xlfn.XLOOKUP(C443, customers!A442:A1442, customers!C442:C1442,, 0))</f>
        <v>llathleiffc9@nationalgeographic.com</v>
      </c>
      <c r="H443" s="2" t="str">
        <f>_xlfn.XLOOKUP(C443, customers!A442:A1442, customers!G442:G1442,, 0)</f>
        <v>Ireland</v>
      </c>
      <c r="I443" t="str">
        <f>INDEX(products!$A$1:$G$49, MATCH(orders!$D443,products!$A$1:$A$49,0), MATCH(orders!I$1,products!$A$1:$G$1,0))</f>
        <v>Exc</v>
      </c>
      <c r="J443" t="str">
        <f>INDEX(products!$A$1:$G$49, MATCH(orders!$D443,products!$A$1:$A$49,0), MATCH(orders!J$1,products!$A$1:$G$1,0))</f>
        <v>D</v>
      </c>
      <c r="K443" s="5">
        <f>INDEX(products!$A$1:$G$49, MATCH(orders!$D443,products!$A$1:$A$49,0), MATCH(orders!K$1,products!$A$1:$G$1,0))</f>
        <v>1</v>
      </c>
      <c r="L443" s="7">
        <f>INDEX(products!$A$1:$G$49, MATCH(orders!$D443,products!$A$1:$A$49,0), 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 customers!A443:A1443, customers!B443:B1443,,0)</f>
        <v>Koralle Heads</v>
      </c>
      <c r="G444" s="2" t="str">
        <f>IF(_xlfn.XLOOKUP(C444, customers!A443:A1443, customers!C443:C1443,, 0) = 0,"", _xlfn.XLOOKUP(C444, customers!A443:A1443, customers!C443:C1443,, 0))</f>
        <v>kheadsca@jalbum.net</v>
      </c>
      <c r="H444" s="2" t="str">
        <f>_xlfn.XLOOKUP(C444, customers!A443:A1443, customers!G443:G1443,, 0)</f>
        <v>United States</v>
      </c>
      <c r="I444" t="str">
        <f>INDEX(products!$A$1:$G$49, MATCH(orders!$D444,products!$A$1:$A$49,0), MATCH(orders!I$1,products!$A$1:$G$1,0))</f>
        <v>Rob</v>
      </c>
      <c r="J444" t="str">
        <f>INDEX(products!$A$1:$G$49, MATCH(orders!$D444,products!$A$1:$A$49,0), MATCH(orders!J$1,products!$A$1:$G$1,0))</f>
        <v>L</v>
      </c>
      <c r="K444" s="5">
        <f>INDEX(products!$A$1:$G$49, MATCH(orders!$D444,products!$A$1:$A$49,0), MATCH(orders!K$1,products!$A$1:$G$1,0))</f>
        <v>0.5</v>
      </c>
      <c r="L444" s="7">
        <f>INDEX(products!$A$1:$G$49, MATCH(orders!$D444,products!$A$1:$A$49,0), 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 customers!A444:A1444, customers!B444:B1444,,0)</f>
        <v>Theo Bowne</v>
      </c>
      <c r="G445" s="2" t="str">
        <f>IF(_xlfn.XLOOKUP(C445, customers!A444:A1444, customers!C444:C1444,, 0) = 0,"", _xlfn.XLOOKUP(C445, customers!A444:A1444, customers!C444:C1444,, 0))</f>
        <v>tbownecb@unicef.org</v>
      </c>
      <c r="H445" s="2" t="str">
        <f>_xlfn.XLOOKUP(C445, customers!A444:A1444, customers!G444:G1444,, 0)</f>
        <v>Ireland</v>
      </c>
      <c r="I445" t="str">
        <f>INDEX(products!$A$1:$G$49, MATCH(orders!$D445,products!$A$1:$A$49,0), MATCH(orders!I$1,products!$A$1:$G$1,0))</f>
        <v>Exc</v>
      </c>
      <c r="J445" t="str">
        <f>INDEX(products!$A$1:$G$49, MATCH(orders!$D445,products!$A$1:$A$49,0), MATCH(orders!J$1,products!$A$1:$G$1,0))</f>
        <v>L</v>
      </c>
      <c r="K445" s="5">
        <f>INDEX(products!$A$1:$G$49, MATCH(orders!$D445,products!$A$1:$A$49,0), MATCH(orders!K$1,products!$A$1:$G$1,0))</f>
        <v>0.2</v>
      </c>
      <c r="L445" s="7">
        <f>INDEX(products!$A$1:$G$49, MATCH(orders!$D445,products!$A$1:$A$49,0), 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 customers!A445:A1445, customers!B445:B1445,,0)</f>
        <v>Rasia Jacquemard</v>
      </c>
      <c r="G446" s="2" t="str">
        <f>IF(_xlfn.XLOOKUP(C446, customers!A445:A1445, customers!C445:C1445,, 0) = 0,"", _xlfn.XLOOKUP(C446, customers!A445:A1445, customers!C445:C1445,, 0))</f>
        <v>rjacquemardcc@acquirethisname.com</v>
      </c>
      <c r="H446" s="2" t="str">
        <f>_xlfn.XLOOKUP(C446, customers!A445:A1445, customers!G445:G1445,, 0)</f>
        <v>Ireland</v>
      </c>
      <c r="I446" t="str">
        <f>INDEX(products!$A$1:$G$49, MATCH(orders!$D446,products!$A$1:$A$49,0), MATCH(orders!I$1,products!$A$1:$G$1,0))</f>
        <v>Exc</v>
      </c>
      <c r="J446" t="str">
        <f>INDEX(products!$A$1:$G$49, MATCH(orders!$D446,products!$A$1:$A$49,0), MATCH(orders!J$1,products!$A$1:$G$1,0))</f>
        <v>M</v>
      </c>
      <c r="K446" s="5">
        <f>INDEX(products!$A$1:$G$49, MATCH(orders!$D446,products!$A$1:$A$49,0), MATCH(orders!K$1,products!$A$1:$G$1,0))</f>
        <v>0.2</v>
      </c>
      <c r="L446" s="7">
        <f>INDEX(products!$A$1:$G$49, MATCH(orders!$D446,products!$A$1:$A$49,0), 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 customers!A446:A1446, customers!B446:B1446,,0)</f>
        <v>Kizzie Warman</v>
      </c>
      <c r="G447" s="2" t="str">
        <f>IF(_xlfn.XLOOKUP(C447, customers!A446:A1446, customers!C446:C1446,, 0) = 0,"", _xlfn.XLOOKUP(C447, customers!A446:A1446, customers!C446:C1446,, 0))</f>
        <v>kwarmancd@printfriendly.com</v>
      </c>
      <c r="H447" s="2" t="str">
        <f>_xlfn.XLOOKUP(C447, customers!A446:A1446, customers!G446:G1446,, 0)</f>
        <v>Ireland</v>
      </c>
      <c r="I447" t="str">
        <f>INDEX(products!$A$1:$G$49, MATCH(orders!$D447,products!$A$1:$A$49,0), MATCH(orders!I$1,products!$A$1:$G$1,0))</f>
        <v>Lib</v>
      </c>
      <c r="J447" t="str">
        <f>INDEX(products!$A$1:$G$49, MATCH(orders!$D447,products!$A$1:$A$49,0), MATCH(orders!J$1,products!$A$1:$G$1,0))</f>
        <v>M</v>
      </c>
      <c r="K447" s="5">
        <f>INDEX(products!$A$1:$G$49, MATCH(orders!$D447,products!$A$1:$A$49,0), MATCH(orders!K$1,products!$A$1:$G$1,0))</f>
        <v>2.5</v>
      </c>
      <c r="L447" s="7">
        <f>INDEX(products!$A$1:$G$49, MATCH(orders!$D447,products!$A$1:$A$49,0), 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 customers!A447:A1447, customers!B447:B1447,,0)</f>
        <v>Wain Cholomin</v>
      </c>
      <c r="G448" s="2" t="str">
        <f>IF(_xlfn.XLOOKUP(C448, customers!A447:A1447, customers!C447:C1447,, 0) = 0,"", _xlfn.XLOOKUP(C448, customers!A447:A1447, customers!C447:C1447,, 0))</f>
        <v>wcholomince@about.com</v>
      </c>
      <c r="H448" s="2" t="str">
        <f>_xlfn.XLOOKUP(C448, customers!A447:A1447, customers!G447:G1447,, 0)</f>
        <v>United Kingdom</v>
      </c>
      <c r="I448" t="str">
        <f>INDEX(products!$A$1:$G$49, MATCH(orders!$D448,products!$A$1:$A$49,0), MATCH(orders!I$1,products!$A$1:$G$1,0))</f>
        <v>Lib</v>
      </c>
      <c r="J448" t="str">
        <f>INDEX(products!$A$1:$G$49, MATCH(orders!$D448,products!$A$1:$A$49,0), MATCH(orders!J$1,products!$A$1:$G$1,0))</f>
        <v>M</v>
      </c>
      <c r="K448" s="5">
        <f>INDEX(products!$A$1:$G$49, MATCH(orders!$D448,products!$A$1:$A$49,0), MATCH(orders!K$1,products!$A$1:$G$1,0))</f>
        <v>0.5</v>
      </c>
      <c r="L448" s="7">
        <f>INDEX(products!$A$1:$G$49, MATCH(orders!$D448,products!$A$1:$A$49,0), 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 customers!A448:A1448, customers!B448:B1448,,0)</f>
        <v>Arleen Braidman</v>
      </c>
      <c r="G449" s="2" t="str">
        <f>IF(_xlfn.XLOOKUP(C449, customers!A448:A1448, customers!C448:C1448,, 0) = 0,"", _xlfn.XLOOKUP(C449, customers!A448:A1448, customers!C448:C1448,, 0))</f>
        <v>abraidmancf@census.gov</v>
      </c>
      <c r="H449" s="2" t="str">
        <f>_xlfn.XLOOKUP(C449, customers!A448:A1448, customers!G448:G1448,, 0)</f>
        <v>United States</v>
      </c>
      <c r="I449" t="str">
        <f>INDEX(products!$A$1:$G$49, MATCH(orders!$D449,products!$A$1:$A$49,0), MATCH(orders!I$1,products!$A$1:$G$1,0))</f>
        <v>Rob</v>
      </c>
      <c r="J449" t="str">
        <f>INDEX(products!$A$1:$G$49, MATCH(orders!$D449,products!$A$1:$A$49,0), MATCH(orders!J$1,products!$A$1:$G$1,0))</f>
        <v>M</v>
      </c>
      <c r="K449" s="5">
        <f>INDEX(products!$A$1:$G$49, MATCH(orders!$D449,products!$A$1:$A$49,0), MATCH(orders!K$1,products!$A$1:$G$1,0))</f>
        <v>0.5</v>
      </c>
      <c r="L449" s="7">
        <f>INDEX(products!$A$1:$G$49, MATCH(orders!$D449,products!$A$1:$A$49,0), 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 customers!A449:A1449, customers!B449:B1449,,0)</f>
        <v>Pru Durban</v>
      </c>
      <c r="G450" s="2" t="str">
        <f>IF(_xlfn.XLOOKUP(C450, customers!A449:A1449, customers!C449:C1449,, 0) = 0,"", _xlfn.XLOOKUP(C450, customers!A449:A1449, customers!C449:C1449,, 0))</f>
        <v>pdurbancg@symantec.com</v>
      </c>
      <c r="H450" s="2" t="str">
        <f>_xlfn.XLOOKUP(C450, customers!A449:A1449, customers!G449:G1449,, 0)</f>
        <v>Ireland</v>
      </c>
      <c r="I450" t="str">
        <f>INDEX(products!$A$1:$G$49, MATCH(orders!$D450,products!$A$1:$A$49,0), MATCH(orders!I$1,products!$A$1:$G$1,0))</f>
        <v>Rob</v>
      </c>
      <c r="J450" t="str">
        <f>INDEX(products!$A$1:$G$49, MATCH(orders!$D450,products!$A$1:$A$49,0), MATCH(orders!J$1,products!$A$1:$G$1,0))</f>
        <v>L</v>
      </c>
      <c r="K450" s="5">
        <f>INDEX(products!$A$1:$G$49, MATCH(orders!$D450,products!$A$1:$A$49,0), MATCH(orders!K$1,products!$A$1:$G$1,0))</f>
        <v>0.5</v>
      </c>
      <c r="L450" s="7">
        <f>INDEX(products!$A$1:$G$49, MATCH(orders!$D450,products!$A$1:$A$49,0), 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 customers!A450:A1450, customers!B450:B1450,,0)</f>
        <v>Antone Harrold</v>
      </c>
      <c r="G451" s="2" t="str">
        <f>IF(_xlfn.XLOOKUP(C451, customers!A450:A1450, customers!C450:C1450,, 0) = 0,"", _xlfn.XLOOKUP(C451, customers!A450:A1450, customers!C450:C1450,, 0))</f>
        <v>aharroldch@miibeian.gov.cn</v>
      </c>
      <c r="H451" s="2" t="str">
        <f>_xlfn.XLOOKUP(C451, customers!A450:A1450, customers!G450:G1450,, 0)</f>
        <v>United States</v>
      </c>
      <c r="I451" t="str">
        <f>INDEX(products!$A$1:$G$49, MATCH(orders!$D451,products!$A$1:$A$49,0), MATCH(orders!I$1,products!$A$1:$G$1,0))</f>
        <v>Rob</v>
      </c>
      <c r="J451" t="str">
        <f>INDEX(products!$A$1:$G$49, MATCH(orders!$D451,products!$A$1:$A$49,0), MATCH(orders!J$1,products!$A$1:$G$1,0))</f>
        <v>D</v>
      </c>
      <c r="K451" s="5">
        <f>INDEX(products!$A$1:$G$49, MATCH(orders!$D451,products!$A$1:$A$49,0), MATCH(orders!K$1,products!$A$1:$G$1,0))</f>
        <v>0.2</v>
      </c>
      <c r="L451" s="7">
        <f>INDEX(products!$A$1:$G$49, MATCH(orders!$D451,products!$A$1:$A$49,0), MATCH(orders!L$1,products!$A$1:$G$1,0))</f>
        <v>2.6849999999999996</v>
      </c>
      <c r="M451" s="7">
        <f t="shared" ref="M451:M514" si="21">E451*L451</f>
        <v>5.3699999999999992</v>
      </c>
      <c r="N451" t="str">
        <f t="shared" ref="N451:N514" si="22">IF(I451="Rob","Robusta", IF(I451="Exc","Excelsa", IF(I451="Ara","Arabica", IF(I451="Lib","Liberica",""))))</f>
        <v>Robusta</v>
      </c>
      <c r="O451" t="str">
        <f t="shared" ref="O451:O514" si="23">IF(J451="M","Medium", IF(J451="L","Light", 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 customers!A451:A1451, customers!B451:B1451,,0)</f>
        <v>Sim Pamphilon</v>
      </c>
      <c r="G452" s="2" t="str">
        <f>IF(_xlfn.XLOOKUP(C452, customers!A451:A1451, customers!C451:C1451,, 0) = 0,"", _xlfn.XLOOKUP(C452, customers!A451:A1451, customers!C451:C1451,, 0))</f>
        <v>spamphilonci@mlb.com</v>
      </c>
      <c r="H452" s="2" t="str">
        <f>_xlfn.XLOOKUP(C452, customers!A451:A1451, customers!G451:G1451,, 0)</f>
        <v>Ireland</v>
      </c>
      <c r="I452" t="str">
        <f>INDEX(products!$A$1:$G$49, MATCH(orders!$D452,products!$A$1:$A$49,0), MATCH(orders!I$1,products!$A$1:$G$1,0))</f>
        <v>Lib</v>
      </c>
      <c r="J452" t="str">
        <f>INDEX(products!$A$1:$G$49, MATCH(orders!$D452,products!$A$1:$A$49,0), MATCH(orders!J$1,products!$A$1:$G$1,0))</f>
        <v>L</v>
      </c>
      <c r="K452" s="5">
        <f>INDEX(products!$A$1:$G$49, MATCH(orders!$D452,products!$A$1:$A$49,0), MATCH(orders!K$1,products!$A$1:$G$1,0))</f>
        <v>0.2</v>
      </c>
      <c r="L452" s="7">
        <f>INDEX(products!$A$1:$G$49, MATCH(orders!$D452,products!$A$1:$A$49,0), 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 customers!A452:A1452, customers!B452:B1452,,0)</f>
        <v>Mohandis Spurden</v>
      </c>
      <c r="G453" s="2" t="str">
        <f>IF(_xlfn.XLOOKUP(C453, customers!A452:A1452, customers!C452:C1452,, 0) = 0,"", _xlfn.XLOOKUP(C453, customers!A452:A1452, customers!C452:C1452,, 0))</f>
        <v>mspurdencj@exblog.jp</v>
      </c>
      <c r="H453" s="2" t="str">
        <f>_xlfn.XLOOKUP(C453, customers!A452:A1452, customers!G452:G1452,, 0)</f>
        <v>United States</v>
      </c>
      <c r="I453" t="str">
        <f>INDEX(products!$A$1:$G$49, MATCH(orders!$D453,products!$A$1:$A$49,0), MATCH(orders!I$1,products!$A$1:$G$1,0))</f>
        <v>Rob</v>
      </c>
      <c r="J453" t="str">
        <f>INDEX(products!$A$1:$G$49, MATCH(orders!$D453,products!$A$1:$A$49,0), MATCH(orders!J$1,products!$A$1:$G$1,0))</f>
        <v>D</v>
      </c>
      <c r="K453" s="5">
        <f>INDEX(products!$A$1:$G$49, MATCH(orders!$D453,products!$A$1:$A$49,0), MATCH(orders!K$1,products!$A$1:$G$1,0))</f>
        <v>2.5</v>
      </c>
      <c r="L453" s="7">
        <f>INDEX(products!$A$1:$G$49, MATCH(orders!$D453,products!$A$1:$A$49,0), 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 customers!A453:A1453, customers!B453:B1453,,0)</f>
        <v>Morgen Seson</v>
      </c>
      <c r="G454" s="2" t="str">
        <f>IF(_xlfn.XLOOKUP(C454, customers!A453:A1453, customers!C453:C1453,, 0) = 0,"", _xlfn.XLOOKUP(C454, customers!A453:A1453, customers!C453:C1453,, 0))</f>
        <v>msesonck@census.gov</v>
      </c>
      <c r="H454" s="2" t="str">
        <f>_xlfn.XLOOKUP(C454, customers!A453:A1453, customers!G453:G1453,, 0)</f>
        <v>United States</v>
      </c>
      <c r="I454" t="str">
        <f>INDEX(products!$A$1:$G$49, MATCH(orders!$D454,products!$A$1:$A$49,0), MATCH(orders!I$1,products!$A$1:$G$1,0))</f>
        <v>Ara</v>
      </c>
      <c r="J454" t="str">
        <f>INDEX(products!$A$1:$G$49, MATCH(orders!$D454,products!$A$1:$A$49,0), MATCH(orders!J$1,products!$A$1:$G$1,0))</f>
        <v>L</v>
      </c>
      <c r="K454" s="5">
        <f>INDEX(products!$A$1:$G$49, MATCH(orders!$D454,products!$A$1:$A$49,0), MATCH(orders!K$1,products!$A$1:$G$1,0))</f>
        <v>0.2</v>
      </c>
      <c r="L454" s="7">
        <f>INDEX(products!$A$1:$G$49, MATCH(orders!$D454,products!$A$1:$A$49,0), 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 customers!A454:A1454, customers!B454:B1454,,0)</f>
        <v>Nalani Pirrone</v>
      </c>
      <c r="G455" s="2" t="str">
        <f>IF(_xlfn.XLOOKUP(C455, customers!A454:A1454, customers!C454:C1454,, 0) = 0,"", _xlfn.XLOOKUP(C455, customers!A454:A1454, customers!C454:C1454,, 0))</f>
        <v>npirronecl@weibo.com</v>
      </c>
      <c r="H455" s="2" t="str">
        <f>_xlfn.XLOOKUP(C455, customers!A454:A1454, customers!G454:G1454,, 0)</f>
        <v>United States</v>
      </c>
      <c r="I455" t="str">
        <f>INDEX(products!$A$1:$G$49, MATCH(orders!$D455,products!$A$1:$A$49,0), MATCH(orders!I$1,products!$A$1:$G$1,0))</f>
        <v>Lib</v>
      </c>
      <c r="J455" t="str">
        <f>INDEX(products!$A$1:$G$49, MATCH(orders!$D455,products!$A$1:$A$49,0), MATCH(orders!J$1,products!$A$1:$G$1,0))</f>
        <v>L</v>
      </c>
      <c r="K455" s="5">
        <f>INDEX(products!$A$1:$G$49, MATCH(orders!$D455,products!$A$1:$A$49,0), MATCH(orders!K$1,products!$A$1:$G$1,0))</f>
        <v>0.5</v>
      </c>
      <c r="L455" s="7">
        <f>INDEX(products!$A$1:$G$49, MATCH(orders!$D455,products!$A$1:$A$49,0), 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 customers!A455:A1455, customers!B455:B1455,,0)</f>
        <v>Reube Cawley</v>
      </c>
      <c r="G456" s="2" t="str">
        <f>IF(_xlfn.XLOOKUP(C456, customers!A455:A1455, customers!C455:C1455,, 0) = 0,"", _xlfn.XLOOKUP(C456, customers!A455:A1455, customers!C455:C1455,, 0))</f>
        <v>rcawleycm@yellowbook.com</v>
      </c>
      <c r="H456" s="2" t="str">
        <f>_xlfn.XLOOKUP(C456, customers!A455:A1455, customers!G455:G1455,, 0)</f>
        <v>Ireland</v>
      </c>
      <c r="I456" t="str">
        <f>INDEX(products!$A$1:$G$49, MATCH(orders!$D456,products!$A$1:$A$49,0), MATCH(orders!I$1,products!$A$1:$G$1,0))</f>
        <v>Rob</v>
      </c>
      <c r="J456" t="str">
        <f>INDEX(products!$A$1:$G$49, MATCH(orders!$D456,products!$A$1:$A$49,0), MATCH(orders!J$1,products!$A$1:$G$1,0))</f>
        <v>D</v>
      </c>
      <c r="K456" s="5">
        <f>INDEX(products!$A$1:$G$49, MATCH(orders!$D456,products!$A$1:$A$49,0), MATCH(orders!K$1,products!$A$1:$G$1,0))</f>
        <v>2.5</v>
      </c>
      <c r="L456" s="7">
        <f>INDEX(products!$A$1:$G$49, MATCH(orders!$D456,products!$A$1:$A$49,0), 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 customers!A456:A1456, customers!B456:B1456,,0)</f>
        <v>Stan Barribal</v>
      </c>
      <c r="G457" s="2" t="str">
        <f>IF(_xlfn.XLOOKUP(C457, customers!A456:A1456, customers!C456:C1456,, 0) = 0,"", _xlfn.XLOOKUP(C457, customers!A456:A1456, customers!C456:C1456,, 0))</f>
        <v>sbarribalcn@microsoft.com</v>
      </c>
      <c r="H457" s="2" t="str">
        <f>_xlfn.XLOOKUP(C457, customers!A456:A1456, customers!G456:G1456,, 0)</f>
        <v>Ireland</v>
      </c>
      <c r="I457" t="str">
        <f>INDEX(products!$A$1:$G$49, MATCH(orders!$D457,products!$A$1:$A$49,0), MATCH(orders!I$1,products!$A$1:$G$1,0))</f>
        <v>Lib</v>
      </c>
      <c r="J457" t="str">
        <f>INDEX(products!$A$1:$G$49, MATCH(orders!$D457,products!$A$1:$A$49,0), MATCH(orders!J$1,products!$A$1:$G$1,0))</f>
        <v>L</v>
      </c>
      <c r="K457" s="5">
        <f>INDEX(products!$A$1:$G$49, MATCH(orders!$D457,products!$A$1:$A$49,0), MATCH(orders!K$1,products!$A$1:$G$1,0))</f>
        <v>0.2</v>
      </c>
      <c r="L457" s="7">
        <f>INDEX(products!$A$1:$G$49, MATCH(orders!$D457,products!$A$1:$A$49,0), 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 customers!A457:A1457, customers!B457:B1457,,0)</f>
        <v>Agnes Adamides</v>
      </c>
      <c r="G458" s="2" t="str">
        <f>IF(_xlfn.XLOOKUP(C458, customers!A457:A1457, customers!C457:C1457,, 0) = 0,"", _xlfn.XLOOKUP(C458, customers!A457:A1457, customers!C457:C1457,, 0))</f>
        <v>aadamidesco@bizjournals.com</v>
      </c>
      <c r="H458" s="2" t="str">
        <f>_xlfn.XLOOKUP(C458, customers!A457:A1457, customers!G457:G1457,, 0)</f>
        <v>United Kingdom</v>
      </c>
      <c r="I458" t="str">
        <f>INDEX(products!$A$1:$G$49, MATCH(orders!$D458,products!$A$1:$A$49,0), MATCH(orders!I$1,products!$A$1:$G$1,0))</f>
        <v>Rob</v>
      </c>
      <c r="J458" t="str">
        <f>INDEX(products!$A$1:$G$49, MATCH(orders!$D458,products!$A$1:$A$49,0), MATCH(orders!J$1,products!$A$1:$G$1,0))</f>
        <v>D</v>
      </c>
      <c r="K458" s="5">
        <f>INDEX(products!$A$1:$G$49, MATCH(orders!$D458,products!$A$1:$A$49,0), MATCH(orders!K$1,products!$A$1:$G$1,0))</f>
        <v>2.5</v>
      </c>
      <c r="L458" s="7">
        <f>INDEX(products!$A$1:$G$49, MATCH(orders!$D458,products!$A$1:$A$49,0), 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 customers!A458:A1458, customers!B458:B1458,,0)</f>
        <v>Carmelita Thowes</v>
      </c>
      <c r="G459" s="2" t="str">
        <f>IF(_xlfn.XLOOKUP(C459, customers!A458:A1458, customers!C458:C1458,, 0) = 0,"", _xlfn.XLOOKUP(C459, customers!A458:A1458, customers!C458:C1458,, 0))</f>
        <v>cthowescp@craigslist.org</v>
      </c>
      <c r="H459" s="2" t="str">
        <f>_xlfn.XLOOKUP(C459, customers!A458:A1458, customers!G458:G1458,, 0)</f>
        <v>United States</v>
      </c>
      <c r="I459" t="str">
        <f>INDEX(products!$A$1:$G$49, MATCH(orders!$D459,products!$A$1:$A$49,0), MATCH(orders!I$1,products!$A$1:$G$1,0))</f>
        <v>Lib</v>
      </c>
      <c r="J459" t="str">
        <f>INDEX(products!$A$1:$G$49, MATCH(orders!$D459,products!$A$1:$A$49,0), MATCH(orders!J$1,products!$A$1:$G$1,0))</f>
        <v>L</v>
      </c>
      <c r="K459" s="5">
        <f>INDEX(products!$A$1:$G$49, MATCH(orders!$D459,products!$A$1:$A$49,0), MATCH(orders!K$1,products!$A$1:$G$1,0))</f>
        <v>0.5</v>
      </c>
      <c r="L459" s="7">
        <f>INDEX(products!$A$1:$G$49, MATCH(orders!$D459,products!$A$1:$A$49,0), 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 customers!A459:A1459, customers!B459:B1459,,0)</f>
        <v>Rodolfo Willoway</v>
      </c>
      <c r="G460" s="2" t="str">
        <f>IF(_xlfn.XLOOKUP(C460, customers!A459:A1459, customers!C459:C1459,, 0) = 0,"", _xlfn.XLOOKUP(C460, customers!A459:A1459, customers!C459:C1459,, 0))</f>
        <v>rwillowaycq@admin.ch</v>
      </c>
      <c r="H460" s="2" t="str">
        <f>_xlfn.XLOOKUP(C460, customers!A459:A1459, customers!G459:G1459,, 0)</f>
        <v>United States</v>
      </c>
      <c r="I460" t="str">
        <f>INDEX(products!$A$1:$G$49, MATCH(orders!$D460,products!$A$1:$A$49,0), MATCH(orders!I$1,products!$A$1:$G$1,0))</f>
        <v>Ara</v>
      </c>
      <c r="J460" t="str">
        <f>INDEX(products!$A$1:$G$49, MATCH(orders!$D460,products!$A$1:$A$49,0), MATCH(orders!J$1,products!$A$1:$G$1,0))</f>
        <v>M</v>
      </c>
      <c r="K460" s="5">
        <f>INDEX(products!$A$1:$G$49, MATCH(orders!$D460,products!$A$1:$A$49,0), MATCH(orders!K$1,products!$A$1:$G$1,0))</f>
        <v>1</v>
      </c>
      <c r="L460" s="7">
        <f>INDEX(products!$A$1:$G$49, MATCH(orders!$D460,products!$A$1:$A$49,0), 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 customers!A460:A1460, customers!B460:B1460,,0)</f>
        <v>Alvis Elwin</v>
      </c>
      <c r="G461" s="2" t="str">
        <f>IF(_xlfn.XLOOKUP(C461, customers!A460:A1460, customers!C460:C1460,, 0) = 0,"", _xlfn.XLOOKUP(C461, customers!A460:A1460, customers!C460:C1460,, 0))</f>
        <v>aelwincr@privacy.gov.au</v>
      </c>
      <c r="H461" s="2" t="str">
        <f>_xlfn.XLOOKUP(C461, customers!A460:A1460, customers!G460:G1460,, 0)</f>
        <v>United States</v>
      </c>
      <c r="I461" t="str">
        <f>INDEX(products!$A$1:$G$49, MATCH(orders!$D461,products!$A$1:$A$49,0), MATCH(orders!I$1,products!$A$1:$G$1,0))</f>
        <v>Lib</v>
      </c>
      <c r="J461" t="str">
        <f>INDEX(products!$A$1:$G$49, MATCH(orders!$D461,products!$A$1:$A$49,0), MATCH(orders!J$1,products!$A$1:$G$1,0))</f>
        <v>L</v>
      </c>
      <c r="K461" s="5">
        <f>INDEX(products!$A$1:$G$49, MATCH(orders!$D461,products!$A$1:$A$49,0), MATCH(orders!K$1,products!$A$1:$G$1,0))</f>
        <v>0.2</v>
      </c>
      <c r="L461" s="7">
        <f>INDEX(products!$A$1:$G$49, MATCH(orders!$D461,products!$A$1:$A$49,0), 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 customers!A461:A1461, customers!B461:B1461,,0)</f>
        <v>Araldo Bilbrook</v>
      </c>
      <c r="G462" s="2" t="str">
        <f>IF(_xlfn.XLOOKUP(C462, customers!A461:A1461, customers!C461:C1461,, 0) = 0,"", _xlfn.XLOOKUP(C462, customers!A461:A1461, customers!C461:C1461,, 0))</f>
        <v>abilbrookcs@booking.com</v>
      </c>
      <c r="H462" s="2" t="str">
        <f>_xlfn.XLOOKUP(C462, customers!A461:A1461, customers!G461:G1461,, 0)</f>
        <v>Ireland</v>
      </c>
      <c r="I462" t="str">
        <f>INDEX(products!$A$1:$G$49, MATCH(orders!$D462,products!$A$1:$A$49,0), MATCH(orders!I$1,products!$A$1:$G$1,0))</f>
        <v>Rob</v>
      </c>
      <c r="J462" t="str">
        <f>INDEX(products!$A$1:$G$49, MATCH(orders!$D462,products!$A$1:$A$49,0), MATCH(orders!J$1,products!$A$1:$G$1,0))</f>
        <v>D</v>
      </c>
      <c r="K462" s="5">
        <f>INDEX(products!$A$1:$G$49, MATCH(orders!$D462,products!$A$1:$A$49,0), MATCH(orders!K$1,products!$A$1:$G$1,0))</f>
        <v>0.5</v>
      </c>
      <c r="L462" s="7">
        <f>INDEX(products!$A$1:$G$49, MATCH(orders!$D462,products!$A$1:$A$49,0), 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 customers!A462:A1462, customers!B462:B1462,,0)</f>
        <v>Ransell McKall</v>
      </c>
      <c r="G463" s="2" t="str">
        <f>IF(_xlfn.XLOOKUP(C463, customers!A462:A1462, customers!C462:C1462,, 0) = 0,"", _xlfn.XLOOKUP(C463, customers!A462:A1462, customers!C462:C1462,, 0))</f>
        <v>rmckallct@sakura.ne.jp</v>
      </c>
      <c r="H463" s="2" t="str">
        <f>_xlfn.XLOOKUP(C463, customers!A462:A1462, customers!G462:G1462,, 0)</f>
        <v>United Kingdom</v>
      </c>
      <c r="I463" t="str">
        <f>INDEX(products!$A$1:$G$49, MATCH(orders!$D463,products!$A$1:$A$49,0), MATCH(orders!I$1,products!$A$1:$G$1,0))</f>
        <v>Rob</v>
      </c>
      <c r="J463" t="str">
        <f>INDEX(products!$A$1:$G$49, MATCH(orders!$D463,products!$A$1:$A$49,0), MATCH(orders!J$1,products!$A$1:$G$1,0))</f>
        <v>D</v>
      </c>
      <c r="K463" s="5">
        <f>INDEX(products!$A$1:$G$49, MATCH(orders!$D463,products!$A$1:$A$49,0), MATCH(orders!K$1,products!$A$1:$G$1,0))</f>
        <v>0.2</v>
      </c>
      <c r="L463" s="7">
        <f>INDEX(products!$A$1:$G$49, MATCH(orders!$D463,products!$A$1:$A$49,0), 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 customers!A463:A1463, customers!B463:B1463,,0)</f>
        <v>Borg Daile</v>
      </c>
      <c r="G464" s="2" t="str">
        <f>IF(_xlfn.XLOOKUP(C464, customers!A463:A1463, customers!C463:C1463,, 0) = 0,"", _xlfn.XLOOKUP(C464, customers!A463:A1463, customers!C463:C1463,, 0))</f>
        <v>bdailecu@vistaprint.com</v>
      </c>
      <c r="H464" s="2" t="str">
        <f>_xlfn.XLOOKUP(C464, customers!A463:A1463, customers!G463:G1463,, 0)</f>
        <v>United States</v>
      </c>
      <c r="I464" t="str">
        <f>INDEX(products!$A$1:$G$49, MATCH(orders!$D464,products!$A$1:$A$49,0), MATCH(orders!I$1,products!$A$1:$G$1,0))</f>
        <v>Ara</v>
      </c>
      <c r="J464" t="str">
        <f>INDEX(products!$A$1:$G$49, MATCH(orders!$D464,products!$A$1:$A$49,0), MATCH(orders!J$1,products!$A$1:$G$1,0))</f>
        <v>D</v>
      </c>
      <c r="K464" s="5">
        <f>INDEX(products!$A$1:$G$49, MATCH(orders!$D464,products!$A$1:$A$49,0), MATCH(orders!K$1,products!$A$1:$G$1,0))</f>
        <v>1</v>
      </c>
      <c r="L464" s="7">
        <f>INDEX(products!$A$1:$G$49, MATCH(orders!$D464,products!$A$1:$A$49,0), 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 customers!A464:A1464, customers!B464:B1464,,0)</f>
        <v>Adolphe Treherne</v>
      </c>
      <c r="G465" s="2" t="str">
        <f>IF(_xlfn.XLOOKUP(C465, customers!A464:A1464, customers!C464:C1464,, 0) = 0,"", _xlfn.XLOOKUP(C465, customers!A464:A1464, customers!C464:C1464,, 0))</f>
        <v>atrehernecv@state.tx.us</v>
      </c>
      <c r="H465" s="2" t="str">
        <f>_xlfn.XLOOKUP(C465, customers!A464:A1464, customers!G464:G1464,, 0)</f>
        <v>Ireland</v>
      </c>
      <c r="I465" t="str">
        <f>INDEX(products!$A$1:$G$49, MATCH(orders!$D465,products!$A$1:$A$49,0), MATCH(orders!I$1,products!$A$1:$G$1,0))</f>
        <v>Exc</v>
      </c>
      <c r="J465" t="str">
        <f>INDEX(products!$A$1:$G$49, MATCH(orders!$D465,products!$A$1:$A$49,0), MATCH(orders!J$1,products!$A$1:$G$1,0))</f>
        <v>M</v>
      </c>
      <c r="K465" s="5">
        <f>INDEX(products!$A$1:$G$49, MATCH(orders!$D465,products!$A$1:$A$49,0), MATCH(orders!K$1,products!$A$1:$G$1,0))</f>
        <v>1</v>
      </c>
      <c r="L465" s="7">
        <f>INDEX(products!$A$1:$G$49, MATCH(orders!$D465,products!$A$1:$A$49,0), 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 customers!A465:A1465, customers!B465:B1465,,0)</f>
        <v>Annetta Brentnall</v>
      </c>
      <c r="G466" s="2" t="str">
        <f>IF(_xlfn.XLOOKUP(C466, customers!A465:A1465, customers!C465:C1465,, 0) = 0,"", _xlfn.XLOOKUP(C466, customers!A465:A1465, customers!C465:C1465,, 0))</f>
        <v>abrentnallcw@biglobe.ne.jp</v>
      </c>
      <c r="H466" s="2" t="str">
        <f>_xlfn.XLOOKUP(C466, customers!A465:A1465, customers!G465:G1465,, 0)</f>
        <v>United Kingdom</v>
      </c>
      <c r="I466" t="str">
        <f>INDEX(products!$A$1:$G$49, MATCH(orders!$D466,products!$A$1:$A$49,0), MATCH(orders!I$1,products!$A$1:$G$1,0))</f>
        <v>Lib</v>
      </c>
      <c r="J466" t="str">
        <f>INDEX(products!$A$1:$G$49, MATCH(orders!$D466,products!$A$1:$A$49,0), MATCH(orders!J$1,products!$A$1:$G$1,0))</f>
        <v>D</v>
      </c>
      <c r="K466" s="5">
        <f>INDEX(products!$A$1:$G$49, MATCH(orders!$D466,products!$A$1:$A$49,0), MATCH(orders!K$1,products!$A$1:$G$1,0))</f>
        <v>2.5</v>
      </c>
      <c r="L466" s="7">
        <f>INDEX(products!$A$1:$G$49, MATCH(orders!$D466,products!$A$1:$A$49,0), 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 customers!A466:A1466, customers!B466:B1466,,0)</f>
        <v>Dick Drinkall</v>
      </c>
      <c r="G467" s="2" t="str">
        <f>IF(_xlfn.XLOOKUP(C467, customers!A466:A1466, customers!C466:C1466,, 0) = 0,"", _xlfn.XLOOKUP(C467, customers!A466:A1466, customers!C466:C1466,, 0))</f>
        <v>ddrinkallcx@psu.edu</v>
      </c>
      <c r="H467" s="2" t="str">
        <f>_xlfn.XLOOKUP(C467, customers!A466:A1466, customers!G466:G1466,, 0)</f>
        <v>United States</v>
      </c>
      <c r="I467" t="str">
        <f>INDEX(products!$A$1:$G$49, MATCH(orders!$D467,products!$A$1:$A$49,0), MATCH(orders!I$1,products!$A$1:$G$1,0))</f>
        <v>Rob</v>
      </c>
      <c r="J467" t="str">
        <f>INDEX(products!$A$1:$G$49, MATCH(orders!$D467,products!$A$1:$A$49,0), MATCH(orders!J$1,products!$A$1:$G$1,0))</f>
        <v>D</v>
      </c>
      <c r="K467" s="5">
        <f>INDEX(products!$A$1:$G$49, MATCH(orders!$D467,products!$A$1:$A$49,0), MATCH(orders!K$1,products!$A$1:$G$1,0))</f>
        <v>2.5</v>
      </c>
      <c r="L467" s="7">
        <f>INDEX(products!$A$1:$G$49, MATCH(orders!$D467,products!$A$1:$A$49,0), 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 customers!A467:A1467, customers!B467:B1467,,0)</f>
        <v>Dagny Kornel</v>
      </c>
      <c r="G468" s="2" t="str">
        <f>IF(_xlfn.XLOOKUP(C468, customers!A467:A1467, customers!C467:C1467,, 0) = 0,"", _xlfn.XLOOKUP(C468, customers!A467:A1467, customers!C467:C1467,, 0))</f>
        <v>dkornelcy@cyberchimps.com</v>
      </c>
      <c r="H468" s="2" t="str">
        <f>_xlfn.XLOOKUP(C468, customers!A467:A1467, customers!G467:G1467,, 0)</f>
        <v>United States</v>
      </c>
      <c r="I468" t="str">
        <f>INDEX(products!$A$1:$G$49, MATCH(orders!$D468,products!$A$1:$A$49,0), MATCH(orders!I$1,products!$A$1:$G$1,0))</f>
        <v>Ara</v>
      </c>
      <c r="J468" t="str">
        <f>INDEX(products!$A$1:$G$49, MATCH(orders!$D468,products!$A$1:$A$49,0), MATCH(orders!J$1,products!$A$1:$G$1,0))</f>
        <v>D</v>
      </c>
      <c r="K468" s="5">
        <f>INDEX(products!$A$1:$G$49, MATCH(orders!$D468,products!$A$1:$A$49,0), MATCH(orders!K$1,products!$A$1:$G$1,0))</f>
        <v>0.2</v>
      </c>
      <c r="L468" s="7">
        <f>INDEX(products!$A$1:$G$49, MATCH(orders!$D468,products!$A$1:$A$49,0), 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 customers!A468:A1468, customers!B468:B1468,,0)</f>
        <v>Rhona Lequeux</v>
      </c>
      <c r="G469" s="2" t="str">
        <f>IF(_xlfn.XLOOKUP(C469, customers!A468:A1468, customers!C468:C1468,, 0) = 0,"", _xlfn.XLOOKUP(C469, customers!A468:A1468, customers!C468:C1468,, 0))</f>
        <v>rlequeuxcz@newyorker.com</v>
      </c>
      <c r="H469" s="2" t="str">
        <f>_xlfn.XLOOKUP(C469, customers!A468:A1468, customers!G468:G1468,, 0)</f>
        <v>United States</v>
      </c>
      <c r="I469" t="str">
        <f>INDEX(products!$A$1:$G$49, MATCH(orders!$D469,products!$A$1:$A$49,0), MATCH(orders!I$1,products!$A$1:$G$1,0))</f>
        <v>Ara</v>
      </c>
      <c r="J469" t="str">
        <f>INDEX(products!$A$1:$G$49, MATCH(orders!$D469,products!$A$1:$A$49,0), MATCH(orders!J$1,products!$A$1:$G$1,0))</f>
        <v>D</v>
      </c>
      <c r="K469" s="5">
        <f>INDEX(products!$A$1:$G$49, MATCH(orders!$D469,products!$A$1:$A$49,0), MATCH(orders!K$1,products!$A$1:$G$1,0))</f>
        <v>0.5</v>
      </c>
      <c r="L469" s="7">
        <f>INDEX(products!$A$1:$G$49, MATCH(orders!$D469,products!$A$1:$A$49,0), 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 customers!A469:A1469, customers!B469:B1469,,0)</f>
        <v>Julius Mccaull</v>
      </c>
      <c r="G470" s="2" t="str">
        <f>IF(_xlfn.XLOOKUP(C470, customers!A469:A1469, customers!C469:C1469,, 0) = 0,"", _xlfn.XLOOKUP(C470, customers!A469:A1469, customers!C469:C1469,, 0))</f>
        <v>jmccaulld0@parallels.com</v>
      </c>
      <c r="H470" s="2" t="str">
        <f>_xlfn.XLOOKUP(C470, customers!A469:A1469, customers!G469:G1469,, 0)</f>
        <v>United States</v>
      </c>
      <c r="I470" t="str">
        <f>INDEX(products!$A$1:$G$49, MATCH(orders!$D470,products!$A$1:$A$49,0), MATCH(orders!I$1,products!$A$1:$G$1,0))</f>
        <v>Exc</v>
      </c>
      <c r="J470" t="str">
        <f>INDEX(products!$A$1:$G$49, MATCH(orders!$D470,products!$A$1:$A$49,0), MATCH(orders!J$1,products!$A$1:$G$1,0))</f>
        <v>M</v>
      </c>
      <c r="K470" s="5">
        <f>INDEX(products!$A$1:$G$49, MATCH(orders!$D470,products!$A$1:$A$49,0), MATCH(orders!K$1,products!$A$1:$G$1,0))</f>
        <v>1</v>
      </c>
      <c r="L470" s="7">
        <f>INDEX(products!$A$1:$G$49, MATCH(orders!$D470,products!$A$1:$A$49,0), 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 customers!A470:A1470, customers!B470:B1470,,0)</f>
        <v>Ailey Brash</v>
      </c>
      <c r="G471" s="2" t="str">
        <f>IF(_xlfn.XLOOKUP(C471, customers!A470:A1470, customers!C470:C1470,, 0) = 0,"", _xlfn.XLOOKUP(C471, customers!A470:A1470, customers!C470:C1470,, 0))</f>
        <v>abrashda@plala.or.jp</v>
      </c>
      <c r="H471" s="2" t="str">
        <f>_xlfn.XLOOKUP(C471, customers!A470:A1470, customers!G470:G1470,, 0)</f>
        <v>United States</v>
      </c>
      <c r="I471" t="str">
        <f>INDEX(products!$A$1:$G$49, MATCH(orders!$D471,products!$A$1:$A$49,0), MATCH(orders!I$1,products!$A$1:$G$1,0))</f>
        <v>Exc</v>
      </c>
      <c r="J471" t="str">
        <f>INDEX(products!$A$1:$G$49, MATCH(orders!$D471,products!$A$1:$A$49,0), MATCH(orders!J$1,products!$A$1:$G$1,0))</f>
        <v>L</v>
      </c>
      <c r="K471" s="5">
        <f>INDEX(products!$A$1:$G$49, MATCH(orders!$D471,products!$A$1:$A$49,0), MATCH(orders!K$1,products!$A$1:$G$1,0))</f>
        <v>0.2</v>
      </c>
      <c r="L471" s="7">
        <f>INDEX(products!$A$1:$G$49, MATCH(orders!$D471,products!$A$1:$A$49,0), 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 customers!A471:A1471, customers!B471:B1471,,0)</f>
        <v>Alberto Hutchinson</v>
      </c>
      <c r="G472" s="2" t="str">
        <f>IF(_xlfn.XLOOKUP(C472, customers!A471:A1471, customers!C471:C1471,, 0) = 0,"", _xlfn.XLOOKUP(C472, customers!A471:A1471, customers!C471:C1471,, 0))</f>
        <v>ahutchinsond2@imgur.com</v>
      </c>
      <c r="H472" s="2" t="str">
        <f>_xlfn.XLOOKUP(C472, customers!A471:A1471, customers!G471:G1471,, 0)</f>
        <v>United States</v>
      </c>
      <c r="I472" t="str">
        <f>INDEX(products!$A$1:$G$49, MATCH(orders!$D472,products!$A$1:$A$49,0), MATCH(orders!I$1,products!$A$1:$G$1,0))</f>
        <v>Ara</v>
      </c>
      <c r="J472" t="str">
        <f>INDEX(products!$A$1:$G$49, MATCH(orders!$D472,products!$A$1:$A$49,0), MATCH(orders!J$1,products!$A$1:$G$1,0))</f>
        <v>M</v>
      </c>
      <c r="K472" s="5">
        <f>INDEX(products!$A$1:$G$49, MATCH(orders!$D472,products!$A$1:$A$49,0), MATCH(orders!K$1,products!$A$1:$G$1,0))</f>
        <v>0.5</v>
      </c>
      <c r="L472" s="7">
        <f>INDEX(products!$A$1:$G$49, MATCH(orders!$D472,products!$A$1:$A$49,0), 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 customers!A472:A1472, customers!B472:B1472,,0)</f>
        <v>Lamond Gheeraert</v>
      </c>
      <c r="G473" s="2" t="str">
        <f>IF(_xlfn.XLOOKUP(C473, customers!A472:A1472, customers!C472:C1472,, 0) = 0,"", _xlfn.XLOOKUP(C473, customers!A472:A1472, customers!C472:C1472,, 0))</f>
        <v/>
      </c>
      <c r="H473" s="2" t="str">
        <f>_xlfn.XLOOKUP(C473, customers!A472:A1472, customers!G472:G1472,, 0)</f>
        <v>United States</v>
      </c>
      <c r="I473" t="str">
        <f>INDEX(products!$A$1:$G$49, MATCH(orders!$D473,products!$A$1:$A$49,0), MATCH(orders!I$1,products!$A$1:$G$1,0))</f>
        <v>Lib</v>
      </c>
      <c r="J473" t="str">
        <f>INDEX(products!$A$1:$G$49, MATCH(orders!$D473,products!$A$1:$A$49,0), MATCH(orders!J$1,products!$A$1:$G$1,0))</f>
        <v>M</v>
      </c>
      <c r="K473" s="5">
        <f>INDEX(products!$A$1:$G$49, MATCH(orders!$D473,products!$A$1:$A$49,0), MATCH(orders!K$1,products!$A$1:$G$1,0))</f>
        <v>2.5</v>
      </c>
      <c r="L473" s="7">
        <f>INDEX(products!$A$1:$G$49, MATCH(orders!$D473,products!$A$1:$A$49,0), 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 customers!A473:A1473, customers!B473:B1473,,0)</f>
        <v>Roxine Drivers</v>
      </c>
      <c r="G474" s="2" t="str">
        <f>IF(_xlfn.XLOOKUP(C474, customers!A473:A1473, customers!C473:C1473,, 0) = 0,"", _xlfn.XLOOKUP(C474, customers!A473:A1473, customers!C473:C1473,, 0))</f>
        <v>rdriversd4@hexun.com</v>
      </c>
      <c r="H474" s="2" t="str">
        <f>_xlfn.XLOOKUP(C474, customers!A473:A1473, customers!G473:G1473,, 0)</f>
        <v>United States</v>
      </c>
      <c r="I474" t="str">
        <f>INDEX(products!$A$1:$G$49, MATCH(orders!$D474,products!$A$1:$A$49,0), MATCH(orders!I$1,products!$A$1:$G$1,0))</f>
        <v>Ara</v>
      </c>
      <c r="J474" t="str">
        <f>INDEX(products!$A$1:$G$49, MATCH(orders!$D474,products!$A$1:$A$49,0), MATCH(orders!J$1,products!$A$1:$G$1,0))</f>
        <v>D</v>
      </c>
      <c r="K474" s="5">
        <f>INDEX(products!$A$1:$G$49, MATCH(orders!$D474,products!$A$1:$A$49,0), MATCH(orders!K$1,products!$A$1:$G$1,0))</f>
        <v>0.2</v>
      </c>
      <c r="L474" s="7">
        <f>INDEX(products!$A$1:$G$49, MATCH(orders!$D474,products!$A$1:$A$49,0), 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 customers!A474:A1474, customers!B474:B1474,,0)</f>
        <v>Heloise Zeal</v>
      </c>
      <c r="G475" s="2" t="str">
        <f>IF(_xlfn.XLOOKUP(C475, customers!A474:A1474, customers!C474:C1474,, 0) = 0,"", _xlfn.XLOOKUP(C475, customers!A474:A1474, customers!C474:C1474,, 0))</f>
        <v>hzeald5@google.de</v>
      </c>
      <c r="H475" s="2" t="str">
        <f>_xlfn.XLOOKUP(C475, customers!A474:A1474, customers!G474:G1474,, 0)</f>
        <v>United States</v>
      </c>
      <c r="I475" t="str">
        <f>INDEX(products!$A$1:$G$49, MATCH(orders!$D475,products!$A$1:$A$49,0), MATCH(orders!I$1,products!$A$1:$G$1,0))</f>
        <v>Ara</v>
      </c>
      <c r="J475" t="str">
        <f>INDEX(products!$A$1:$G$49, MATCH(orders!$D475,products!$A$1:$A$49,0), MATCH(orders!J$1,products!$A$1:$G$1,0))</f>
        <v>L</v>
      </c>
      <c r="K475" s="5">
        <f>INDEX(products!$A$1:$G$49, MATCH(orders!$D475,products!$A$1:$A$49,0), MATCH(orders!K$1,products!$A$1:$G$1,0))</f>
        <v>1</v>
      </c>
      <c r="L475" s="7">
        <f>INDEX(products!$A$1:$G$49, MATCH(orders!$D475,products!$A$1:$A$49,0), 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 customers!A475:A1475, customers!B475:B1475,,0)</f>
        <v>Granger Smallcombe</v>
      </c>
      <c r="G476" s="2" t="str">
        <f>IF(_xlfn.XLOOKUP(C476, customers!A475:A1475, customers!C475:C1475,, 0) = 0,"", _xlfn.XLOOKUP(C476, customers!A475:A1475, customers!C475:C1475,, 0))</f>
        <v>gsmallcombed6@ucla.edu</v>
      </c>
      <c r="H476" s="2" t="str">
        <f>_xlfn.XLOOKUP(C476, customers!A475:A1475, customers!G475:G1475,, 0)</f>
        <v>Ireland</v>
      </c>
      <c r="I476" t="str">
        <f>INDEX(products!$A$1:$G$49, MATCH(orders!$D476,products!$A$1:$A$49,0), MATCH(orders!I$1,products!$A$1:$G$1,0))</f>
        <v>Exc</v>
      </c>
      <c r="J476" t="str">
        <f>INDEX(products!$A$1:$G$49, MATCH(orders!$D476,products!$A$1:$A$49,0), MATCH(orders!J$1,products!$A$1:$G$1,0))</f>
        <v>M</v>
      </c>
      <c r="K476" s="5">
        <f>INDEX(products!$A$1:$G$49, MATCH(orders!$D476,products!$A$1:$A$49,0), MATCH(orders!K$1,products!$A$1:$G$1,0))</f>
        <v>2.5</v>
      </c>
      <c r="L476" s="7">
        <f>INDEX(products!$A$1:$G$49, MATCH(orders!$D476,products!$A$1:$A$49,0), 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 customers!A476:A1476, customers!B476:B1476,,0)</f>
        <v>Daryn Dibley</v>
      </c>
      <c r="G477" s="2" t="str">
        <f>IF(_xlfn.XLOOKUP(C477, customers!A476:A1476, customers!C476:C1476,, 0) = 0,"", _xlfn.XLOOKUP(C477, customers!A476:A1476, customers!C476:C1476,, 0))</f>
        <v>ddibleyd7@feedburner.com</v>
      </c>
      <c r="H477" s="2" t="str">
        <f>_xlfn.XLOOKUP(C477, customers!A476:A1476, customers!G476:G1476,, 0)</f>
        <v>United States</v>
      </c>
      <c r="I477" t="str">
        <f>INDEX(products!$A$1:$G$49, MATCH(orders!$D477,products!$A$1:$A$49,0), MATCH(orders!I$1,products!$A$1:$G$1,0))</f>
        <v>Lib</v>
      </c>
      <c r="J477" t="str">
        <f>INDEX(products!$A$1:$G$49, MATCH(orders!$D477,products!$A$1:$A$49,0), MATCH(orders!J$1,products!$A$1:$G$1,0))</f>
        <v>M</v>
      </c>
      <c r="K477" s="5">
        <f>INDEX(products!$A$1:$G$49, MATCH(orders!$D477,products!$A$1:$A$49,0), MATCH(orders!K$1,products!$A$1:$G$1,0))</f>
        <v>0.2</v>
      </c>
      <c r="L477" s="7">
        <f>INDEX(products!$A$1:$G$49, MATCH(orders!$D477,products!$A$1:$A$49,0), 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 customers!A477:A1477, customers!B477:B1477,,0)</f>
        <v>Gardy Dimitriou</v>
      </c>
      <c r="G478" s="2" t="str">
        <f>IF(_xlfn.XLOOKUP(C478, customers!A477:A1477, customers!C477:C1477,, 0) = 0,"", _xlfn.XLOOKUP(C478, customers!A477:A1477, customers!C477:C1477,, 0))</f>
        <v>gdimitrioud8@chronoengine.com</v>
      </c>
      <c r="H478" s="2" t="str">
        <f>_xlfn.XLOOKUP(C478, customers!A477:A1477, customers!G477:G1477,, 0)</f>
        <v>United States</v>
      </c>
      <c r="I478" t="str">
        <f>INDEX(products!$A$1:$G$49, MATCH(orders!$D478,products!$A$1:$A$49,0), MATCH(orders!I$1,products!$A$1:$G$1,0))</f>
        <v>Exc</v>
      </c>
      <c r="J478" t="str">
        <f>INDEX(products!$A$1:$G$49, MATCH(orders!$D478,products!$A$1:$A$49,0), MATCH(orders!J$1,products!$A$1:$G$1,0))</f>
        <v>L</v>
      </c>
      <c r="K478" s="5">
        <f>INDEX(products!$A$1:$G$49, MATCH(orders!$D478,products!$A$1:$A$49,0), MATCH(orders!K$1,products!$A$1:$G$1,0))</f>
        <v>0.2</v>
      </c>
      <c r="L478" s="7">
        <f>INDEX(products!$A$1:$G$49, MATCH(orders!$D478,products!$A$1:$A$49,0), 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 customers!A478:A1478, customers!B478:B1478,,0)</f>
        <v>Fanny Flanagan</v>
      </c>
      <c r="G479" s="2" t="str">
        <f>IF(_xlfn.XLOOKUP(C479, customers!A478:A1478, customers!C478:C1478,, 0) = 0,"", _xlfn.XLOOKUP(C479, customers!A478:A1478, customers!C478:C1478,, 0))</f>
        <v>fflanagand9@woothemes.com</v>
      </c>
      <c r="H479" s="2" t="str">
        <f>_xlfn.XLOOKUP(C479, customers!A478:A1478, customers!G478:G1478,, 0)</f>
        <v>United States</v>
      </c>
      <c r="I479" t="str">
        <f>INDEX(products!$A$1:$G$49, MATCH(orders!$D479,products!$A$1:$A$49,0), MATCH(orders!I$1,products!$A$1:$G$1,0))</f>
        <v>Lib</v>
      </c>
      <c r="J479" t="str">
        <f>INDEX(products!$A$1:$G$49, MATCH(orders!$D479,products!$A$1:$A$49,0), MATCH(orders!J$1,products!$A$1:$G$1,0))</f>
        <v>M</v>
      </c>
      <c r="K479" s="5">
        <f>INDEX(products!$A$1:$G$49, MATCH(orders!$D479,products!$A$1:$A$49,0), MATCH(orders!K$1,products!$A$1:$G$1,0))</f>
        <v>0.2</v>
      </c>
      <c r="L479" s="7">
        <f>INDEX(products!$A$1:$G$49, MATCH(orders!$D479,products!$A$1:$A$49,0), 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 customers!A479:A1479, customers!B479:B1479,,0)</f>
        <v>Ailey Brash</v>
      </c>
      <c r="G480" s="2" t="str">
        <f>IF(_xlfn.XLOOKUP(C480, customers!A479:A1479, customers!C479:C1479,, 0) = 0,"", _xlfn.XLOOKUP(C480, customers!A479:A1479, customers!C479:C1479,, 0))</f>
        <v>abrashda@plala.or.jp</v>
      </c>
      <c r="H480" s="2" t="str">
        <f>_xlfn.XLOOKUP(C480, customers!A479:A1479, customers!G479:G1479,, 0)</f>
        <v>United States</v>
      </c>
      <c r="I480" t="str">
        <f>INDEX(products!$A$1:$G$49, MATCH(orders!$D480,products!$A$1:$A$49,0), MATCH(orders!I$1,products!$A$1:$G$1,0))</f>
        <v>Rob</v>
      </c>
      <c r="J480" t="str">
        <f>INDEX(products!$A$1:$G$49, MATCH(orders!$D480,products!$A$1:$A$49,0), MATCH(orders!J$1,products!$A$1:$G$1,0))</f>
        <v>D</v>
      </c>
      <c r="K480" s="5">
        <f>INDEX(products!$A$1:$G$49, MATCH(orders!$D480,products!$A$1:$A$49,0), MATCH(orders!K$1,products!$A$1:$G$1,0))</f>
        <v>1</v>
      </c>
      <c r="L480" s="7">
        <f>INDEX(products!$A$1:$G$49, MATCH(orders!$D480,products!$A$1:$A$49,0), 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 customers!A480:A1480, customers!B480:B1480,,0)</f>
        <v>Ailey Brash</v>
      </c>
      <c r="G481" s="2" t="str">
        <f>IF(_xlfn.XLOOKUP(C481, customers!A480:A1480, customers!C480:C1480,, 0) = 0,"", _xlfn.XLOOKUP(C481, customers!A480:A1480, customers!C480:C1480,, 0))</f>
        <v>abrashda@plala.or.jp</v>
      </c>
      <c r="H481" s="2" t="str">
        <f>_xlfn.XLOOKUP(C481, customers!A480:A1480, customers!G480:G1480,, 0)</f>
        <v>United States</v>
      </c>
      <c r="I481" t="str">
        <f>INDEX(products!$A$1:$G$49, MATCH(orders!$D481,products!$A$1:$A$49,0), MATCH(orders!I$1,products!$A$1:$G$1,0))</f>
        <v>Exc</v>
      </c>
      <c r="J481" t="str">
        <f>INDEX(products!$A$1:$G$49, MATCH(orders!$D481,products!$A$1:$A$49,0), MATCH(orders!J$1,products!$A$1:$G$1,0))</f>
        <v>M</v>
      </c>
      <c r="K481" s="5">
        <f>INDEX(products!$A$1:$G$49, MATCH(orders!$D481,products!$A$1:$A$49,0), MATCH(orders!K$1,products!$A$1:$G$1,0))</f>
        <v>2.5</v>
      </c>
      <c r="L481" s="7">
        <f>INDEX(products!$A$1:$G$49, MATCH(orders!$D481,products!$A$1:$A$49,0), 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e">
        <f>_xlfn.XLOOKUP(C482, customers!A481:A1481, customers!B481:B1481,,0)</f>
        <v>#N/A</v>
      </c>
      <c r="G482" s="2" t="e">
        <f>IF(_xlfn.XLOOKUP(C482, customers!A481:A1481, customers!C481:C1481,, 0) = 0,"", _xlfn.XLOOKUP(C482, customers!A481:A1481, customers!C481:C1481,, 0))</f>
        <v>#N/A</v>
      </c>
      <c r="H482" s="2" t="e">
        <f>_xlfn.XLOOKUP(C482, customers!A481:A1481, customers!G481:G1481,, 0)</f>
        <v>#N/A</v>
      </c>
      <c r="I482" t="str">
        <f>INDEX(products!$A$1:$G$49, MATCH(orders!$D482,products!$A$1:$A$49,0), MATCH(orders!I$1,products!$A$1:$G$1,0))</f>
        <v>Exc</v>
      </c>
      <c r="J482" t="str">
        <f>INDEX(products!$A$1:$G$49, MATCH(orders!$D482,products!$A$1:$A$49,0), MATCH(orders!J$1,products!$A$1:$G$1,0))</f>
        <v>M</v>
      </c>
      <c r="K482" s="5">
        <f>INDEX(products!$A$1:$G$49, MATCH(orders!$D482,products!$A$1:$A$49,0), MATCH(orders!K$1,products!$A$1:$G$1,0))</f>
        <v>0.2</v>
      </c>
      <c r="L482" s="7">
        <f>INDEX(products!$A$1:$G$49, MATCH(orders!$D482,products!$A$1:$A$49,0), 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 customers!A482:A1482, customers!B482:B1482,,0)</f>
        <v>Nanny Izhakov</v>
      </c>
      <c r="G483" s="2" t="str">
        <f>IF(_xlfn.XLOOKUP(C483, customers!A482:A1482, customers!C482:C1482,, 0) = 0,"", _xlfn.XLOOKUP(C483, customers!A482:A1482, customers!C482:C1482,, 0))</f>
        <v>nizhakovdd@aol.com</v>
      </c>
      <c r="H483" s="2" t="str">
        <f>_xlfn.XLOOKUP(C483, customers!A482:A1482, customers!G482:G1482,, 0)</f>
        <v>United Kingdom</v>
      </c>
      <c r="I483" t="str">
        <f>INDEX(products!$A$1:$G$49, MATCH(orders!$D483,products!$A$1:$A$49,0), MATCH(orders!I$1,products!$A$1:$G$1,0))</f>
        <v>Rob</v>
      </c>
      <c r="J483" t="str">
        <f>INDEX(products!$A$1:$G$49, MATCH(orders!$D483,products!$A$1:$A$49,0), MATCH(orders!J$1,products!$A$1:$G$1,0))</f>
        <v>L</v>
      </c>
      <c r="K483" s="5">
        <f>INDEX(products!$A$1:$G$49, MATCH(orders!$D483,products!$A$1:$A$49,0), MATCH(orders!K$1,products!$A$1:$G$1,0))</f>
        <v>1</v>
      </c>
      <c r="L483" s="7">
        <f>INDEX(products!$A$1:$G$49, MATCH(orders!$D483,products!$A$1:$A$49,0), 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 customers!A483:A1483, customers!B483:B1483,,0)</f>
        <v>Stanly Keets</v>
      </c>
      <c r="G484" s="2" t="str">
        <f>IF(_xlfn.XLOOKUP(C484, customers!A483:A1483, customers!C483:C1483,, 0) = 0,"", _xlfn.XLOOKUP(C484, customers!A483:A1483, customers!C483:C1483,, 0))</f>
        <v>skeetsde@answers.com</v>
      </c>
      <c r="H484" s="2" t="str">
        <f>_xlfn.XLOOKUP(C484, customers!A483:A1483, customers!G483:G1483,, 0)</f>
        <v>United States</v>
      </c>
      <c r="I484" t="str">
        <f>INDEX(products!$A$1:$G$49, MATCH(orders!$D484,products!$A$1:$A$49,0), MATCH(orders!I$1,products!$A$1:$G$1,0))</f>
        <v>Exc</v>
      </c>
      <c r="J484" t="str">
        <f>INDEX(products!$A$1:$G$49, MATCH(orders!$D484,products!$A$1:$A$49,0), MATCH(orders!J$1,products!$A$1:$G$1,0))</f>
        <v>D</v>
      </c>
      <c r="K484" s="5">
        <f>INDEX(products!$A$1:$G$49, MATCH(orders!$D484,products!$A$1:$A$49,0), MATCH(orders!K$1,products!$A$1:$G$1,0))</f>
        <v>2.5</v>
      </c>
      <c r="L484" s="7">
        <f>INDEX(products!$A$1:$G$49, MATCH(orders!$D484,products!$A$1:$A$49,0), 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 customers!A484:A1484, customers!B484:B1484,,0)</f>
        <v>Orion Dyott</v>
      </c>
      <c r="G485" s="2" t="str">
        <f>IF(_xlfn.XLOOKUP(C485, customers!A484:A1484, customers!C484:C1484,, 0) = 0,"", _xlfn.XLOOKUP(C485, customers!A484:A1484, customers!C484:C1484,, 0))</f>
        <v/>
      </c>
      <c r="H485" s="2" t="str">
        <f>_xlfn.XLOOKUP(C485, customers!A484:A1484, customers!G484:G1484,, 0)</f>
        <v>United States</v>
      </c>
      <c r="I485" t="str">
        <f>INDEX(products!$A$1:$G$49, MATCH(orders!$D485,products!$A$1:$A$49,0), MATCH(orders!I$1,products!$A$1:$G$1,0))</f>
        <v>Lib</v>
      </c>
      <c r="J485" t="str">
        <f>INDEX(products!$A$1:$G$49, MATCH(orders!$D485,products!$A$1:$A$49,0), MATCH(orders!J$1,products!$A$1:$G$1,0))</f>
        <v>D</v>
      </c>
      <c r="K485" s="5">
        <f>INDEX(products!$A$1:$G$49, MATCH(orders!$D485,products!$A$1:$A$49,0), MATCH(orders!K$1,products!$A$1:$G$1,0))</f>
        <v>2.5</v>
      </c>
      <c r="L485" s="7">
        <f>INDEX(products!$A$1:$G$49, MATCH(orders!$D485,products!$A$1:$A$49,0), 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 customers!A485:A1485, customers!B485:B1485,,0)</f>
        <v>Keefer Cake</v>
      </c>
      <c r="G486" s="2" t="str">
        <f>IF(_xlfn.XLOOKUP(C486, customers!A485:A1485, customers!C485:C1485,, 0) = 0,"", _xlfn.XLOOKUP(C486, customers!A485:A1485, customers!C485:C1485,, 0))</f>
        <v>kcakedg@huffingtonpost.com</v>
      </c>
      <c r="H486" s="2" t="str">
        <f>_xlfn.XLOOKUP(C486, customers!A485:A1485, customers!G485:G1485,, 0)</f>
        <v>United States</v>
      </c>
      <c r="I486" t="str">
        <f>INDEX(products!$A$1:$G$49, MATCH(orders!$D486,products!$A$1:$A$49,0), MATCH(orders!I$1,products!$A$1:$G$1,0))</f>
        <v>Lib</v>
      </c>
      <c r="J486" t="str">
        <f>INDEX(products!$A$1:$G$49, MATCH(orders!$D486,products!$A$1:$A$49,0), MATCH(orders!J$1,products!$A$1:$G$1,0))</f>
        <v>L</v>
      </c>
      <c r="K486" s="5">
        <f>INDEX(products!$A$1:$G$49, MATCH(orders!$D486,products!$A$1:$A$49,0), MATCH(orders!K$1,products!$A$1:$G$1,0))</f>
        <v>0.5</v>
      </c>
      <c r="L486" s="7">
        <f>INDEX(products!$A$1:$G$49, MATCH(orders!$D486,products!$A$1:$A$49,0), 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 customers!A486:A1486, customers!B486:B1486,,0)</f>
        <v>Morna Hansed</v>
      </c>
      <c r="G487" s="2" t="str">
        <f>IF(_xlfn.XLOOKUP(C487, customers!A486:A1486, customers!C486:C1486,, 0) = 0,"", _xlfn.XLOOKUP(C487, customers!A486:A1486, customers!C486:C1486,, 0))</f>
        <v>mhanseddh@instagram.com</v>
      </c>
      <c r="H487" s="2" t="str">
        <f>_xlfn.XLOOKUP(C487, customers!A486:A1486, customers!G486:G1486,, 0)</f>
        <v>Ireland</v>
      </c>
      <c r="I487" t="str">
        <f>INDEX(products!$A$1:$G$49, MATCH(orders!$D487,products!$A$1:$A$49,0), MATCH(orders!I$1,products!$A$1:$G$1,0))</f>
        <v>Rob</v>
      </c>
      <c r="J487" t="str">
        <f>INDEX(products!$A$1:$G$49, MATCH(orders!$D487,products!$A$1:$A$49,0), MATCH(orders!J$1,products!$A$1:$G$1,0))</f>
        <v>L</v>
      </c>
      <c r="K487" s="5">
        <f>INDEX(products!$A$1:$G$49, MATCH(orders!$D487,products!$A$1:$A$49,0), MATCH(orders!K$1,products!$A$1:$G$1,0))</f>
        <v>0.2</v>
      </c>
      <c r="L487" s="7">
        <f>INDEX(products!$A$1:$G$49, MATCH(orders!$D487,products!$A$1:$A$49,0), 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 customers!A487:A1487, customers!B487:B1487,,0)</f>
        <v>Franny Kienlein</v>
      </c>
      <c r="G488" s="2" t="str">
        <f>IF(_xlfn.XLOOKUP(C488, customers!A487:A1487, customers!C487:C1487,, 0) = 0,"", _xlfn.XLOOKUP(C488, customers!A487:A1487, customers!C487:C1487,, 0))</f>
        <v>fkienleindi@trellian.com</v>
      </c>
      <c r="H488" s="2" t="str">
        <f>_xlfn.XLOOKUP(C488, customers!A487:A1487, customers!G487:G1487,, 0)</f>
        <v>Ireland</v>
      </c>
      <c r="I488" t="str">
        <f>INDEX(products!$A$1:$G$49, MATCH(orders!$D488,products!$A$1:$A$49,0), MATCH(orders!I$1,products!$A$1:$G$1,0))</f>
        <v>Lib</v>
      </c>
      <c r="J488" t="str">
        <f>INDEX(products!$A$1:$G$49, MATCH(orders!$D488,products!$A$1:$A$49,0), MATCH(orders!J$1,products!$A$1:$G$1,0))</f>
        <v>M</v>
      </c>
      <c r="K488" s="5">
        <f>INDEX(products!$A$1:$G$49, MATCH(orders!$D488,products!$A$1:$A$49,0), MATCH(orders!K$1,products!$A$1:$G$1,0))</f>
        <v>0.5</v>
      </c>
      <c r="L488" s="7">
        <f>INDEX(products!$A$1:$G$49, MATCH(orders!$D488,products!$A$1:$A$49,0), 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 customers!A488:A1488, customers!B488:B1488,,0)</f>
        <v>Klarika Egglestone</v>
      </c>
      <c r="G489" s="2" t="str">
        <f>IF(_xlfn.XLOOKUP(C489, customers!A488:A1488, customers!C488:C1488,, 0) = 0,"", _xlfn.XLOOKUP(C489, customers!A488:A1488, customers!C488:C1488,, 0))</f>
        <v>kegglestonedj@sphinn.com</v>
      </c>
      <c r="H489" s="2" t="str">
        <f>_xlfn.XLOOKUP(C489, customers!A488:A1488, customers!G488:G1488,, 0)</f>
        <v>Ireland</v>
      </c>
      <c r="I489" t="str">
        <f>INDEX(products!$A$1:$G$49, MATCH(orders!$D489,products!$A$1:$A$49,0), MATCH(orders!I$1,products!$A$1:$G$1,0))</f>
        <v>Exc</v>
      </c>
      <c r="J489" t="str">
        <f>INDEX(products!$A$1:$G$49, MATCH(orders!$D489,products!$A$1:$A$49,0), MATCH(orders!J$1,products!$A$1:$G$1,0))</f>
        <v>D</v>
      </c>
      <c r="K489" s="5">
        <f>INDEX(products!$A$1:$G$49, MATCH(orders!$D489,products!$A$1:$A$49,0), MATCH(orders!K$1,products!$A$1:$G$1,0))</f>
        <v>1</v>
      </c>
      <c r="L489" s="7">
        <f>INDEX(products!$A$1:$G$49, MATCH(orders!$D489,products!$A$1:$A$49,0), 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 customers!A489:A1489, customers!B489:B1489,,0)</f>
        <v>Becky Semkins</v>
      </c>
      <c r="G490" s="2" t="str">
        <f>IF(_xlfn.XLOOKUP(C490, customers!A489:A1489, customers!C489:C1489,, 0) = 0,"", _xlfn.XLOOKUP(C490, customers!A489:A1489, customers!C489:C1489,, 0))</f>
        <v>bsemkinsdk@unc.edu</v>
      </c>
      <c r="H490" s="2" t="str">
        <f>_xlfn.XLOOKUP(C490, customers!A489:A1489, customers!G489:G1489,, 0)</f>
        <v>Ireland</v>
      </c>
      <c r="I490" t="str">
        <f>INDEX(products!$A$1:$G$49, MATCH(orders!$D490,products!$A$1:$A$49,0), MATCH(orders!I$1,products!$A$1:$G$1,0))</f>
        <v>Rob</v>
      </c>
      <c r="J490" t="str">
        <f>INDEX(products!$A$1:$G$49, MATCH(orders!$D490,products!$A$1:$A$49,0), MATCH(orders!J$1,products!$A$1:$G$1,0))</f>
        <v>M</v>
      </c>
      <c r="K490" s="5">
        <f>INDEX(products!$A$1:$G$49, MATCH(orders!$D490,products!$A$1:$A$49,0), MATCH(orders!K$1,products!$A$1:$G$1,0))</f>
        <v>0.2</v>
      </c>
      <c r="L490" s="7">
        <f>INDEX(products!$A$1:$G$49, MATCH(orders!$D490,products!$A$1:$A$49,0), 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 customers!A490:A1490, customers!B490:B1490,,0)</f>
        <v>Sean Lorenzetti</v>
      </c>
      <c r="G491" s="2" t="str">
        <f>IF(_xlfn.XLOOKUP(C491, customers!A490:A1490, customers!C490:C1490,, 0) = 0,"", _xlfn.XLOOKUP(C491, customers!A490:A1490, customers!C490:C1490,, 0))</f>
        <v>slorenzettidl@is.gd</v>
      </c>
      <c r="H491" s="2" t="str">
        <f>_xlfn.XLOOKUP(C491, customers!A490:A1490, customers!G490:G1490,, 0)</f>
        <v>United States</v>
      </c>
      <c r="I491" t="str">
        <f>INDEX(products!$A$1:$G$49, MATCH(orders!$D491,products!$A$1:$A$49,0), MATCH(orders!I$1,products!$A$1:$G$1,0))</f>
        <v>Lib</v>
      </c>
      <c r="J491" t="str">
        <f>INDEX(products!$A$1:$G$49, MATCH(orders!$D491,products!$A$1:$A$49,0), MATCH(orders!J$1,products!$A$1:$G$1,0))</f>
        <v>L</v>
      </c>
      <c r="K491" s="5">
        <f>INDEX(products!$A$1:$G$49, MATCH(orders!$D491,products!$A$1:$A$49,0), MATCH(orders!K$1,products!$A$1:$G$1,0))</f>
        <v>1</v>
      </c>
      <c r="L491" s="7">
        <f>INDEX(products!$A$1:$G$49, MATCH(orders!$D491,products!$A$1:$A$49,0), 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 customers!A491:A1491, customers!B491:B1491,,0)</f>
        <v>Bob Giannazzi</v>
      </c>
      <c r="G492" s="2" t="str">
        <f>IF(_xlfn.XLOOKUP(C492, customers!A491:A1491, customers!C491:C1491,, 0) = 0,"", _xlfn.XLOOKUP(C492, customers!A491:A1491, customers!C491:C1491,, 0))</f>
        <v>bgiannazzidm@apple.com</v>
      </c>
      <c r="H492" s="2" t="str">
        <f>_xlfn.XLOOKUP(C492, customers!A491:A1491, customers!G491:G1491,, 0)</f>
        <v>United States</v>
      </c>
      <c r="I492" t="str">
        <f>INDEX(products!$A$1:$G$49, MATCH(orders!$D492,products!$A$1:$A$49,0), MATCH(orders!I$1,products!$A$1:$G$1,0))</f>
        <v>Lib</v>
      </c>
      <c r="J492" t="str">
        <f>INDEX(products!$A$1:$G$49, MATCH(orders!$D492,products!$A$1:$A$49,0), MATCH(orders!J$1,products!$A$1:$G$1,0))</f>
        <v>D</v>
      </c>
      <c r="K492" s="5">
        <f>INDEX(products!$A$1:$G$49, MATCH(orders!$D492,products!$A$1:$A$49,0), MATCH(orders!K$1,products!$A$1:$G$1,0))</f>
        <v>0.5</v>
      </c>
      <c r="L492" s="7">
        <f>INDEX(products!$A$1:$G$49, MATCH(orders!$D492,products!$A$1:$A$49,0), 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 customers!A492:A1492, customers!B492:B1492,,0)</f>
        <v>Kendra Backshell</v>
      </c>
      <c r="G493" s="2" t="str">
        <f>IF(_xlfn.XLOOKUP(C493, customers!A492:A1492, customers!C492:C1492,, 0) = 0,"", _xlfn.XLOOKUP(C493, customers!A492:A1492, customers!C492:C1492,, 0))</f>
        <v/>
      </c>
      <c r="H493" s="2" t="str">
        <f>_xlfn.XLOOKUP(C493, customers!A492:A1492, customers!G492:G1492,, 0)</f>
        <v>United States</v>
      </c>
      <c r="I493" t="str">
        <f>INDEX(products!$A$1:$G$49, MATCH(orders!$D493,products!$A$1:$A$49,0), MATCH(orders!I$1,products!$A$1:$G$1,0))</f>
        <v>Lib</v>
      </c>
      <c r="J493" t="str">
        <f>INDEX(products!$A$1:$G$49, MATCH(orders!$D493,products!$A$1:$A$49,0), MATCH(orders!J$1,products!$A$1:$G$1,0))</f>
        <v>D</v>
      </c>
      <c r="K493" s="5">
        <f>INDEX(products!$A$1:$G$49, MATCH(orders!$D493,products!$A$1:$A$49,0), MATCH(orders!K$1,products!$A$1:$G$1,0))</f>
        <v>0.2</v>
      </c>
      <c r="L493" s="7">
        <f>INDEX(products!$A$1:$G$49, MATCH(orders!$D493,products!$A$1:$A$49,0), 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 customers!A493:A1493, customers!B493:B1493,,0)</f>
        <v>Uriah Lethbrig</v>
      </c>
      <c r="G494" s="2" t="str">
        <f>IF(_xlfn.XLOOKUP(C494, customers!A493:A1493, customers!C493:C1493,, 0) = 0,"", _xlfn.XLOOKUP(C494, customers!A493:A1493, customers!C493:C1493,, 0))</f>
        <v>ulethbrigdo@hc360.com</v>
      </c>
      <c r="H494" s="2" t="str">
        <f>_xlfn.XLOOKUP(C494, customers!A493:A1493, customers!G493:G1493,, 0)</f>
        <v>United States</v>
      </c>
      <c r="I494" t="str">
        <f>INDEX(products!$A$1:$G$49, MATCH(orders!$D494,products!$A$1:$A$49,0), MATCH(orders!I$1,products!$A$1:$G$1,0))</f>
        <v>Exc</v>
      </c>
      <c r="J494" t="str">
        <f>INDEX(products!$A$1:$G$49, MATCH(orders!$D494,products!$A$1:$A$49,0), MATCH(orders!J$1,products!$A$1:$G$1,0))</f>
        <v>M</v>
      </c>
      <c r="K494" s="5">
        <f>INDEX(products!$A$1:$G$49, MATCH(orders!$D494,products!$A$1:$A$49,0), MATCH(orders!K$1,products!$A$1:$G$1,0))</f>
        <v>0.2</v>
      </c>
      <c r="L494" s="7">
        <f>INDEX(products!$A$1:$G$49, MATCH(orders!$D494,products!$A$1:$A$49,0), 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 customers!A494:A1494, customers!B494:B1494,,0)</f>
        <v>Sky Farnish</v>
      </c>
      <c r="G495" s="2" t="str">
        <f>IF(_xlfn.XLOOKUP(C495, customers!A494:A1494, customers!C494:C1494,, 0) = 0,"", _xlfn.XLOOKUP(C495, customers!A494:A1494, customers!C494:C1494,, 0))</f>
        <v>sfarnishdp@dmoz.org</v>
      </c>
      <c r="H495" s="2" t="str">
        <f>_xlfn.XLOOKUP(C495, customers!A494:A1494, customers!G494:G1494,, 0)</f>
        <v>United Kingdom</v>
      </c>
      <c r="I495" t="str">
        <f>INDEX(products!$A$1:$G$49, MATCH(orders!$D495,products!$A$1:$A$49,0), MATCH(orders!I$1,products!$A$1:$G$1,0))</f>
        <v>Rob</v>
      </c>
      <c r="J495" t="str">
        <f>INDEX(products!$A$1:$G$49, MATCH(orders!$D495,products!$A$1:$A$49,0), MATCH(orders!J$1,products!$A$1:$G$1,0))</f>
        <v>M</v>
      </c>
      <c r="K495" s="5">
        <f>INDEX(products!$A$1:$G$49, MATCH(orders!$D495,products!$A$1:$A$49,0), MATCH(orders!K$1,products!$A$1:$G$1,0))</f>
        <v>0.5</v>
      </c>
      <c r="L495" s="7">
        <f>INDEX(products!$A$1:$G$49, MATCH(orders!$D495,products!$A$1:$A$49,0), 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 customers!A495:A1495, customers!B495:B1495,,0)</f>
        <v>Felicia Jecock</v>
      </c>
      <c r="G496" s="2" t="str">
        <f>IF(_xlfn.XLOOKUP(C496, customers!A495:A1495, customers!C495:C1495,, 0) = 0,"", _xlfn.XLOOKUP(C496, customers!A495:A1495, customers!C495:C1495,, 0))</f>
        <v>fjecockdq@unicef.org</v>
      </c>
      <c r="H496" s="2" t="str">
        <f>_xlfn.XLOOKUP(C496, customers!A495:A1495, customers!G495:G1495,, 0)</f>
        <v>United States</v>
      </c>
      <c r="I496" t="str">
        <f>INDEX(products!$A$1:$G$49, MATCH(orders!$D496,products!$A$1:$A$49,0), MATCH(orders!I$1,products!$A$1:$G$1,0))</f>
        <v>Lib</v>
      </c>
      <c r="J496" t="str">
        <f>INDEX(products!$A$1:$G$49, MATCH(orders!$D496,products!$A$1:$A$49,0), MATCH(orders!J$1,products!$A$1:$G$1,0))</f>
        <v>L</v>
      </c>
      <c r="K496" s="5">
        <f>INDEX(products!$A$1:$G$49, MATCH(orders!$D496,products!$A$1:$A$49,0), MATCH(orders!K$1,products!$A$1:$G$1,0))</f>
        <v>1</v>
      </c>
      <c r="L496" s="7">
        <f>INDEX(products!$A$1:$G$49, MATCH(orders!$D496,products!$A$1:$A$49,0), 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 customers!A496:A1496, customers!B496:B1496,,0)</f>
        <v>Currey MacAllister</v>
      </c>
      <c r="G497" s="2" t="str">
        <f>IF(_xlfn.XLOOKUP(C497, customers!A496:A1496, customers!C496:C1496,, 0) = 0,"", _xlfn.XLOOKUP(C497, customers!A496:A1496, customers!C496:C1496,, 0))</f>
        <v/>
      </c>
      <c r="H497" s="2" t="str">
        <f>_xlfn.XLOOKUP(C497, customers!A496:A1496, customers!G496:G1496,, 0)</f>
        <v>United States</v>
      </c>
      <c r="I497" t="str">
        <f>INDEX(products!$A$1:$G$49, MATCH(orders!$D497,products!$A$1:$A$49,0), MATCH(orders!I$1,products!$A$1:$G$1,0))</f>
        <v>Lib</v>
      </c>
      <c r="J497" t="str">
        <f>INDEX(products!$A$1:$G$49, MATCH(orders!$D497,products!$A$1:$A$49,0), MATCH(orders!J$1,products!$A$1:$G$1,0))</f>
        <v>L</v>
      </c>
      <c r="K497" s="5">
        <f>INDEX(products!$A$1:$G$49, MATCH(orders!$D497,products!$A$1:$A$49,0), MATCH(orders!K$1,products!$A$1:$G$1,0))</f>
        <v>1</v>
      </c>
      <c r="L497" s="7">
        <f>INDEX(products!$A$1:$G$49, MATCH(orders!$D497,products!$A$1:$A$49,0), 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 customers!A497:A1497, customers!B497:B1497,,0)</f>
        <v>Hamlen Pallister</v>
      </c>
      <c r="G498" s="2" t="str">
        <f>IF(_xlfn.XLOOKUP(C498, customers!A497:A1497, customers!C497:C1497,, 0) = 0,"", _xlfn.XLOOKUP(C498, customers!A497:A1497, customers!C497:C1497,, 0))</f>
        <v>hpallisterds@ning.com</v>
      </c>
      <c r="H498" s="2" t="str">
        <f>_xlfn.XLOOKUP(C498, customers!A497:A1497, customers!G497:G1497,, 0)</f>
        <v>United States</v>
      </c>
      <c r="I498" t="str">
        <f>INDEX(products!$A$1:$G$49, MATCH(orders!$D498,products!$A$1:$A$49,0), MATCH(orders!I$1,products!$A$1:$G$1,0))</f>
        <v>Exc</v>
      </c>
      <c r="J498" t="str">
        <f>INDEX(products!$A$1:$G$49, MATCH(orders!$D498,products!$A$1:$A$49,0), MATCH(orders!J$1,products!$A$1:$G$1,0))</f>
        <v>D</v>
      </c>
      <c r="K498" s="5">
        <f>INDEX(products!$A$1:$G$49, MATCH(orders!$D498,products!$A$1:$A$49,0), MATCH(orders!K$1,products!$A$1:$G$1,0))</f>
        <v>0.2</v>
      </c>
      <c r="L498" s="7">
        <f>INDEX(products!$A$1:$G$49, MATCH(orders!$D498,products!$A$1:$A$49,0), 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 customers!A498:A1498, customers!B498:B1498,,0)</f>
        <v>Chantal Mersh</v>
      </c>
      <c r="G499" s="2" t="str">
        <f>IF(_xlfn.XLOOKUP(C499, customers!A498:A1498, customers!C498:C1498,, 0) = 0,"", _xlfn.XLOOKUP(C499, customers!A498:A1498, customers!C498:C1498,, 0))</f>
        <v>cmershdt@drupal.org</v>
      </c>
      <c r="H499" s="2" t="str">
        <f>_xlfn.XLOOKUP(C499, customers!A498:A1498, customers!G498:G1498,, 0)</f>
        <v>Ireland</v>
      </c>
      <c r="I499" t="str">
        <f>INDEX(products!$A$1:$G$49, MATCH(orders!$D499,products!$A$1:$A$49,0), MATCH(orders!I$1,products!$A$1:$G$1,0))</f>
        <v>Ara</v>
      </c>
      <c r="J499" t="str">
        <f>INDEX(products!$A$1:$G$49, MATCH(orders!$D499,products!$A$1:$A$49,0), MATCH(orders!J$1,products!$A$1:$G$1,0))</f>
        <v>D</v>
      </c>
      <c r="K499" s="5">
        <f>INDEX(products!$A$1:$G$49, MATCH(orders!$D499,products!$A$1:$A$49,0), MATCH(orders!K$1,products!$A$1:$G$1,0))</f>
        <v>1</v>
      </c>
      <c r="L499" s="7">
        <f>INDEX(products!$A$1:$G$49, MATCH(orders!$D499,products!$A$1:$A$49,0), 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 customers!A499:A1499, customers!B499:B1499,,0)</f>
        <v>Marja Urion</v>
      </c>
      <c r="G500" s="2" t="str">
        <f>IF(_xlfn.XLOOKUP(C500, customers!A499:A1499, customers!C499:C1499,, 0) = 0,"", _xlfn.XLOOKUP(C500, customers!A499:A1499, customers!C499:C1499,, 0))</f>
        <v>murione5@alexa.com</v>
      </c>
      <c r="H500" s="2" t="str">
        <f>_xlfn.XLOOKUP(C500, customers!A499:A1499, customers!G499:G1499,, 0)</f>
        <v>Ireland</v>
      </c>
      <c r="I500" t="str">
        <f>INDEX(products!$A$1:$G$49, MATCH(orders!$D500,products!$A$1:$A$49,0), MATCH(orders!I$1,products!$A$1:$G$1,0))</f>
        <v>Rob</v>
      </c>
      <c r="J500" t="str">
        <f>INDEX(products!$A$1:$G$49, MATCH(orders!$D500,products!$A$1:$A$49,0), MATCH(orders!J$1,products!$A$1:$G$1,0))</f>
        <v>M</v>
      </c>
      <c r="K500" s="5">
        <f>INDEX(products!$A$1:$G$49, MATCH(orders!$D500,products!$A$1:$A$49,0), MATCH(orders!K$1,products!$A$1:$G$1,0))</f>
        <v>1</v>
      </c>
      <c r="L500" s="7">
        <f>INDEX(products!$A$1:$G$49, MATCH(orders!$D500,products!$A$1:$A$49,0), 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 customers!A500:A1500, customers!B500:B1500,,0)</f>
        <v>Malynda Purbrick</v>
      </c>
      <c r="G501" s="2" t="str">
        <f>IF(_xlfn.XLOOKUP(C501, customers!A500:A1500, customers!C500:C1500,, 0) = 0,"", _xlfn.XLOOKUP(C501, customers!A500:A1500, customers!C500:C1500,, 0))</f>
        <v/>
      </c>
      <c r="H501" s="2" t="str">
        <f>_xlfn.XLOOKUP(C501, customers!A500:A1500, customers!G500:G1500,, 0)</f>
        <v>Ireland</v>
      </c>
      <c r="I501" t="str">
        <f>INDEX(products!$A$1:$G$49, MATCH(orders!$D501,products!$A$1:$A$49,0), MATCH(orders!I$1,products!$A$1:$G$1,0))</f>
        <v>Rob</v>
      </c>
      <c r="J501" t="str">
        <f>INDEX(products!$A$1:$G$49, MATCH(orders!$D501,products!$A$1:$A$49,0), MATCH(orders!J$1,products!$A$1:$G$1,0))</f>
        <v>D</v>
      </c>
      <c r="K501" s="5">
        <f>INDEX(products!$A$1:$G$49, MATCH(orders!$D501,products!$A$1:$A$49,0), MATCH(orders!K$1,products!$A$1:$G$1,0))</f>
        <v>0.2</v>
      </c>
      <c r="L501" s="7">
        <f>INDEX(products!$A$1:$G$49, MATCH(orders!$D501,products!$A$1:$A$49,0), 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 customers!A501:A1501, customers!B501:B1501,,0)</f>
        <v>Alf Housaman</v>
      </c>
      <c r="G502" s="2" t="str">
        <f>IF(_xlfn.XLOOKUP(C502, customers!A501:A1501, customers!C501:C1501,, 0) = 0,"", _xlfn.XLOOKUP(C502, customers!A501:A1501, customers!C501:C1501,, 0))</f>
        <v/>
      </c>
      <c r="H502" s="2" t="str">
        <f>_xlfn.XLOOKUP(C502, customers!A501:A1501, customers!G501:G1501,, 0)</f>
        <v>United States</v>
      </c>
      <c r="I502" t="str">
        <f>INDEX(products!$A$1:$G$49, MATCH(orders!$D502,products!$A$1:$A$49,0), MATCH(orders!I$1,products!$A$1:$G$1,0))</f>
        <v>Rob</v>
      </c>
      <c r="J502" t="str">
        <f>INDEX(products!$A$1:$G$49, MATCH(orders!$D502,products!$A$1:$A$49,0), MATCH(orders!J$1,products!$A$1:$G$1,0))</f>
        <v>L</v>
      </c>
      <c r="K502" s="5">
        <f>INDEX(products!$A$1:$G$49, MATCH(orders!$D502,products!$A$1:$A$49,0), MATCH(orders!K$1,products!$A$1:$G$1,0))</f>
        <v>1</v>
      </c>
      <c r="L502" s="7">
        <f>INDEX(products!$A$1:$G$49, MATCH(orders!$D502,products!$A$1:$A$49,0), 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 customers!A502:A1502, customers!B502:B1502,,0)</f>
        <v>Gladi Ducker</v>
      </c>
      <c r="G503" s="2" t="str">
        <f>IF(_xlfn.XLOOKUP(C503, customers!A502:A1502, customers!C502:C1502,, 0) = 0,"", _xlfn.XLOOKUP(C503, customers!A502:A1502, customers!C502:C1502,, 0))</f>
        <v>gduckerdx@patch.com</v>
      </c>
      <c r="H503" s="2" t="str">
        <f>_xlfn.XLOOKUP(C503, customers!A502:A1502, customers!G502:G1502,, 0)</f>
        <v>United Kingdom</v>
      </c>
      <c r="I503" t="str">
        <f>INDEX(products!$A$1:$G$49, MATCH(orders!$D503,products!$A$1:$A$49,0), MATCH(orders!I$1,products!$A$1:$G$1,0))</f>
        <v>Rob</v>
      </c>
      <c r="J503" t="str">
        <f>INDEX(products!$A$1:$G$49, MATCH(orders!$D503,products!$A$1:$A$49,0), MATCH(orders!J$1,products!$A$1:$G$1,0))</f>
        <v>M</v>
      </c>
      <c r="K503" s="5">
        <f>INDEX(products!$A$1:$G$49, MATCH(orders!$D503,products!$A$1:$A$49,0), MATCH(orders!K$1,products!$A$1:$G$1,0))</f>
        <v>0.2</v>
      </c>
      <c r="L503" s="7">
        <f>INDEX(products!$A$1:$G$49, MATCH(orders!$D503,products!$A$1:$A$49,0), 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 customers!A503:A1503, customers!B503:B1503,,0)</f>
        <v>Gladi Ducker</v>
      </c>
      <c r="G504" s="2" t="str">
        <f>IF(_xlfn.XLOOKUP(C504, customers!A503:A1503, customers!C503:C1503,, 0) = 0,"", _xlfn.XLOOKUP(C504, customers!A503:A1503, customers!C503:C1503,, 0))</f>
        <v>gduckerdx@patch.com</v>
      </c>
      <c r="H504" s="2" t="str">
        <f>_xlfn.XLOOKUP(C504, customers!A503:A1503, customers!G503:G1503,, 0)</f>
        <v>United Kingdom</v>
      </c>
      <c r="I504" t="str">
        <f>INDEX(products!$A$1:$G$49, MATCH(orders!$D504,products!$A$1:$A$49,0), MATCH(orders!I$1,products!$A$1:$G$1,0))</f>
        <v>Exc</v>
      </c>
      <c r="J504" t="str">
        <f>INDEX(products!$A$1:$G$49, MATCH(orders!$D504,products!$A$1:$A$49,0), MATCH(orders!J$1,products!$A$1:$G$1,0))</f>
        <v>M</v>
      </c>
      <c r="K504" s="5">
        <f>INDEX(products!$A$1:$G$49, MATCH(orders!$D504,products!$A$1:$A$49,0), MATCH(orders!K$1,products!$A$1:$G$1,0))</f>
        <v>0.2</v>
      </c>
      <c r="L504" s="7">
        <f>INDEX(products!$A$1:$G$49, MATCH(orders!$D504,products!$A$1:$A$49,0), 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e">
        <f>_xlfn.XLOOKUP(C505, customers!A504:A1504, customers!B504:B1504,,0)</f>
        <v>#N/A</v>
      </c>
      <c r="G505" s="2" t="e">
        <f>IF(_xlfn.XLOOKUP(C505, customers!A504:A1504, customers!C504:C1504,, 0) = 0,"", _xlfn.XLOOKUP(C505, customers!A504:A1504, customers!C504:C1504,, 0))</f>
        <v>#N/A</v>
      </c>
      <c r="H505" s="2" t="e">
        <f>_xlfn.XLOOKUP(C505, customers!A504:A1504, customers!G504:G1504,, 0)</f>
        <v>#N/A</v>
      </c>
      <c r="I505" t="str">
        <f>INDEX(products!$A$1:$G$49, MATCH(orders!$D505,products!$A$1:$A$49,0), MATCH(orders!I$1,products!$A$1:$G$1,0))</f>
        <v>Lib</v>
      </c>
      <c r="J505" t="str">
        <f>INDEX(products!$A$1:$G$49, MATCH(orders!$D505,products!$A$1:$A$49,0), MATCH(orders!J$1,products!$A$1:$G$1,0))</f>
        <v>D</v>
      </c>
      <c r="K505" s="5">
        <f>INDEX(products!$A$1:$G$49, MATCH(orders!$D505,products!$A$1:$A$49,0), MATCH(orders!K$1,products!$A$1:$G$1,0))</f>
        <v>1</v>
      </c>
      <c r="L505" s="7">
        <f>INDEX(products!$A$1:$G$49, MATCH(orders!$D505,products!$A$1:$A$49,0), 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e">
        <f>_xlfn.XLOOKUP(C506, customers!A505:A1505, customers!B505:B1505,,0)</f>
        <v>#N/A</v>
      </c>
      <c r="G506" s="2" t="e">
        <f>IF(_xlfn.XLOOKUP(C506, customers!A505:A1505, customers!C505:C1505,, 0) = 0,"", _xlfn.XLOOKUP(C506, customers!A505:A1505, customers!C505:C1505,, 0))</f>
        <v>#N/A</v>
      </c>
      <c r="H506" s="2" t="e">
        <f>_xlfn.XLOOKUP(C506, customers!A505:A1505, customers!G505:G1505,, 0)</f>
        <v>#N/A</v>
      </c>
      <c r="I506" t="str">
        <f>INDEX(products!$A$1:$G$49, MATCH(orders!$D506,products!$A$1:$A$49,0), MATCH(orders!I$1,products!$A$1:$G$1,0))</f>
        <v>Lib</v>
      </c>
      <c r="J506" t="str">
        <f>INDEX(products!$A$1:$G$49, MATCH(orders!$D506,products!$A$1:$A$49,0), MATCH(orders!J$1,products!$A$1:$G$1,0))</f>
        <v>L</v>
      </c>
      <c r="K506" s="5">
        <f>INDEX(products!$A$1:$G$49, MATCH(orders!$D506,products!$A$1:$A$49,0), MATCH(orders!K$1,products!$A$1:$G$1,0))</f>
        <v>0.2</v>
      </c>
      <c r="L506" s="7">
        <f>INDEX(products!$A$1:$G$49, MATCH(orders!$D506,products!$A$1:$A$49,0), 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 customers!A506:A1506, customers!B506:B1506,,0)</f>
        <v>Wain Stearley</v>
      </c>
      <c r="G507" s="2" t="str">
        <f>IF(_xlfn.XLOOKUP(C507, customers!A506:A1506, customers!C506:C1506,, 0) = 0,"", _xlfn.XLOOKUP(C507, customers!A506:A1506, customers!C506:C1506,, 0))</f>
        <v>wstearleye1@census.gov</v>
      </c>
      <c r="H507" s="2" t="str">
        <f>_xlfn.XLOOKUP(C507, customers!A506:A1506, customers!G506:G1506,, 0)</f>
        <v>United States</v>
      </c>
      <c r="I507" t="str">
        <f>INDEX(products!$A$1:$G$49, MATCH(orders!$D507,products!$A$1:$A$49,0), MATCH(orders!I$1,products!$A$1:$G$1,0))</f>
        <v>Lib</v>
      </c>
      <c r="J507" t="str">
        <f>INDEX(products!$A$1:$G$49, MATCH(orders!$D507,products!$A$1:$A$49,0), MATCH(orders!J$1,products!$A$1:$G$1,0))</f>
        <v>M</v>
      </c>
      <c r="K507" s="5">
        <f>INDEX(products!$A$1:$G$49, MATCH(orders!$D507,products!$A$1:$A$49,0), MATCH(orders!K$1,products!$A$1:$G$1,0))</f>
        <v>0.2</v>
      </c>
      <c r="L507" s="7">
        <f>INDEX(products!$A$1:$G$49, MATCH(orders!$D507,products!$A$1:$A$49,0), 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 customers!A507:A1507, customers!B507:B1507,,0)</f>
        <v>Diane-marie Wincer</v>
      </c>
      <c r="G508" s="2" t="str">
        <f>IF(_xlfn.XLOOKUP(C508, customers!A507:A1507, customers!C507:C1507,, 0) = 0,"", _xlfn.XLOOKUP(C508, customers!A507:A1507, customers!C507:C1507,, 0))</f>
        <v>dwincere2@marriott.com</v>
      </c>
      <c r="H508" s="2" t="str">
        <f>_xlfn.XLOOKUP(C508, customers!A507:A1507, customers!G507:G1507,, 0)</f>
        <v>United States</v>
      </c>
      <c r="I508" t="str">
        <f>INDEX(products!$A$1:$G$49, MATCH(orders!$D508,products!$A$1:$A$49,0), MATCH(orders!I$1,products!$A$1:$G$1,0))</f>
        <v>Ara</v>
      </c>
      <c r="J508" t="str">
        <f>INDEX(products!$A$1:$G$49, MATCH(orders!$D508,products!$A$1:$A$49,0), MATCH(orders!J$1,products!$A$1:$G$1,0))</f>
        <v>L</v>
      </c>
      <c r="K508" s="5">
        <f>INDEX(products!$A$1:$G$49, MATCH(orders!$D508,products!$A$1:$A$49,0), MATCH(orders!K$1,products!$A$1:$G$1,0))</f>
        <v>1</v>
      </c>
      <c r="L508" s="7">
        <f>INDEX(products!$A$1:$G$49, MATCH(orders!$D508,products!$A$1:$A$49,0), 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 customers!A508:A1508, customers!B508:B1508,,0)</f>
        <v>Perry Lyfield</v>
      </c>
      <c r="G509" s="2" t="str">
        <f>IF(_xlfn.XLOOKUP(C509, customers!A508:A1508, customers!C508:C1508,, 0) = 0,"", _xlfn.XLOOKUP(C509, customers!A508:A1508, customers!C508:C1508,, 0))</f>
        <v>plyfielde3@baidu.com</v>
      </c>
      <c r="H509" s="2" t="str">
        <f>_xlfn.XLOOKUP(C509, customers!A508:A1508, customers!G508:G1508,, 0)</f>
        <v>United States</v>
      </c>
      <c r="I509" t="str">
        <f>INDEX(products!$A$1:$G$49, MATCH(orders!$D509,products!$A$1:$A$49,0), MATCH(orders!I$1,products!$A$1:$G$1,0))</f>
        <v>Ara</v>
      </c>
      <c r="J509" t="str">
        <f>INDEX(products!$A$1:$G$49, MATCH(orders!$D509,products!$A$1:$A$49,0), MATCH(orders!J$1,products!$A$1:$G$1,0))</f>
        <v>L</v>
      </c>
      <c r="K509" s="5">
        <f>INDEX(products!$A$1:$G$49, MATCH(orders!$D509,products!$A$1:$A$49,0), MATCH(orders!K$1,products!$A$1:$G$1,0))</f>
        <v>2.5</v>
      </c>
      <c r="L509" s="7">
        <f>INDEX(products!$A$1:$G$49, MATCH(orders!$D509,products!$A$1:$A$49,0), 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 customers!A509:A1509, customers!B509:B1509,,0)</f>
        <v>Heall Perris</v>
      </c>
      <c r="G510" s="2" t="str">
        <f>IF(_xlfn.XLOOKUP(C510, customers!A509:A1509, customers!C509:C1509,, 0) = 0,"", _xlfn.XLOOKUP(C510, customers!A509:A1509, customers!C509:C1509,, 0))</f>
        <v>hperrise4@studiopress.com</v>
      </c>
      <c r="H510" s="2" t="str">
        <f>_xlfn.XLOOKUP(C510, customers!A509:A1509, customers!G509:G1509,, 0)</f>
        <v>Ireland</v>
      </c>
      <c r="I510" t="str">
        <f>INDEX(products!$A$1:$G$49, MATCH(orders!$D510,products!$A$1:$A$49,0), MATCH(orders!I$1,products!$A$1:$G$1,0))</f>
        <v>Lib</v>
      </c>
      <c r="J510" t="str">
        <f>INDEX(products!$A$1:$G$49, MATCH(orders!$D510,products!$A$1:$A$49,0), MATCH(orders!J$1,products!$A$1:$G$1,0))</f>
        <v>D</v>
      </c>
      <c r="K510" s="5">
        <f>INDEX(products!$A$1:$G$49, MATCH(orders!$D510,products!$A$1:$A$49,0), MATCH(orders!K$1,products!$A$1:$G$1,0))</f>
        <v>0.5</v>
      </c>
      <c r="L510" s="7">
        <f>INDEX(products!$A$1:$G$49, MATCH(orders!$D510,products!$A$1:$A$49,0), 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 customers!A510:A1510, customers!B510:B1510,,0)</f>
        <v>Marja Urion</v>
      </c>
      <c r="G511" s="2" t="str">
        <f>IF(_xlfn.XLOOKUP(C511, customers!A510:A1510, customers!C510:C1510,, 0) = 0,"", _xlfn.XLOOKUP(C511, customers!A510:A1510, customers!C510:C1510,, 0))</f>
        <v>murione5@alexa.com</v>
      </c>
      <c r="H511" s="2" t="str">
        <f>_xlfn.XLOOKUP(C511, customers!A510:A1510, customers!G510:G1510,, 0)</f>
        <v>Ireland</v>
      </c>
      <c r="I511" t="str">
        <f>INDEX(products!$A$1:$G$49, MATCH(orders!$D511,products!$A$1:$A$49,0), MATCH(orders!I$1,products!$A$1:$G$1,0))</f>
        <v>Ara</v>
      </c>
      <c r="J511" t="str">
        <f>INDEX(products!$A$1:$G$49, MATCH(orders!$D511,products!$A$1:$A$49,0), MATCH(orders!J$1,products!$A$1:$G$1,0))</f>
        <v>D</v>
      </c>
      <c r="K511" s="5">
        <f>INDEX(products!$A$1:$G$49, MATCH(orders!$D511,products!$A$1:$A$49,0), MATCH(orders!K$1,products!$A$1:$G$1,0))</f>
        <v>1</v>
      </c>
      <c r="L511" s="7">
        <f>INDEX(products!$A$1:$G$49, MATCH(orders!$D511,products!$A$1:$A$49,0), 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 customers!A511:A1511, customers!B511:B1511,,0)</f>
        <v>Camellia Kid</v>
      </c>
      <c r="G512" s="2" t="str">
        <f>IF(_xlfn.XLOOKUP(C512, customers!A511:A1511, customers!C511:C1511,, 0) = 0,"", _xlfn.XLOOKUP(C512, customers!A511:A1511, customers!C511:C1511,, 0))</f>
        <v>ckide6@narod.ru</v>
      </c>
      <c r="H512" s="2" t="str">
        <f>_xlfn.XLOOKUP(C512, customers!A511:A1511, customers!G511:G1511,, 0)</f>
        <v>Ireland</v>
      </c>
      <c r="I512" t="str">
        <f>INDEX(products!$A$1:$G$49, MATCH(orders!$D512,products!$A$1:$A$49,0), MATCH(orders!I$1,products!$A$1:$G$1,0))</f>
        <v>Rob</v>
      </c>
      <c r="J512" t="str">
        <f>INDEX(products!$A$1:$G$49, MATCH(orders!$D512,products!$A$1:$A$49,0), MATCH(orders!J$1,products!$A$1:$G$1,0))</f>
        <v>L</v>
      </c>
      <c r="K512" s="5">
        <f>INDEX(products!$A$1:$G$49, MATCH(orders!$D512,products!$A$1:$A$49,0), MATCH(orders!K$1,products!$A$1:$G$1,0))</f>
        <v>0.2</v>
      </c>
      <c r="L512" s="7">
        <f>INDEX(products!$A$1:$G$49, MATCH(orders!$D512,products!$A$1:$A$49,0), 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 customers!A512:A1512, customers!B512:B1512,,0)</f>
        <v>Carolann Beine</v>
      </c>
      <c r="G513" s="2" t="str">
        <f>IF(_xlfn.XLOOKUP(C513, customers!A512:A1512, customers!C512:C1512,, 0) = 0,"", _xlfn.XLOOKUP(C513, customers!A512:A1512, customers!C512:C1512,, 0))</f>
        <v>cbeinee7@xinhuanet.com</v>
      </c>
      <c r="H513" s="2" t="str">
        <f>_xlfn.XLOOKUP(C513, customers!A512:A1512, customers!G512:G1512,, 0)</f>
        <v>United States</v>
      </c>
      <c r="I513" t="str">
        <f>INDEX(products!$A$1:$G$49, MATCH(orders!$D513,products!$A$1:$A$49,0), MATCH(orders!I$1,products!$A$1:$G$1,0))</f>
        <v>Ara</v>
      </c>
      <c r="J513" t="str">
        <f>INDEX(products!$A$1:$G$49, MATCH(orders!$D513,products!$A$1:$A$49,0), MATCH(orders!J$1,products!$A$1:$G$1,0))</f>
        <v>M</v>
      </c>
      <c r="K513" s="5">
        <f>INDEX(products!$A$1:$G$49, MATCH(orders!$D513,products!$A$1:$A$49,0), MATCH(orders!K$1,products!$A$1:$G$1,0))</f>
        <v>0.2</v>
      </c>
      <c r="L513" s="7">
        <f>INDEX(products!$A$1:$G$49, MATCH(orders!$D513,products!$A$1:$A$49,0), 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 customers!A513:A1513, customers!B513:B1513,,0)</f>
        <v>Celia Bakeup</v>
      </c>
      <c r="G514" s="2" t="str">
        <f>IF(_xlfn.XLOOKUP(C514, customers!A513:A1513, customers!C513:C1513,, 0) = 0,"", _xlfn.XLOOKUP(C514, customers!A513:A1513, customers!C513:C1513,, 0))</f>
        <v>cbakeupe8@globo.com</v>
      </c>
      <c r="H514" s="2" t="str">
        <f>_xlfn.XLOOKUP(C514, customers!A513:A1513, customers!G513:G1513,, 0)</f>
        <v>United States</v>
      </c>
      <c r="I514" t="str">
        <f>INDEX(products!$A$1:$G$49, MATCH(orders!$D514,products!$A$1:$A$49,0), MATCH(orders!I$1,products!$A$1:$G$1,0))</f>
        <v>Lib</v>
      </c>
      <c r="J514" t="str">
        <f>INDEX(products!$A$1:$G$49, MATCH(orders!$D514,products!$A$1:$A$49,0), MATCH(orders!J$1,products!$A$1:$G$1,0))</f>
        <v>L</v>
      </c>
      <c r="K514" s="5">
        <f>INDEX(products!$A$1:$G$49, MATCH(orders!$D514,products!$A$1:$A$49,0), MATCH(orders!K$1,products!$A$1:$G$1,0))</f>
        <v>1</v>
      </c>
      <c r="L514" s="7">
        <f>INDEX(products!$A$1:$G$49, MATCH(orders!$D514,products!$A$1:$A$49,0), 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 customers!A514:A1514, customers!B514:B1514,,0)</f>
        <v>Nataniel Helkin</v>
      </c>
      <c r="G515" s="2" t="str">
        <f>IF(_xlfn.XLOOKUP(C515, customers!A514:A1514, customers!C514:C1514,, 0) = 0,"", _xlfn.XLOOKUP(C515, customers!A514:A1514, customers!C514:C1514,, 0))</f>
        <v>nhelkine9@example.com</v>
      </c>
      <c r="H515" s="2" t="str">
        <f>_xlfn.XLOOKUP(C515, customers!A514:A1514, customers!G514:G1514,, 0)</f>
        <v>United States</v>
      </c>
      <c r="I515" t="str">
        <f>INDEX(products!$A$1:$G$49, MATCH(orders!$D515,products!$A$1:$A$49,0), MATCH(orders!I$1,products!$A$1:$G$1,0))</f>
        <v>Lib</v>
      </c>
      <c r="J515" t="str">
        <f>INDEX(products!$A$1:$G$49, MATCH(orders!$D515,products!$A$1:$A$49,0), MATCH(orders!J$1,products!$A$1:$G$1,0))</f>
        <v>L</v>
      </c>
      <c r="K515" s="5">
        <f>INDEX(products!$A$1:$G$49, MATCH(orders!$D515,products!$A$1:$A$49,0), MATCH(orders!K$1,products!$A$1:$G$1,0))</f>
        <v>1</v>
      </c>
      <c r="L515" s="7">
        <f>INDEX(products!$A$1:$G$49, MATCH(orders!$D515,products!$A$1:$A$49,0), MATCH(orders!L$1,products!$A$1:$G$1,0))</f>
        <v>15.85</v>
      </c>
      <c r="M515" s="7">
        <f t="shared" ref="M515:M578" si="24">E515*L515</f>
        <v>79.25</v>
      </c>
      <c r="N515" t="str">
        <f t="shared" ref="N515:N578" si="25">IF(I515="Rob","Robusta", IF(I515="Exc","Excelsa", IF(I515="Ara","Arabica", IF(I515="Lib","Liberica",""))))</f>
        <v>Liberica</v>
      </c>
      <c r="O515" t="str">
        <f t="shared" ref="O515:O578" si="26">IF(J515="M","Medium", IF(J515="L","Light", 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 customers!A515:A1515, customers!B515:B1515,,0)</f>
        <v>Pippo Witherington</v>
      </c>
      <c r="G516" s="2" t="str">
        <f>IF(_xlfn.XLOOKUP(C516, customers!A515:A1515, customers!C515:C1515,, 0) = 0,"", _xlfn.XLOOKUP(C516, customers!A515:A1515, customers!C515:C1515,, 0))</f>
        <v>pwitheringtonea@networkadvertising.org</v>
      </c>
      <c r="H516" s="2" t="str">
        <f>_xlfn.XLOOKUP(C516, customers!A515:A1515, customers!G515:G1515,, 0)</f>
        <v>United States</v>
      </c>
      <c r="I516" t="str">
        <f>INDEX(products!$A$1:$G$49, MATCH(orders!$D516,products!$A$1:$A$49,0), MATCH(orders!I$1,products!$A$1:$G$1,0))</f>
        <v>Lib</v>
      </c>
      <c r="J516" t="str">
        <f>INDEX(products!$A$1:$G$49, MATCH(orders!$D516,products!$A$1:$A$49,0), MATCH(orders!J$1,products!$A$1:$G$1,0))</f>
        <v>M</v>
      </c>
      <c r="K516" s="5">
        <f>INDEX(products!$A$1:$G$49, MATCH(orders!$D516,products!$A$1:$A$49,0), MATCH(orders!K$1,products!$A$1:$G$1,0))</f>
        <v>0.2</v>
      </c>
      <c r="L516" s="7">
        <f>INDEX(products!$A$1:$G$49, MATCH(orders!$D516,products!$A$1:$A$49,0), 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 customers!A516:A1516, customers!B516:B1516,,0)</f>
        <v>Tildie Tilzey</v>
      </c>
      <c r="G517" s="2" t="str">
        <f>IF(_xlfn.XLOOKUP(C517, customers!A516:A1516, customers!C516:C1516,, 0) = 0,"", _xlfn.XLOOKUP(C517, customers!A516:A1516, customers!C516:C1516,, 0))</f>
        <v>ttilzeyeb@hostgator.com</v>
      </c>
      <c r="H517" s="2" t="str">
        <f>_xlfn.XLOOKUP(C517, customers!A516:A1516, customers!G516:G1516,, 0)</f>
        <v>United States</v>
      </c>
      <c r="I517" t="str">
        <f>INDEX(products!$A$1:$G$49, MATCH(orders!$D517,products!$A$1:$A$49,0), MATCH(orders!I$1,products!$A$1:$G$1,0))</f>
        <v>Rob</v>
      </c>
      <c r="J517" t="str">
        <f>INDEX(products!$A$1:$G$49, MATCH(orders!$D517,products!$A$1:$A$49,0), MATCH(orders!J$1,products!$A$1:$G$1,0))</f>
        <v>L</v>
      </c>
      <c r="K517" s="5">
        <f>INDEX(products!$A$1:$G$49, MATCH(orders!$D517,products!$A$1:$A$49,0), MATCH(orders!K$1,products!$A$1:$G$1,0))</f>
        <v>0.5</v>
      </c>
      <c r="L517" s="7">
        <f>INDEX(products!$A$1:$G$49, MATCH(orders!$D517,products!$A$1:$A$49,0), 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 customers!A517:A1517, customers!B517:B1517,,0)</f>
        <v>Cindra Burling</v>
      </c>
      <c r="G518" s="2" t="str">
        <f>IF(_xlfn.XLOOKUP(C518, customers!A517:A1517, customers!C517:C1517,, 0) = 0,"", _xlfn.XLOOKUP(C518, customers!A517:A1517, customers!C517:C1517,, 0))</f>
        <v/>
      </c>
      <c r="H518" s="2" t="str">
        <f>_xlfn.XLOOKUP(C518, customers!A517:A1517, customers!G517:G1517,, 0)</f>
        <v>United States</v>
      </c>
      <c r="I518" t="str">
        <f>INDEX(products!$A$1:$G$49, MATCH(orders!$D518,products!$A$1:$A$49,0), MATCH(orders!I$1,products!$A$1:$G$1,0))</f>
        <v>Rob</v>
      </c>
      <c r="J518" t="str">
        <f>INDEX(products!$A$1:$G$49, MATCH(orders!$D518,products!$A$1:$A$49,0), MATCH(orders!J$1,products!$A$1:$G$1,0))</f>
        <v>D</v>
      </c>
      <c r="K518" s="5">
        <f>INDEX(products!$A$1:$G$49, MATCH(orders!$D518,products!$A$1:$A$49,0), MATCH(orders!K$1,products!$A$1:$G$1,0))</f>
        <v>2.5</v>
      </c>
      <c r="L518" s="7">
        <f>INDEX(products!$A$1:$G$49, MATCH(orders!$D518,products!$A$1:$A$49,0), 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 customers!A518:A1518, customers!B518:B1518,,0)</f>
        <v>Channa Belamy</v>
      </c>
      <c r="G519" s="2" t="str">
        <f>IF(_xlfn.XLOOKUP(C519, customers!A518:A1518, customers!C518:C1518,, 0) = 0,"", _xlfn.XLOOKUP(C519, customers!A518:A1518, customers!C518:C1518,, 0))</f>
        <v/>
      </c>
      <c r="H519" s="2" t="str">
        <f>_xlfn.XLOOKUP(C519, customers!A518:A1518, customers!G518:G1518,, 0)</f>
        <v>United States</v>
      </c>
      <c r="I519" t="str">
        <f>INDEX(products!$A$1:$G$49, MATCH(orders!$D519,products!$A$1:$A$49,0), MATCH(orders!I$1,products!$A$1:$G$1,0))</f>
        <v>Lib</v>
      </c>
      <c r="J519" t="str">
        <f>INDEX(products!$A$1:$G$49, MATCH(orders!$D519,products!$A$1:$A$49,0), MATCH(orders!J$1,products!$A$1:$G$1,0))</f>
        <v>D</v>
      </c>
      <c r="K519" s="5">
        <f>INDEX(products!$A$1:$G$49, MATCH(orders!$D519,products!$A$1:$A$49,0), MATCH(orders!K$1,products!$A$1:$G$1,0))</f>
        <v>0.2</v>
      </c>
      <c r="L519" s="7">
        <f>INDEX(products!$A$1:$G$49, MATCH(orders!$D519,products!$A$1:$A$49,0), 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 customers!A519:A1519, customers!B519:B1519,,0)</f>
        <v>Karl Imorts</v>
      </c>
      <c r="G520" s="2" t="str">
        <f>IF(_xlfn.XLOOKUP(C520, customers!A519:A1519, customers!C519:C1519,, 0) = 0,"", _xlfn.XLOOKUP(C520, customers!A519:A1519, customers!C519:C1519,, 0))</f>
        <v>kimortsee@alexa.com</v>
      </c>
      <c r="H520" s="2" t="str">
        <f>_xlfn.XLOOKUP(C520, customers!A519:A1519, customers!G519:G1519,, 0)</f>
        <v>United States</v>
      </c>
      <c r="I520" t="str">
        <f>INDEX(products!$A$1:$G$49, MATCH(orders!$D520,products!$A$1:$A$49,0), MATCH(orders!I$1,products!$A$1:$G$1,0))</f>
        <v>Exc</v>
      </c>
      <c r="J520" t="str">
        <f>INDEX(products!$A$1:$G$49, MATCH(orders!$D520,products!$A$1:$A$49,0), MATCH(orders!J$1,products!$A$1:$G$1,0))</f>
        <v>D</v>
      </c>
      <c r="K520" s="5">
        <f>INDEX(products!$A$1:$G$49, MATCH(orders!$D520,products!$A$1:$A$49,0), MATCH(orders!K$1,products!$A$1:$G$1,0))</f>
        <v>2.5</v>
      </c>
      <c r="L520" s="7">
        <f>INDEX(products!$A$1:$G$49, MATCH(orders!$D520,products!$A$1:$A$49,0), 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e">
        <f>_xlfn.XLOOKUP(C521, customers!A520:A1520, customers!B520:B1520,,0)</f>
        <v>#N/A</v>
      </c>
      <c r="G521" s="2" t="e">
        <f>IF(_xlfn.XLOOKUP(C521, customers!A520:A1520, customers!C520:C1520,, 0) = 0,"", _xlfn.XLOOKUP(C521, customers!A520:A1520, customers!C520:C1520,, 0))</f>
        <v>#N/A</v>
      </c>
      <c r="H521" s="2" t="e">
        <f>_xlfn.XLOOKUP(C521, customers!A520:A1520, customers!G520:G1520,, 0)</f>
        <v>#N/A</v>
      </c>
      <c r="I521" t="str">
        <f>INDEX(products!$A$1:$G$49, MATCH(orders!$D521,products!$A$1:$A$49,0), MATCH(orders!I$1,products!$A$1:$G$1,0))</f>
        <v>Ara</v>
      </c>
      <c r="J521" t="str">
        <f>INDEX(products!$A$1:$G$49, MATCH(orders!$D521,products!$A$1:$A$49,0), MATCH(orders!J$1,products!$A$1:$G$1,0))</f>
        <v>D</v>
      </c>
      <c r="K521" s="5">
        <f>INDEX(products!$A$1:$G$49, MATCH(orders!$D521,products!$A$1:$A$49,0), MATCH(orders!K$1,products!$A$1:$G$1,0))</f>
        <v>0.5</v>
      </c>
      <c r="L521" s="7">
        <f>INDEX(products!$A$1:$G$49, MATCH(orders!$D521,products!$A$1:$A$49,0), 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 customers!A521:A1521, customers!B521:B1521,,0)</f>
        <v>Mag Armistead</v>
      </c>
      <c r="G522" s="2" t="str">
        <f>IF(_xlfn.XLOOKUP(C522, customers!A521:A1521, customers!C521:C1521,, 0) = 0,"", _xlfn.XLOOKUP(C522, customers!A521:A1521, customers!C521:C1521,, 0))</f>
        <v>marmisteadeg@blogtalkradio.com</v>
      </c>
      <c r="H522" s="2" t="str">
        <f>_xlfn.XLOOKUP(C522, customers!A521:A1521, customers!G521:G1521,, 0)</f>
        <v>United States</v>
      </c>
      <c r="I522" t="str">
        <f>INDEX(products!$A$1:$G$49, MATCH(orders!$D522,products!$A$1:$A$49,0), MATCH(orders!I$1,products!$A$1:$G$1,0))</f>
        <v>Lib</v>
      </c>
      <c r="J522" t="str">
        <f>INDEX(products!$A$1:$G$49, MATCH(orders!$D522,products!$A$1:$A$49,0), MATCH(orders!J$1,products!$A$1:$G$1,0))</f>
        <v>D</v>
      </c>
      <c r="K522" s="5">
        <f>INDEX(products!$A$1:$G$49, MATCH(orders!$D522,products!$A$1:$A$49,0), MATCH(orders!K$1,products!$A$1:$G$1,0))</f>
        <v>0.2</v>
      </c>
      <c r="L522" s="7">
        <f>INDEX(products!$A$1:$G$49, MATCH(orders!$D522,products!$A$1:$A$49,0), 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 customers!A522:A1522, customers!B522:B1522,,0)</f>
        <v>Mag Armistead</v>
      </c>
      <c r="G523" s="2" t="str">
        <f>IF(_xlfn.XLOOKUP(C523, customers!A522:A1522, customers!C522:C1522,, 0) = 0,"", _xlfn.XLOOKUP(C523, customers!A522:A1522, customers!C522:C1522,, 0))</f>
        <v>marmisteadeg@blogtalkradio.com</v>
      </c>
      <c r="H523" s="2" t="str">
        <f>_xlfn.XLOOKUP(C523, customers!A522:A1522, customers!G522:G1522,, 0)</f>
        <v>United States</v>
      </c>
      <c r="I523" t="str">
        <f>INDEX(products!$A$1:$G$49, MATCH(orders!$D523,products!$A$1:$A$49,0), MATCH(orders!I$1,products!$A$1:$G$1,0))</f>
        <v>Rob</v>
      </c>
      <c r="J523" t="str">
        <f>INDEX(products!$A$1:$G$49, MATCH(orders!$D523,products!$A$1:$A$49,0), MATCH(orders!J$1,products!$A$1:$G$1,0))</f>
        <v>M</v>
      </c>
      <c r="K523" s="5">
        <f>INDEX(products!$A$1:$G$49, MATCH(orders!$D523,products!$A$1:$A$49,0), MATCH(orders!K$1,products!$A$1:$G$1,0))</f>
        <v>1</v>
      </c>
      <c r="L523" s="7">
        <f>INDEX(products!$A$1:$G$49, MATCH(orders!$D523,products!$A$1:$A$49,0), 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 customers!A523:A1523, customers!B523:B1523,,0)</f>
        <v>Vasili Upstone</v>
      </c>
      <c r="G524" s="2" t="str">
        <f>IF(_xlfn.XLOOKUP(C524, customers!A523:A1523, customers!C523:C1523,, 0) = 0,"", _xlfn.XLOOKUP(C524, customers!A523:A1523, customers!C523:C1523,, 0))</f>
        <v>vupstoneei@google.pl</v>
      </c>
      <c r="H524" s="2" t="str">
        <f>_xlfn.XLOOKUP(C524, customers!A523:A1523, customers!G523:G1523,, 0)</f>
        <v>United States</v>
      </c>
      <c r="I524" t="str">
        <f>INDEX(products!$A$1:$G$49, MATCH(orders!$D524,products!$A$1:$A$49,0), MATCH(orders!I$1,products!$A$1:$G$1,0))</f>
        <v>Rob</v>
      </c>
      <c r="J524" t="str">
        <f>INDEX(products!$A$1:$G$49, MATCH(orders!$D524,products!$A$1:$A$49,0), MATCH(orders!J$1,products!$A$1:$G$1,0))</f>
        <v>M</v>
      </c>
      <c r="K524" s="5">
        <f>INDEX(products!$A$1:$G$49, MATCH(orders!$D524,products!$A$1:$A$49,0), MATCH(orders!K$1,products!$A$1:$G$1,0))</f>
        <v>0.5</v>
      </c>
      <c r="L524" s="7">
        <f>INDEX(products!$A$1:$G$49, MATCH(orders!$D524,products!$A$1:$A$49,0), 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 customers!A524:A1524, customers!B524:B1524,,0)</f>
        <v>Berty Beelby</v>
      </c>
      <c r="G525" s="2" t="str">
        <f>IF(_xlfn.XLOOKUP(C525, customers!A524:A1524, customers!C524:C1524,, 0) = 0,"", _xlfn.XLOOKUP(C525, customers!A524:A1524, customers!C524:C1524,, 0))</f>
        <v>bbeelbyej@rediff.com</v>
      </c>
      <c r="H525" s="2" t="str">
        <f>_xlfn.XLOOKUP(C525, customers!A524:A1524, customers!G524:G1524,, 0)</f>
        <v>Ireland</v>
      </c>
      <c r="I525" t="str">
        <f>INDEX(products!$A$1:$G$49, MATCH(orders!$D525,products!$A$1:$A$49,0), MATCH(orders!I$1,products!$A$1:$G$1,0))</f>
        <v>Lib</v>
      </c>
      <c r="J525" t="str">
        <f>INDEX(products!$A$1:$G$49, MATCH(orders!$D525,products!$A$1:$A$49,0), MATCH(orders!J$1,products!$A$1:$G$1,0))</f>
        <v>D</v>
      </c>
      <c r="K525" s="5">
        <f>INDEX(products!$A$1:$G$49, MATCH(orders!$D525,products!$A$1:$A$49,0), MATCH(orders!K$1,products!$A$1:$G$1,0))</f>
        <v>2.5</v>
      </c>
      <c r="L525" s="7">
        <f>INDEX(products!$A$1:$G$49, MATCH(orders!$D525,products!$A$1:$A$49,0), 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 customers!A525:A1525, customers!B525:B1525,,0)</f>
        <v>Erny Stenyng</v>
      </c>
      <c r="G526" s="2" t="str">
        <f>IF(_xlfn.XLOOKUP(C526, customers!A525:A1525, customers!C525:C1525,, 0) = 0,"", _xlfn.XLOOKUP(C526, customers!A525:A1525, customers!C525:C1525,, 0))</f>
        <v/>
      </c>
      <c r="H526" s="2" t="str">
        <f>_xlfn.XLOOKUP(C526, customers!A525:A1525, customers!G525:G1525,, 0)</f>
        <v>United States</v>
      </c>
      <c r="I526" t="str">
        <f>INDEX(products!$A$1:$G$49, MATCH(orders!$D526,products!$A$1:$A$49,0), MATCH(orders!I$1,products!$A$1:$G$1,0))</f>
        <v>Lib</v>
      </c>
      <c r="J526" t="str">
        <f>INDEX(products!$A$1:$G$49, MATCH(orders!$D526,products!$A$1:$A$49,0), MATCH(orders!J$1,products!$A$1:$G$1,0))</f>
        <v>L</v>
      </c>
      <c r="K526" s="5">
        <f>INDEX(products!$A$1:$G$49, MATCH(orders!$D526,products!$A$1:$A$49,0), MATCH(orders!K$1,products!$A$1:$G$1,0))</f>
        <v>2.5</v>
      </c>
      <c r="L526" s="7">
        <f>INDEX(products!$A$1:$G$49, MATCH(orders!$D526,products!$A$1:$A$49,0), 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 customers!A526:A1526, customers!B526:B1526,,0)</f>
        <v>Edin Yantsurev</v>
      </c>
      <c r="G527" s="2" t="str">
        <f>IF(_xlfn.XLOOKUP(C527, customers!A526:A1526, customers!C526:C1526,, 0) = 0,"", _xlfn.XLOOKUP(C527, customers!A526:A1526, customers!C526:C1526,, 0))</f>
        <v/>
      </c>
      <c r="H527" s="2" t="str">
        <f>_xlfn.XLOOKUP(C527, customers!A526:A1526, customers!G526:G1526,, 0)</f>
        <v>United States</v>
      </c>
      <c r="I527" t="str">
        <f>INDEX(products!$A$1:$G$49, MATCH(orders!$D527,products!$A$1:$A$49,0), MATCH(orders!I$1,products!$A$1:$G$1,0))</f>
        <v>Rob</v>
      </c>
      <c r="J527" t="str">
        <f>INDEX(products!$A$1:$G$49, MATCH(orders!$D527,products!$A$1:$A$49,0), MATCH(orders!J$1,products!$A$1:$G$1,0))</f>
        <v>D</v>
      </c>
      <c r="K527" s="5">
        <f>INDEX(products!$A$1:$G$49, MATCH(orders!$D527,products!$A$1:$A$49,0), MATCH(orders!K$1,products!$A$1:$G$1,0))</f>
        <v>0.2</v>
      </c>
      <c r="L527" s="7">
        <f>INDEX(products!$A$1:$G$49, MATCH(orders!$D527,products!$A$1:$A$49,0), 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 customers!A527:A1527, customers!B527:B1527,,0)</f>
        <v>Webb Speechly</v>
      </c>
      <c r="G528" s="2" t="str">
        <f>IF(_xlfn.XLOOKUP(C528, customers!A527:A1527, customers!C527:C1527,, 0) = 0,"", _xlfn.XLOOKUP(C528, customers!A527:A1527, customers!C527:C1527,, 0))</f>
        <v>wspeechlyem@amazon.com</v>
      </c>
      <c r="H528" s="2" t="str">
        <f>_xlfn.XLOOKUP(C528, customers!A527:A1527, customers!G527:G1527,, 0)</f>
        <v>United States</v>
      </c>
      <c r="I528" t="str">
        <f>INDEX(products!$A$1:$G$49, MATCH(orders!$D528,products!$A$1:$A$49,0), MATCH(orders!I$1,products!$A$1:$G$1,0))</f>
        <v>Exc</v>
      </c>
      <c r="J528" t="str">
        <f>INDEX(products!$A$1:$G$49, MATCH(orders!$D528,products!$A$1:$A$49,0), MATCH(orders!J$1,products!$A$1:$G$1,0))</f>
        <v>M</v>
      </c>
      <c r="K528" s="5">
        <f>INDEX(products!$A$1:$G$49, MATCH(orders!$D528,products!$A$1:$A$49,0), MATCH(orders!K$1,products!$A$1:$G$1,0))</f>
        <v>2.5</v>
      </c>
      <c r="L528" s="7">
        <f>INDEX(products!$A$1:$G$49, MATCH(orders!$D528,products!$A$1:$A$49,0), 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 customers!A528:A1528, customers!B528:B1528,,0)</f>
        <v>Irvine Phillpot</v>
      </c>
      <c r="G529" s="2" t="str">
        <f>IF(_xlfn.XLOOKUP(C529, customers!A528:A1528, customers!C528:C1528,, 0) = 0,"", _xlfn.XLOOKUP(C529, customers!A528:A1528, customers!C528:C1528,, 0))</f>
        <v>iphillpoten@buzzfeed.com</v>
      </c>
      <c r="H529" s="2" t="str">
        <f>_xlfn.XLOOKUP(C529, customers!A528:A1528, customers!G528:G1528,, 0)</f>
        <v>United Kingdom</v>
      </c>
      <c r="I529" t="str">
        <f>INDEX(products!$A$1:$G$49, MATCH(orders!$D529,products!$A$1:$A$49,0), MATCH(orders!I$1,products!$A$1:$G$1,0))</f>
        <v>Exc</v>
      </c>
      <c r="J529" t="str">
        <f>INDEX(products!$A$1:$G$49, MATCH(orders!$D529,products!$A$1:$A$49,0), MATCH(orders!J$1,products!$A$1:$G$1,0))</f>
        <v>M</v>
      </c>
      <c r="K529" s="5">
        <f>INDEX(products!$A$1:$G$49, MATCH(orders!$D529,products!$A$1:$A$49,0), MATCH(orders!K$1,products!$A$1:$G$1,0))</f>
        <v>0.5</v>
      </c>
      <c r="L529" s="7">
        <f>INDEX(products!$A$1:$G$49, MATCH(orders!$D529,products!$A$1:$A$49,0), 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 customers!A529:A1529, customers!B529:B1529,,0)</f>
        <v>Lem Pennacci</v>
      </c>
      <c r="G530" s="2" t="str">
        <f>IF(_xlfn.XLOOKUP(C530, customers!A529:A1529, customers!C529:C1529,, 0) = 0,"", _xlfn.XLOOKUP(C530, customers!A529:A1529, customers!C529:C1529,, 0))</f>
        <v>lpennaccieo@statcounter.com</v>
      </c>
      <c r="H530" s="2" t="str">
        <f>_xlfn.XLOOKUP(C530, customers!A529:A1529, customers!G529:G1529,, 0)</f>
        <v>United States</v>
      </c>
      <c r="I530" t="str">
        <f>INDEX(products!$A$1:$G$49, MATCH(orders!$D530,products!$A$1:$A$49,0), MATCH(orders!I$1,products!$A$1:$G$1,0))</f>
        <v>Exc</v>
      </c>
      <c r="J530" t="str">
        <f>INDEX(products!$A$1:$G$49, MATCH(orders!$D530,products!$A$1:$A$49,0), MATCH(orders!J$1,products!$A$1:$G$1,0))</f>
        <v>L</v>
      </c>
      <c r="K530" s="5">
        <f>INDEX(products!$A$1:$G$49, MATCH(orders!$D530,products!$A$1:$A$49,0), MATCH(orders!K$1,products!$A$1:$G$1,0))</f>
        <v>0.5</v>
      </c>
      <c r="L530" s="7">
        <f>INDEX(products!$A$1:$G$49, MATCH(orders!$D530,products!$A$1:$A$49,0), 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 customers!A530:A1530, customers!B530:B1530,,0)</f>
        <v>Starr Arpin</v>
      </c>
      <c r="G531" s="2" t="str">
        <f>IF(_xlfn.XLOOKUP(C531, customers!A530:A1530, customers!C530:C1530,, 0) = 0,"", _xlfn.XLOOKUP(C531, customers!A530:A1530, customers!C530:C1530,, 0))</f>
        <v>sarpinep@moonfruit.com</v>
      </c>
      <c r="H531" s="2" t="str">
        <f>_xlfn.XLOOKUP(C531, customers!A530:A1530, customers!G530:G1530,, 0)</f>
        <v>United States</v>
      </c>
      <c r="I531" t="str">
        <f>INDEX(products!$A$1:$G$49, MATCH(orders!$D531,products!$A$1:$A$49,0), MATCH(orders!I$1,products!$A$1:$G$1,0))</f>
        <v>Rob</v>
      </c>
      <c r="J531" t="str">
        <f>INDEX(products!$A$1:$G$49, MATCH(orders!$D531,products!$A$1:$A$49,0), MATCH(orders!J$1,products!$A$1:$G$1,0))</f>
        <v>M</v>
      </c>
      <c r="K531" s="5">
        <f>INDEX(products!$A$1:$G$49, MATCH(orders!$D531,products!$A$1:$A$49,0), MATCH(orders!K$1,products!$A$1:$G$1,0))</f>
        <v>1</v>
      </c>
      <c r="L531" s="7">
        <f>INDEX(products!$A$1:$G$49, MATCH(orders!$D531,products!$A$1:$A$49,0), 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 customers!A531:A1531, customers!B531:B1531,,0)</f>
        <v>Donny Fries</v>
      </c>
      <c r="G532" s="2" t="str">
        <f>IF(_xlfn.XLOOKUP(C532, customers!A531:A1531, customers!C531:C1531,, 0) = 0,"", _xlfn.XLOOKUP(C532, customers!A531:A1531, customers!C531:C1531,, 0))</f>
        <v>dfrieseq@cargocollective.com</v>
      </c>
      <c r="H532" s="2" t="str">
        <f>_xlfn.XLOOKUP(C532, customers!A531:A1531, customers!G531:G1531,, 0)</f>
        <v>United States</v>
      </c>
      <c r="I532" t="str">
        <f>INDEX(products!$A$1:$G$49, MATCH(orders!$D532,products!$A$1:$A$49,0), MATCH(orders!I$1,products!$A$1:$G$1,0))</f>
        <v>Rob</v>
      </c>
      <c r="J532" t="str">
        <f>INDEX(products!$A$1:$G$49, MATCH(orders!$D532,products!$A$1:$A$49,0), MATCH(orders!J$1,products!$A$1:$G$1,0))</f>
        <v>M</v>
      </c>
      <c r="K532" s="5">
        <f>INDEX(products!$A$1:$G$49, MATCH(orders!$D532,products!$A$1:$A$49,0), MATCH(orders!K$1,products!$A$1:$G$1,0))</f>
        <v>1</v>
      </c>
      <c r="L532" s="7">
        <f>INDEX(products!$A$1:$G$49, MATCH(orders!$D532,products!$A$1:$A$49,0), 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 customers!A532:A1532, customers!B532:B1532,,0)</f>
        <v>Rana Sharer</v>
      </c>
      <c r="G533" s="2" t="str">
        <f>IF(_xlfn.XLOOKUP(C533, customers!A532:A1532, customers!C532:C1532,, 0) = 0,"", _xlfn.XLOOKUP(C533, customers!A532:A1532, customers!C532:C1532,, 0))</f>
        <v>rsharerer@flavors.me</v>
      </c>
      <c r="H533" s="2" t="str">
        <f>_xlfn.XLOOKUP(C533, customers!A532:A1532, customers!G532:G1532,, 0)</f>
        <v>United States</v>
      </c>
      <c r="I533" t="str">
        <f>INDEX(products!$A$1:$G$49, MATCH(orders!$D533,products!$A$1:$A$49,0), MATCH(orders!I$1,products!$A$1:$G$1,0))</f>
        <v>Rob</v>
      </c>
      <c r="J533" t="str">
        <f>INDEX(products!$A$1:$G$49, MATCH(orders!$D533,products!$A$1:$A$49,0), MATCH(orders!J$1,products!$A$1:$G$1,0))</f>
        <v>D</v>
      </c>
      <c r="K533" s="5">
        <f>INDEX(products!$A$1:$G$49, MATCH(orders!$D533,products!$A$1:$A$49,0), MATCH(orders!K$1,products!$A$1:$G$1,0))</f>
        <v>1</v>
      </c>
      <c r="L533" s="7">
        <f>INDEX(products!$A$1:$G$49, MATCH(orders!$D533,products!$A$1:$A$49,0), 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 customers!A533:A1533, customers!B533:B1533,,0)</f>
        <v>Nannie Naseby</v>
      </c>
      <c r="G534" s="2" t="str">
        <f>IF(_xlfn.XLOOKUP(C534, customers!A533:A1533, customers!C533:C1533,, 0) = 0,"", _xlfn.XLOOKUP(C534, customers!A533:A1533, customers!C533:C1533,, 0))</f>
        <v>nnasebyes@umich.edu</v>
      </c>
      <c r="H534" s="2" t="str">
        <f>_xlfn.XLOOKUP(C534, customers!A533:A1533, customers!G533:G1533,, 0)</f>
        <v>United States</v>
      </c>
      <c r="I534" t="str">
        <f>INDEX(products!$A$1:$G$49, MATCH(orders!$D534,products!$A$1:$A$49,0), MATCH(orders!I$1,products!$A$1:$G$1,0))</f>
        <v>Exc</v>
      </c>
      <c r="J534" t="str">
        <f>INDEX(products!$A$1:$G$49, MATCH(orders!$D534,products!$A$1:$A$49,0), MATCH(orders!J$1,products!$A$1:$G$1,0))</f>
        <v>M</v>
      </c>
      <c r="K534" s="5">
        <f>INDEX(products!$A$1:$G$49, MATCH(orders!$D534,products!$A$1:$A$49,0), MATCH(orders!K$1,products!$A$1:$G$1,0))</f>
        <v>0.5</v>
      </c>
      <c r="L534" s="7">
        <f>INDEX(products!$A$1:$G$49, MATCH(orders!$D534,products!$A$1:$A$49,0), 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 customers!A534:A1534, customers!B534:B1534,,0)</f>
        <v>Rea Offell</v>
      </c>
      <c r="G535" s="2" t="str">
        <f>IF(_xlfn.XLOOKUP(C535, customers!A534:A1534, customers!C534:C1534,, 0) = 0,"", _xlfn.XLOOKUP(C535, customers!A534:A1534, customers!C534:C1534,, 0))</f>
        <v/>
      </c>
      <c r="H535" s="2" t="str">
        <f>_xlfn.XLOOKUP(C535, customers!A534:A1534, customers!G534:G1534,, 0)</f>
        <v>United States</v>
      </c>
      <c r="I535" t="str">
        <f>INDEX(products!$A$1:$G$49, MATCH(orders!$D535,products!$A$1:$A$49,0), MATCH(orders!I$1,products!$A$1:$G$1,0))</f>
        <v>Rob</v>
      </c>
      <c r="J535" t="str">
        <f>INDEX(products!$A$1:$G$49, MATCH(orders!$D535,products!$A$1:$A$49,0), MATCH(orders!J$1,products!$A$1:$G$1,0))</f>
        <v>D</v>
      </c>
      <c r="K535" s="5">
        <f>INDEX(products!$A$1:$G$49, MATCH(orders!$D535,products!$A$1:$A$49,0), MATCH(orders!K$1,products!$A$1:$G$1,0))</f>
        <v>0.5</v>
      </c>
      <c r="L535" s="7">
        <f>INDEX(products!$A$1:$G$49, MATCH(orders!$D535,products!$A$1:$A$49,0), 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 customers!A535:A1535, customers!B535:B1535,,0)</f>
        <v>Kris O'Cullen</v>
      </c>
      <c r="G536" s="2" t="str">
        <f>IF(_xlfn.XLOOKUP(C536, customers!A535:A1535, customers!C535:C1535,, 0) = 0,"", _xlfn.XLOOKUP(C536, customers!A535:A1535, customers!C535:C1535,, 0))</f>
        <v>koculleneu@ca.gov</v>
      </c>
      <c r="H536" s="2" t="str">
        <f>_xlfn.XLOOKUP(C536, customers!A535:A1535, customers!G535:G1535,, 0)</f>
        <v>Ireland</v>
      </c>
      <c r="I536" t="str">
        <f>INDEX(products!$A$1:$G$49, MATCH(orders!$D536,products!$A$1:$A$49,0), MATCH(orders!I$1,products!$A$1:$G$1,0))</f>
        <v>Rob</v>
      </c>
      <c r="J536" t="str">
        <f>INDEX(products!$A$1:$G$49, MATCH(orders!$D536,products!$A$1:$A$49,0), MATCH(orders!J$1,products!$A$1:$G$1,0))</f>
        <v>M</v>
      </c>
      <c r="K536" s="5">
        <f>INDEX(products!$A$1:$G$49, MATCH(orders!$D536,products!$A$1:$A$49,0), MATCH(orders!K$1,products!$A$1:$G$1,0))</f>
        <v>2.5</v>
      </c>
      <c r="L536" s="7">
        <f>INDEX(products!$A$1:$G$49, MATCH(orders!$D536,products!$A$1:$A$49,0), 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 customers!A536:A1536, customers!B536:B1536,,0)</f>
        <v>Timoteo Glisane</v>
      </c>
      <c r="G537" s="2" t="str">
        <f>IF(_xlfn.XLOOKUP(C537, customers!A536:A1536, customers!C536:C1536,, 0) = 0,"", _xlfn.XLOOKUP(C537, customers!A536:A1536, customers!C536:C1536,, 0))</f>
        <v/>
      </c>
      <c r="H537" s="2" t="str">
        <f>_xlfn.XLOOKUP(C537, customers!A536:A1536, customers!G536:G1536,, 0)</f>
        <v>Ireland</v>
      </c>
      <c r="I537" t="str">
        <f>INDEX(products!$A$1:$G$49, MATCH(orders!$D537,products!$A$1:$A$49,0), MATCH(orders!I$1,products!$A$1:$G$1,0))</f>
        <v>Lib</v>
      </c>
      <c r="J537" t="str">
        <f>INDEX(products!$A$1:$G$49, MATCH(orders!$D537,products!$A$1:$A$49,0), MATCH(orders!J$1,products!$A$1:$G$1,0))</f>
        <v>L</v>
      </c>
      <c r="K537" s="5">
        <f>INDEX(products!$A$1:$G$49, MATCH(orders!$D537,products!$A$1:$A$49,0), MATCH(orders!K$1,products!$A$1:$G$1,0))</f>
        <v>0.2</v>
      </c>
      <c r="L537" s="7">
        <f>INDEX(products!$A$1:$G$49, MATCH(orders!$D537,products!$A$1:$A$49,0), 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e">
        <f>_xlfn.XLOOKUP(C538, customers!A537:A1537, customers!B537:B1537,,0)</f>
        <v>#N/A</v>
      </c>
      <c r="G538" s="2" t="e">
        <f>IF(_xlfn.XLOOKUP(C538, customers!A537:A1537, customers!C537:C1537,, 0) = 0,"", _xlfn.XLOOKUP(C538, customers!A537:A1537, customers!C537:C1537,, 0))</f>
        <v>#N/A</v>
      </c>
      <c r="H538" s="2" t="e">
        <f>_xlfn.XLOOKUP(C538, customers!A537:A1537, customers!G537:G1537,, 0)</f>
        <v>#N/A</v>
      </c>
      <c r="I538" t="str">
        <f>INDEX(products!$A$1:$G$49, MATCH(orders!$D538,products!$A$1:$A$49,0), MATCH(orders!I$1,products!$A$1:$G$1,0))</f>
        <v>Rob</v>
      </c>
      <c r="J538" t="str">
        <f>INDEX(products!$A$1:$G$49, MATCH(orders!$D538,products!$A$1:$A$49,0), MATCH(orders!J$1,products!$A$1:$G$1,0))</f>
        <v>D</v>
      </c>
      <c r="K538" s="5">
        <f>INDEX(products!$A$1:$G$49, MATCH(orders!$D538,products!$A$1:$A$49,0), MATCH(orders!K$1,products!$A$1:$G$1,0))</f>
        <v>0.2</v>
      </c>
      <c r="L538" s="7">
        <f>INDEX(products!$A$1:$G$49, MATCH(orders!$D538,products!$A$1:$A$49,0), 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 customers!A538:A1538, customers!B538:B1538,,0)</f>
        <v>Hildegarde Brangan</v>
      </c>
      <c r="G539" s="2" t="str">
        <f>IF(_xlfn.XLOOKUP(C539, customers!A538:A1538, customers!C538:C1538,, 0) = 0,"", _xlfn.XLOOKUP(C539, customers!A538:A1538, customers!C538:C1538,, 0))</f>
        <v>hbranganex@woothemes.com</v>
      </c>
      <c r="H539" s="2" t="str">
        <f>_xlfn.XLOOKUP(C539, customers!A538:A1538, customers!G538:G1538,, 0)</f>
        <v>United States</v>
      </c>
      <c r="I539" t="str">
        <f>INDEX(products!$A$1:$G$49, MATCH(orders!$D539,products!$A$1:$A$49,0), MATCH(orders!I$1,products!$A$1:$G$1,0))</f>
        <v>Exc</v>
      </c>
      <c r="J539" t="str">
        <f>INDEX(products!$A$1:$G$49, MATCH(orders!$D539,products!$A$1:$A$49,0), MATCH(orders!J$1,products!$A$1:$G$1,0))</f>
        <v>D</v>
      </c>
      <c r="K539" s="5">
        <f>INDEX(products!$A$1:$G$49, MATCH(orders!$D539,products!$A$1:$A$49,0), MATCH(orders!K$1,products!$A$1:$G$1,0))</f>
        <v>2.5</v>
      </c>
      <c r="L539" s="7">
        <f>INDEX(products!$A$1:$G$49, MATCH(orders!$D539,products!$A$1:$A$49,0), 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 customers!A539:A1539, customers!B539:B1539,,0)</f>
        <v>Amii Gallyon</v>
      </c>
      <c r="G540" s="2" t="str">
        <f>IF(_xlfn.XLOOKUP(C540, customers!A539:A1539, customers!C539:C1539,, 0) = 0,"", _xlfn.XLOOKUP(C540, customers!A539:A1539, customers!C539:C1539,, 0))</f>
        <v>agallyoney@engadget.com</v>
      </c>
      <c r="H540" s="2" t="str">
        <f>_xlfn.XLOOKUP(C540, customers!A539:A1539, customers!G539:G1539,, 0)</f>
        <v>United States</v>
      </c>
      <c r="I540" t="str">
        <f>INDEX(products!$A$1:$G$49, MATCH(orders!$D540,products!$A$1:$A$49,0), MATCH(orders!I$1,products!$A$1:$G$1,0))</f>
        <v>Rob</v>
      </c>
      <c r="J540" t="str">
        <f>INDEX(products!$A$1:$G$49, MATCH(orders!$D540,products!$A$1:$A$49,0), MATCH(orders!J$1,products!$A$1:$G$1,0))</f>
        <v>D</v>
      </c>
      <c r="K540" s="5">
        <f>INDEX(products!$A$1:$G$49, MATCH(orders!$D540,products!$A$1:$A$49,0), MATCH(orders!K$1,products!$A$1:$G$1,0))</f>
        <v>0.2</v>
      </c>
      <c r="L540" s="7">
        <f>INDEX(products!$A$1:$G$49, MATCH(orders!$D540,products!$A$1:$A$49,0), 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 customers!A540:A1540, customers!B540:B1540,,0)</f>
        <v>Birgit Domange</v>
      </c>
      <c r="G541" s="2" t="str">
        <f>IF(_xlfn.XLOOKUP(C541, customers!A540:A1540, customers!C540:C1540,, 0) = 0,"", _xlfn.XLOOKUP(C541, customers!A540:A1540, customers!C540:C1540,, 0))</f>
        <v>bdomangeez@yahoo.co.jp</v>
      </c>
      <c r="H541" s="2" t="str">
        <f>_xlfn.XLOOKUP(C541, customers!A540:A1540, customers!G540:G1540,, 0)</f>
        <v>United States</v>
      </c>
      <c r="I541" t="str">
        <f>INDEX(products!$A$1:$G$49, MATCH(orders!$D541,products!$A$1:$A$49,0), MATCH(orders!I$1,products!$A$1:$G$1,0))</f>
        <v>Rob</v>
      </c>
      <c r="J541" t="str">
        <f>INDEX(products!$A$1:$G$49, MATCH(orders!$D541,products!$A$1:$A$49,0), MATCH(orders!J$1,products!$A$1:$G$1,0))</f>
        <v>D</v>
      </c>
      <c r="K541" s="5">
        <f>INDEX(products!$A$1:$G$49, MATCH(orders!$D541,products!$A$1:$A$49,0), MATCH(orders!K$1,products!$A$1:$G$1,0))</f>
        <v>0.5</v>
      </c>
      <c r="L541" s="7">
        <f>INDEX(products!$A$1:$G$49, MATCH(orders!$D541,products!$A$1:$A$49,0), 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 customers!A541:A1541, customers!B541:B1541,,0)</f>
        <v>Killian Osler</v>
      </c>
      <c r="G542" s="2" t="str">
        <f>IF(_xlfn.XLOOKUP(C542, customers!A541:A1541, customers!C541:C1541,, 0) = 0,"", _xlfn.XLOOKUP(C542, customers!A541:A1541, customers!C541:C1541,, 0))</f>
        <v>koslerf0@gmpg.org</v>
      </c>
      <c r="H542" s="2" t="str">
        <f>_xlfn.XLOOKUP(C542, customers!A541:A1541, customers!G541:G1541,, 0)</f>
        <v>United States</v>
      </c>
      <c r="I542" t="str">
        <f>INDEX(products!$A$1:$G$49, MATCH(orders!$D542,products!$A$1:$A$49,0), MATCH(orders!I$1,products!$A$1:$G$1,0))</f>
        <v>Lib</v>
      </c>
      <c r="J542" t="str">
        <f>INDEX(products!$A$1:$G$49, MATCH(orders!$D542,products!$A$1:$A$49,0), MATCH(orders!J$1,products!$A$1:$G$1,0))</f>
        <v>L</v>
      </c>
      <c r="K542" s="5">
        <f>INDEX(products!$A$1:$G$49, MATCH(orders!$D542,products!$A$1:$A$49,0), MATCH(orders!K$1,products!$A$1:$G$1,0))</f>
        <v>1</v>
      </c>
      <c r="L542" s="7">
        <f>INDEX(products!$A$1:$G$49, MATCH(orders!$D542,products!$A$1:$A$49,0), 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 customers!A542:A1542, customers!B542:B1542,,0)</f>
        <v>Lora Dukes</v>
      </c>
      <c r="G543" s="2" t="str">
        <f>IF(_xlfn.XLOOKUP(C543, customers!A542:A1542, customers!C542:C1542,, 0) = 0,"", _xlfn.XLOOKUP(C543, customers!A542:A1542, customers!C542:C1542,, 0))</f>
        <v/>
      </c>
      <c r="H543" s="2" t="str">
        <f>_xlfn.XLOOKUP(C543, customers!A542:A1542, customers!G542:G1542,, 0)</f>
        <v>Ireland</v>
      </c>
      <c r="I543" t="str">
        <f>INDEX(products!$A$1:$G$49, MATCH(orders!$D543,products!$A$1:$A$49,0), MATCH(orders!I$1,products!$A$1:$G$1,0))</f>
        <v>Ara</v>
      </c>
      <c r="J543" t="str">
        <f>INDEX(products!$A$1:$G$49, MATCH(orders!$D543,products!$A$1:$A$49,0), MATCH(orders!J$1,products!$A$1:$G$1,0))</f>
        <v>D</v>
      </c>
      <c r="K543" s="5">
        <f>INDEX(products!$A$1:$G$49, MATCH(orders!$D543,products!$A$1:$A$49,0), MATCH(orders!K$1,products!$A$1:$G$1,0))</f>
        <v>2.5</v>
      </c>
      <c r="L543" s="7">
        <f>INDEX(products!$A$1:$G$49, MATCH(orders!$D543,products!$A$1:$A$49,0), 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 customers!A543:A1543, customers!B543:B1543,,0)</f>
        <v>Zack Pellett</v>
      </c>
      <c r="G544" s="2" t="str">
        <f>IF(_xlfn.XLOOKUP(C544, customers!A543:A1543, customers!C543:C1543,, 0) = 0,"", _xlfn.XLOOKUP(C544, customers!A543:A1543, customers!C543:C1543,, 0))</f>
        <v>zpellettf2@dailymotion.com</v>
      </c>
      <c r="H544" s="2" t="str">
        <f>_xlfn.XLOOKUP(C544, customers!A543:A1543, customers!G543:G1543,, 0)</f>
        <v>United States</v>
      </c>
      <c r="I544" t="str">
        <f>INDEX(products!$A$1:$G$49, MATCH(orders!$D544,products!$A$1:$A$49,0), MATCH(orders!I$1,products!$A$1:$G$1,0))</f>
        <v>Ara</v>
      </c>
      <c r="J544" t="str">
        <f>INDEX(products!$A$1:$G$49, MATCH(orders!$D544,products!$A$1:$A$49,0), MATCH(orders!J$1,products!$A$1:$G$1,0))</f>
        <v>M</v>
      </c>
      <c r="K544" s="5">
        <f>INDEX(products!$A$1:$G$49, MATCH(orders!$D544,products!$A$1:$A$49,0), MATCH(orders!K$1,products!$A$1:$G$1,0))</f>
        <v>2.5</v>
      </c>
      <c r="L544" s="7">
        <f>INDEX(products!$A$1:$G$49, MATCH(orders!$D544,products!$A$1:$A$49,0), 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 customers!A544:A1544, customers!B544:B1544,,0)</f>
        <v>Ilaire Sprakes</v>
      </c>
      <c r="G545" s="2" t="str">
        <f>IF(_xlfn.XLOOKUP(C545, customers!A544:A1544, customers!C544:C1544,, 0) = 0,"", _xlfn.XLOOKUP(C545, customers!A544:A1544, customers!C544:C1544,, 0))</f>
        <v>isprakesf3@spiegel.de</v>
      </c>
      <c r="H545" s="2" t="str">
        <f>_xlfn.XLOOKUP(C545, customers!A544:A1544, customers!G544:G1544,, 0)</f>
        <v>United States</v>
      </c>
      <c r="I545" t="str">
        <f>INDEX(products!$A$1:$G$49, MATCH(orders!$D545,products!$A$1:$A$49,0), MATCH(orders!I$1,products!$A$1:$G$1,0))</f>
        <v>Rob</v>
      </c>
      <c r="J545" t="str">
        <f>INDEX(products!$A$1:$G$49, MATCH(orders!$D545,products!$A$1:$A$49,0), MATCH(orders!J$1,products!$A$1:$G$1,0))</f>
        <v>L</v>
      </c>
      <c r="K545" s="5">
        <f>INDEX(products!$A$1:$G$49, MATCH(orders!$D545,products!$A$1:$A$49,0), MATCH(orders!K$1,products!$A$1:$G$1,0))</f>
        <v>2.5</v>
      </c>
      <c r="L545" s="7">
        <f>INDEX(products!$A$1:$G$49, MATCH(orders!$D545,products!$A$1:$A$49,0), 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 customers!A545:A1545, customers!B545:B1545,,0)</f>
        <v>Heda Fromant</v>
      </c>
      <c r="G546" s="2" t="str">
        <f>IF(_xlfn.XLOOKUP(C546, customers!A545:A1545, customers!C545:C1545,, 0) = 0,"", _xlfn.XLOOKUP(C546, customers!A545:A1545, customers!C545:C1545,, 0))</f>
        <v>hfromantf4@ucsd.edu</v>
      </c>
      <c r="H546" s="2" t="str">
        <f>_xlfn.XLOOKUP(C546, customers!A545:A1545, customers!G545:G1545,, 0)</f>
        <v>United States</v>
      </c>
      <c r="I546" t="str">
        <f>INDEX(products!$A$1:$G$49, MATCH(orders!$D546,products!$A$1:$A$49,0), MATCH(orders!I$1,products!$A$1:$G$1,0))</f>
        <v>Ara</v>
      </c>
      <c r="J546" t="str">
        <f>INDEX(products!$A$1:$G$49, MATCH(orders!$D546,products!$A$1:$A$49,0), MATCH(orders!J$1,products!$A$1:$G$1,0))</f>
        <v>L</v>
      </c>
      <c r="K546" s="5">
        <f>INDEX(products!$A$1:$G$49, MATCH(orders!$D546,products!$A$1:$A$49,0), MATCH(orders!K$1,products!$A$1:$G$1,0))</f>
        <v>0.5</v>
      </c>
      <c r="L546" s="7">
        <f>INDEX(products!$A$1:$G$49, MATCH(orders!$D546,products!$A$1:$A$49,0), 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 customers!A546:A1546, customers!B546:B1546,,0)</f>
        <v>Rufus Flear</v>
      </c>
      <c r="G547" s="2" t="str">
        <f>IF(_xlfn.XLOOKUP(C547, customers!A546:A1546, customers!C546:C1546,, 0) = 0,"", _xlfn.XLOOKUP(C547, customers!A546:A1546, customers!C546:C1546,, 0))</f>
        <v>rflearf5@artisteer.com</v>
      </c>
      <c r="H547" s="2" t="str">
        <f>_xlfn.XLOOKUP(C547, customers!A546:A1546, customers!G546:G1546,, 0)</f>
        <v>United Kingdom</v>
      </c>
      <c r="I547" t="str">
        <f>INDEX(products!$A$1:$G$49, MATCH(orders!$D547,products!$A$1:$A$49,0), MATCH(orders!I$1,products!$A$1:$G$1,0))</f>
        <v>Lib</v>
      </c>
      <c r="J547" t="str">
        <f>INDEX(products!$A$1:$G$49, MATCH(orders!$D547,products!$A$1:$A$49,0), MATCH(orders!J$1,products!$A$1:$G$1,0))</f>
        <v>D</v>
      </c>
      <c r="K547" s="5">
        <f>INDEX(products!$A$1:$G$49, MATCH(orders!$D547,products!$A$1:$A$49,0), MATCH(orders!K$1,products!$A$1:$G$1,0))</f>
        <v>0.2</v>
      </c>
      <c r="L547" s="7">
        <f>INDEX(products!$A$1:$G$49, MATCH(orders!$D547,products!$A$1:$A$49,0), 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 customers!A547:A1547, customers!B547:B1547,,0)</f>
        <v>Dom Milella</v>
      </c>
      <c r="G548" s="2" t="str">
        <f>IF(_xlfn.XLOOKUP(C548, customers!A547:A1547, customers!C547:C1547,, 0) = 0,"", _xlfn.XLOOKUP(C548, customers!A547:A1547, customers!C547:C1547,, 0))</f>
        <v/>
      </c>
      <c r="H548" s="2" t="str">
        <f>_xlfn.XLOOKUP(C548, customers!A547:A1547, customers!G547:G1547,, 0)</f>
        <v>Ireland</v>
      </c>
      <c r="I548" t="str">
        <f>INDEX(products!$A$1:$G$49, MATCH(orders!$D548,products!$A$1:$A$49,0), MATCH(orders!I$1,products!$A$1:$G$1,0))</f>
        <v>Exc</v>
      </c>
      <c r="J548" t="str">
        <f>INDEX(products!$A$1:$G$49, MATCH(orders!$D548,products!$A$1:$A$49,0), MATCH(orders!J$1,products!$A$1:$G$1,0))</f>
        <v>D</v>
      </c>
      <c r="K548" s="5">
        <f>INDEX(products!$A$1:$G$49, MATCH(orders!$D548,products!$A$1:$A$49,0), MATCH(orders!K$1,products!$A$1:$G$1,0))</f>
        <v>2.5</v>
      </c>
      <c r="L548" s="7">
        <f>INDEX(products!$A$1:$G$49, MATCH(orders!$D548,products!$A$1:$A$49,0), 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 customers!A548:A1548, customers!B548:B1548,,0)</f>
        <v>Wilek Lightollers</v>
      </c>
      <c r="G549" s="2" t="str">
        <f>IF(_xlfn.XLOOKUP(C549, customers!A548:A1548, customers!C548:C1548,, 0) = 0,"", _xlfn.XLOOKUP(C549, customers!A548:A1548, customers!C548:C1548,, 0))</f>
        <v>wlightollersf9@baidu.com</v>
      </c>
      <c r="H549" s="2" t="str">
        <f>_xlfn.XLOOKUP(C549, customers!A548:A1548, customers!G548:G1548,, 0)</f>
        <v>United States</v>
      </c>
      <c r="I549" t="str">
        <f>INDEX(products!$A$1:$G$49, MATCH(orders!$D549,products!$A$1:$A$49,0), MATCH(orders!I$1,products!$A$1:$G$1,0))</f>
        <v>Rob</v>
      </c>
      <c r="J549" t="str">
        <f>INDEX(products!$A$1:$G$49, MATCH(orders!$D549,products!$A$1:$A$49,0), MATCH(orders!J$1,products!$A$1:$G$1,0))</f>
        <v>L</v>
      </c>
      <c r="K549" s="5">
        <f>INDEX(products!$A$1:$G$49, MATCH(orders!$D549,products!$A$1:$A$49,0), MATCH(orders!K$1,products!$A$1:$G$1,0))</f>
        <v>0.2</v>
      </c>
      <c r="L549" s="7">
        <f>INDEX(products!$A$1:$G$49, MATCH(orders!$D549,products!$A$1:$A$49,0), 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 customers!A549:A1549, customers!B549:B1549,,0)</f>
        <v>Bette-ann Munden</v>
      </c>
      <c r="G550" s="2" t="str">
        <f>IF(_xlfn.XLOOKUP(C550, customers!A549:A1549, customers!C549:C1549,, 0) = 0,"", _xlfn.XLOOKUP(C550, customers!A549:A1549, customers!C549:C1549,, 0))</f>
        <v>bmundenf8@elpais.com</v>
      </c>
      <c r="H550" s="2" t="str">
        <f>_xlfn.XLOOKUP(C550, customers!A549:A1549, customers!G549:G1549,, 0)</f>
        <v>United States</v>
      </c>
      <c r="I550" t="str">
        <f>INDEX(products!$A$1:$G$49, MATCH(orders!$D550,products!$A$1:$A$49,0), MATCH(orders!I$1,products!$A$1:$G$1,0))</f>
        <v>Exc</v>
      </c>
      <c r="J550" t="str">
        <f>INDEX(products!$A$1:$G$49, MATCH(orders!$D550,products!$A$1:$A$49,0), MATCH(orders!J$1,products!$A$1:$G$1,0))</f>
        <v>L</v>
      </c>
      <c r="K550" s="5">
        <f>INDEX(products!$A$1:$G$49, MATCH(orders!$D550,products!$A$1:$A$49,0), MATCH(orders!K$1,products!$A$1:$G$1,0))</f>
        <v>0.2</v>
      </c>
      <c r="L550" s="7">
        <f>INDEX(products!$A$1:$G$49, MATCH(orders!$D550,products!$A$1:$A$49,0), 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 customers!A550:A1550, customers!B550:B1550,,0)</f>
        <v>Wilek Lightollers</v>
      </c>
      <c r="G551" s="2" t="str">
        <f>IF(_xlfn.XLOOKUP(C551, customers!A550:A1550, customers!C550:C1550,, 0) = 0,"", _xlfn.XLOOKUP(C551, customers!A550:A1550, customers!C550:C1550,, 0))</f>
        <v>wlightollersf9@baidu.com</v>
      </c>
      <c r="H551" s="2" t="str">
        <f>_xlfn.XLOOKUP(C551, customers!A550:A1550, customers!G550:G1550,, 0)</f>
        <v>United States</v>
      </c>
      <c r="I551" t="str">
        <f>INDEX(products!$A$1:$G$49, MATCH(orders!$D551,products!$A$1:$A$49,0), MATCH(orders!I$1,products!$A$1:$G$1,0))</f>
        <v>Exc</v>
      </c>
      <c r="J551" t="str">
        <f>INDEX(products!$A$1:$G$49, MATCH(orders!$D551,products!$A$1:$A$49,0), MATCH(orders!J$1,products!$A$1:$G$1,0))</f>
        <v>L</v>
      </c>
      <c r="K551" s="5">
        <f>INDEX(products!$A$1:$G$49, MATCH(orders!$D551,products!$A$1:$A$49,0), MATCH(orders!K$1,products!$A$1:$G$1,0))</f>
        <v>0.2</v>
      </c>
      <c r="L551" s="7">
        <f>INDEX(products!$A$1:$G$49, MATCH(orders!$D551,products!$A$1:$A$49,0), 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 customers!A551:A1551, customers!B551:B1551,,0)</f>
        <v>Nick Brakespear</v>
      </c>
      <c r="G552" s="2" t="str">
        <f>IF(_xlfn.XLOOKUP(C552, customers!A551:A1551, customers!C551:C1551,, 0) = 0,"", _xlfn.XLOOKUP(C552, customers!A551:A1551, customers!C551:C1551,, 0))</f>
        <v>nbrakespearfa@rediff.com</v>
      </c>
      <c r="H552" s="2" t="str">
        <f>_xlfn.XLOOKUP(C552, customers!A551:A1551, customers!G551:G1551,, 0)</f>
        <v>United States</v>
      </c>
      <c r="I552" t="str">
        <f>INDEX(products!$A$1:$G$49, MATCH(orders!$D552,products!$A$1:$A$49,0), MATCH(orders!I$1,products!$A$1:$G$1,0))</f>
        <v>Lib</v>
      </c>
      <c r="J552" t="str">
        <f>INDEX(products!$A$1:$G$49, MATCH(orders!$D552,products!$A$1:$A$49,0), MATCH(orders!J$1,products!$A$1:$G$1,0))</f>
        <v>D</v>
      </c>
      <c r="K552" s="5">
        <f>INDEX(products!$A$1:$G$49, MATCH(orders!$D552,products!$A$1:$A$49,0), MATCH(orders!K$1,products!$A$1:$G$1,0))</f>
        <v>0.2</v>
      </c>
      <c r="L552" s="7">
        <f>INDEX(products!$A$1:$G$49, MATCH(orders!$D552,products!$A$1:$A$49,0), 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 customers!A552:A1552, customers!B552:B1552,,0)</f>
        <v>Malynda Glawsop</v>
      </c>
      <c r="G553" s="2" t="str">
        <f>IF(_xlfn.XLOOKUP(C553, customers!A552:A1552, customers!C552:C1552,, 0) = 0,"", _xlfn.XLOOKUP(C553, customers!A552:A1552, customers!C552:C1552,, 0))</f>
        <v>mglawsopfb@reverbnation.com</v>
      </c>
      <c r="H553" s="2" t="str">
        <f>_xlfn.XLOOKUP(C553, customers!A552:A1552, customers!G552:G1552,, 0)</f>
        <v>United States</v>
      </c>
      <c r="I553" t="str">
        <f>INDEX(products!$A$1:$G$49, MATCH(orders!$D553,products!$A$1:$A$49,0), MATCH(orders!I$1,products!$A$1:$G$1,0))</f>
        <v>Exc</v>
      </c>
      <c r="J553" t="str">
        <f>INDEX(products!$A$1:$G$49, MATCH(orders!$D553,products!$A$1:$A$49,0), MATCH(orders!J$1,products!$A$1:$G$1,0))</f>
        <v>D</v>
      </c>
      <c r="K553" s="5">
        <f>INDEX(products!$A$1:$G$49, MATCH(orders!$D553,products!$A$1:$A$49,0), MATCH(orders!K$1,products!$A$1:$G$1,0))</f>
        <v>0.2</v>
      </c>
      <c r="L553" s="7">
        <f>INDEX(products!$A$1:$G$49, MATCH(orders!$D553,products!$A$1:$A$49,0), 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 customers!A553:A1553, customers!B553:B1553,,0)</f>
        <v>Granville Alberts</v>
      </c>
      <c r="G554" s="2" t="str">
        <f>IF(_xlfn.XLOOKUP(C554, customers!A553:A1553, customers!C553:C1553,, 0) = 0,"", _xlfn.XLOOKUP(C554, customers!A553:A1553, customers!C553:C1553,, 0))</f>
        <v>galbertsfc@etsy.com</v>
      </c>
      <c r="H554" s="2" t="str">
        <f>_xlfn.XLOOKUP(C554, customers!A553:A1553, customers!G553:G1553,, 0)</f>
        <v>United Kingdom</v>
      </c>
      <c r="I554" t="str">
        <f>INDEX(products!$A$1:$G$49, MATCH(orders!$D554,products!$A$1:$A$49,0), MATCH(orders!I$1,products!$A$1:$G$1,0))</f>
        <v>Exc</v>
      </c>
      <c r="J554" t="str">
        <f>INDEX(products!$A$1:$G$49, MATCH(orders!$D554,products!$A$1:$A$49,0), MATCH(orders!J$1,products!$A$1:$G$1,0))</f>
        <v>L</v>
      </c>
      <c r="K554" s="5">
        <f>INDEX(products!$A$1:$G$49, MATCH(orders!$D554,products!$A$1:$A$49,0), MATCH(orders!K$1,products!$A$1:$G$1,0))</f>
        <v>0.2</v>
      </c>
      <c r="L554" s="7">
        <f>INDEX(products!$A$1:$G$49, MATCH(orders!$D554,products!$A$1:$A$49,0), 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 customers!A554:A1554, customers!B554:B1554,,0)</f>
        <v>Vasily Polglase</v>
      </c>
      <c r="G555" s="2" t="str">
        <f>IF(_xlfn.XLOOKUP(C555, customers!A554:A1554, customers!C554:C1554,, 0) = 0,"", _xlfn.XLOOKUP(C555, customers!A554:A1554, customers!C554:C1554,, 0))</f>
        <v>vpolglasefd@about.me</v>
      </c>
      <c r="H555" s="2" t="str">
        <f>_xlfn.XLOOKUP(C555, customers!A554:A1554, customers!G554:G1554,, 0)</f>
        <v>United States</v>
      </c>
      <c r="I555" t="str">
        <f>INDEX(products!$A$1:$G$49, MATCH(orders!$D555,products!$A$1:$A$49,0), MATCH(orders!I$1,products!$A$1:$G$1,0))</f>
        <v>Exc</v>
      </c>
      <c r="J555" t="str">
        <f>INDEX(products!$A$1:$G$49, MATCH(orders!$D555,products!$A$1:$A$49,0), MATCH(orders!J$1,products!$A$1:$G$1,0))</f>
        <v>M</v>
      </c>
      <c r="K555" s="5">
        <f>INDEX(products!$A$1:$G$49, MATCH(orders!$D555,products!$A$1:$A$49,0), MATCH(orders!K$1,products!$A$1:$G$1,0))</f>
        <v>1</v>
      </c>
      <c r="L555" s="7">
        <f>INDEX(products!$A$1:$G$49, MATCH(orders!$D555,products!$A$1:$A$49,0), 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 customers!A555:A1555, customers!B555:B1555,,0)</f>
        <v>Madelaine Sharples</v>
      </c>
      <c r="G556" s="2" t="str">
        <f>IF(_xlfn.XLOOKUP(C556, customers!A555:A1555, customers!C555:C1555,, 0) = 0,"", _xlfn.XLOOKUP(C556, customers!A555:A1555, customers!C555:C1555,, 0))</f>
        <v/>
      </c>
      <c r="H556" s="2" t="str">
        <f>_xlfn.XLOOKUP(C556, customers!A555:A1555, customers!G555:G1555,, 0)</f>
        <v>United Kingdom</v>
      </c>
      <c r="I556" t="str">
        <f>INDEX(products!$A$1:$G$49, MATCH(orders!$D556,products!$A$1:$A$49,0), MATCH(orders!I$1,products!$A$1:$G$1,0))</f>
        <v>Rob</v>
      </c>
      <c r="J556" t="str">
        <f>INDEX(products!$A$1:$G$49, MATCH(orders!$D556,products!$A$1:$A$49,0), MATCH(orders!J$1,products!$A$1:$G$1,0))</f>
        <v>L</v>
      </c>
      <c r="K556" s="5">
        <f>INDEX(products!$A$1:$G$49, MATCH(orders!$D556,products!$A$1:$A$49,0), MATCH(orders!K$1,products!$A$1:$G$1,0))</f>
        <v>2.5</v>
      </c>
      <c r="L556" s="7">
        <f>INDEX(products!$A$1:$G$49, MATCH(orders!$D556,products!$A$1:$A$49,0), 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 customers!A556:A1556, customers!B556:B1556,,0)</f>
        <v>Sigfrid Busch</v>
      </c>
      <c r="G557" s="2" t="str">
        <f>IF(_xlfn.XLOOKUP(C557, customers!A556:A1556, customers!C556:C1556,, 0) = 0,"", _xlfn.XLOOKUP(C557, customers!A556:A1556, customers!C556:C1556,, 0))</f>
        <v>sbuschff@so-net.ne.jp</v>
      </c>
      <c r="H557" s="2" t="str">
        <f>_xlfn.XLOOKUP(C557, customers!A556:A1556, customers!G556:G1556,, 0)</f>
        <v>Ireland</v>
      </c>
      <c r="I557" t="str">
        <f>INDEX(products!$A$1:$G$49, MATCH(orders!$D557,products!$A$1:$A$49,0), MATCH(orders!I$1,products!$A$1:$G$1,0))</f>
        <v>Exc</v>
      </c>
      <c r="J557" t="str">
        <f>INDEX(products!$A$1:$G$49, MATCH(orders!$D557,products!$A$1:$A$49,0), MATCH(orders!J$1,products!$A$1:$G$1,0))</f>
        <v>M</v>
      </c>
      <c r="K557" s="5">
        <f>INDEX(products!$A$1:$G$49, MATCH(orders!$D557,products!$A$1:$A$49,0), MATCH(orders!K$1,products!$A$1:$G$1,0))</f>
        <v>1</v>
      </c>
      <c r="L557" s="7">
        <f>INDEX(products!$A$1:$G$49, MATCH(orders!$D557,products!$A$1:$A$49,0), 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 customers!A557:A1557, customers!B557:B1557,,0)</f>
        <v>Cissiee Raisbeck</v>
      </c>
      <c r="G558" s="2" t="str">
        <f>IF(_xlfn.XLOOKUP(C558, customers!A557:A1557, customers!C557:C1557,, 0) = 0,"", _xlfn.XLOOKUP(C558, customers!A557:A1557, customers!C557:C1557,, 0))</f>
        <v>craisbeckfg@webnode.com</v>
      </c>
      <c r="H558" s="2" t="str">
        <f>_xlfn.XLOOKUP(C558, customers!A557:A1557, customers!G557:G1557,, 0)</f>
        <v>United States</v>
      </c>
      <c r="I558" t="str">
        <f>INDEX(products!$A$1:$G$49, MATCH(orders!$D558,products!$A$1:$A$49,0), MATCH(orders!I$1,products!$A$1:$G$1,0))</f>
        <v>Lib</v>
      </c>
      <c r="J558" t="str">
        <f>INDEX(products!$A$1:$G$49, MATCH(orders!$D558,products!$A$1:$A$49,0), MATCH(orders!J$1,products!$A$1:$G$1,0))</f>
        <v>M</v>
      </c>
      <c r="K558" s="5">
        <f>INDEX(products!$A$1:$G$49, MATCH(orders!$D558,products!$A$1:$A$49,0), MATCH(orders!K$1,products!$A$1:$G$1,0))</f>
        <v>0.2</v>
      </c>
      <c r="L558" s="7">
        <f>INDEX(products!$A$1:$G$49, MATCH(orders!$D558,products!$A$1:$A$49,0), 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e">
        <f>_xlfn.XLOOKUP(C559, customers!A558:A1558, customers!B558:B1558,,0)</f>
        <v>#N/A</v>
      </c>
      <c r="G559" s="2" t="e">
        <f>IF(_xlfn.XLOOKUP(C559, customers!A558:A1558, customers!C558:C1558,, 0) = 0,"", _xlfn.XLOOKUP(C559, customers!A558:A1558, customers!C558:C1558,, 0))</f>
        <v>#N/A</v>
      </c>
      <c r="H559" s="2" t="e">
        <f>_xlfn.XLOOKUP(C559, customers!A558:A1558, customers!G558:G1558,, 0)</f>
        <v>#N/A</v>
      </c>
      <c r="I559" t="str">
        <f>INDEX(products!$A$1:$G$49, MATCH(orders!$D559,products!$A$1:$A$49,0), MATCH(orders!I$1,products!$A$1:$G$1,0))</f>
        <v>Exc</v>
      </c>
      <c r="J559" t="str">
        <f>INDEX(products!$A$1:$G$49, MATCH(orders!$D559,products!$A$1:$A$49,0), MATCH(orders!J$1,products!$A$1:$G$1,0))</f>
        <v>L</v>
      </c>
      <c r="K559" s="5">
        <f>INDEX(products!$A$1:$G$49, MATCH(orders!$D559,products!$A$1:$A$49,0), MATCH(orders!K$1,products!$A$1:$G$1,0))</f>
        <v>1</v>
      </c>
      <c r="L559" s="7">
        <f>INDEX(products!$A$1:$G$49, MATCH(orders!$D559,products!$A$1:$A$49,0), 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 customers!A559:A1559, customers!B559:B1559,,0)</f>
        <v>Kenton Wetherick</v>
      </c>
      <c r="G560" s="2" t="str">
        <f>IF(_xlfn.XLOOKUP(C560, customers!A559:A1559, customers!C559:C1559,, 0) = 0,"", _xlfn.XLOOKUP(C560, customers!A559:A1559, customers!C559:C1559,, 0))</f>
        <v/>
      </c>
      <c r="H560" s="2" t="str">
        <f>_xlfn.XLOOKUP(C560, customers!A559:A1559, customers!G559:G1559,, 0)</f>
        <v>United States</v>
      </c>
      <c r="I560" t="str">
        <f>INDEX(products!$A$1:$G$49, MATCH(orders!$D560,products!$A$1:$A$49,0), MATCH(orders!I$1,products!$A$1:$G$1,0))</f>
        <v>Lib</v>
      </c>
      <c r="J560" t="str">
        <f>INDEX(products!$A$1:$G$49, MATCH(orders!$D560,products!$A$1:$A$49,0), MATCH(orders!J$1,products!$A$1:$G$1,0))</f>
        <v>D</v>
      </c>
      <c r="K560" s="5">
        <f>INDEX(products!$A$1:$G$49, MATCH(orders!$D560,products!$A$1:$A$49,0), MATCH(orders!K$1,products!$A$1:$G$1,0))</f>
        <v>0.2</v>
      </c>
      <c r="L560" s="7">
        <f>INDEX(products!$A$1:$G$49, MATCH(orders!$D560,products!$A$1:$A$49,0), 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 customers!A560:A1560, customers!B560:B1560,,0)</f>
        <v>Reamonn Aynold</v>
      </c>
      <c r="G561" s="2" t="str">
        <f>IF(_xlfn.XLOOKUP(C561, customers!A560:A1560, customers!C560:C1560,, 0) = 0,"", _xlfn.XLOOKUP(C561, customers!A560:A1560, customers!C560:C1560,, 0))</f>
        <v>raynoldfj@ustream.tv</v>
      </c>
      <c r="H561" s="2" t="str">
        <f>_xlfn.XLOOKUP(C561, customers!A560:A1560, customers!G560:G1560,, 0)</f>
        <v>United States</v>
      </c>
      <c r="I561" t="str">
        <f>INDEX(products!$A$1:$G$49, MATCH(orders!$D561,products!$A$1:$A$49,0), MATCH(orders!I$1,products!$A$1:$G$1,0))</f>
        <v>Ara</v>
      </c>
      <c r="J561" t="str">
        <f>INDEX(products!$A$1:$G$49, MATCH(orders!$D561,products!$A$1:$A$49,0), MATCH(orders!J$1,products!$A$1:$G$1,0))</f>
        <v>L</v>
      </c>
      <c r="K561" s="5">
        <f>INDEX(products!$A$1:$G$49, MATCH(orders!$D561,products!$A$1:$A$49,0), MATCH(orders!K$1,products!$A$1:$G$1,0))</f>
        <v>1</v>
      </c>
      <c r="L561" s="7">
        <f>INDEX(products!$A$1:$G$49, MATCH(orders!$D561,products!$A$1:$A$49,0), 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 customers!A561:A1561, customers!B561:B1561,,0)</f>
        <v>Hatty Dovydenas</v>
      </c>
      <c r="G562" s="2" t="str">
        <f>IF(_xlfn.XLOOKUP(C562, customers!A561:A1561, customers!C561:C1561,, 0) = 0,"", _xlfn.XLOOKUP(C562, customers!A561:A1561, customers!C561:C1561,, 0))</f>
        <v/>
      </c>
      <c r="H562" s="2" t="str">
        <f>_xlfn.XLOOKUP(C562, customers!A561:A1561, customers!G561:G1561,, 0)</f>
        <v>United States</v>
      </c>
      <c r="I562" t="str">
        <f>INDEX(products!$A$1:$G$49, MATCH(orders!$D562,products!$A$1:$A$49,0), MATCH(orders!I$1,products!$A$1:$G$1,0))</f>
        <v>Exc</v>
      </c>
      <c r="J562" t="str">
        <f>INDEX(products!$A$1:$G$49, MATCH(orders!$D562,products!$A$1:$A$49,0), MATCH(orders!J$1,products!$A$1:$G$1,0))</f>
        <v>M</v>
      </c>
      <c r="K562" s="5">
        <f>INDEX(products!$A$1:$G$49, MATCH(orders!$D562,products!$A$1:$A$49,0), MATCH(orders!K$1,products!$A$1:$G$1,0))</f>
        <v>2.5</v>
      </c>
      <c r="L562" s="7">
        <f>INDEX(products!$A$1:$G$49, MATCH(orders!$D562,products!$A$1:$A$49,0), 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 customers!A562:A1562, customers!B562:B1562,,0)</f>
        <v>Nathaniel Bloxland</v>
      </c>
      <c r="G563" s="2" t="str">
        <f>IF(_xlfn.XLOOKUP(C563, customers!A562:A1562, customers!C562:C1562,, 0) = 0,"", _xlfn.XLOOKUP(C563, customers!A562:A1562, customers!C562:C1562,, 0))</f>
        <v/>
      </c>
      <c r="H563" s="2" t="str">
        <f>_xlfn.XLOOKUP(C563, customers!A562:A1562, customers!G562:G1562,, 0)</f>
        <v>Ireland</v>
      </c>
      <c r="I563" t="str">
        <f>INDEX(products!$A$1:$G$49, MATCH(orders!$D563,products!$A$1:$A$49,0), MATCH(orders!I$1,products!$A$1:$G$1,0))</f>
        <v>Ara</v>
      </c>
      <c r="J563" t="str">
        <f>INDEX(products!$A$1:$G$49, MATCH(orders!$D563,products!$A$1:$A$49,0), MATCH(orders!J$1,products!$A$1:$G$1,0))</f>
        <v>D</v>
      </c>
      <c r="K563" s="5">
        <f>INDEX(products!$A$1:$G$49, MATCH(orders!$D563,products!$A$1:$A$49,0), MATCH(orders!K$1,products!$A$1:$G$1,0))</f>
        <v>0.2</v>
      </c>
      <c r="L563" s="7">
        <f>INDEX(products!$A$1:$G$49, MATCH(orders!$D563,products!$A$1:$A$49,0), 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 customers!A563:A1563, customers!B563:B1563,,0)</f>
        <v>Brendan Grece</v>
      </c>
      <c r="G564" s="2" t="str">
        <f>IF(_xlfn.XLOOKUP(C564, customers!A563:A1563, customers!C563:C1563,, 0) = 0,"", _xlfn.XLOOKUP(C564, customers!A563:A1563, customers!C563:C1563,, 0))</f>
        <v>bgrecefm@naver.com</v>
      </c>
      <c r="H564" s="2" t="str">
        <f>_xlfn.XLOOKUP(C564, customers!A563:A1563, customers!G563:G1563,, 0)</f>
        <v>United Kingdom</v>
      </c>
      <c r="I564" t="str">
        <f>INDEX(products!$A$1:$G$49, MATCH(orders!$D564,products!$A$1:$A$49,0), MATCH(orders!I$1,products!$A$1:$G$1,0))</f>
        <v>Lib</v>
      </c>
      <c r="J564" t="str">
        <f>INDEX(products!$A$1:$G$49, MATCH(orders!$D564,products!$A$1:$A$49,0), MATCH(orders!J$1,products!$A$1:$G$1,0))</f>
        <v>L</v>
      </c>
      <c r="K564" s="5">
        <f>INDEX(products!$A$1:$G$49, MATCH(orders!$D564,products!$A$1:$A$49,0), MATCH(orders!K$1,products!$A$1:$G$1,0))</f>
        <v>0.2</v>
      </c>
      <c r="L564" s="7">
        <f>INDEX(products!$A$1:$G$49, MATCH(orders!$D564,products!$A$1:$A$49,0), 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 customers!A564:A1564, customers!B564:B1564,,0)</f>
        <v>Don Flintiff</v>
      </c>
      <c r="G565" s="2" t="str">
        <f>IF(_xlfn.XLOOKUP(C565, customers!A564:A1564, customers!C564:C1564,, 0) = 0,"", _xlfn.XLOOKUP(C565, customers!A564:A1564, customers!C564:C1564,, 0))</f>
        <v>dflintiffg1@e-recht24.de</v>
      </c>
      <c r="H565" s="2" t="str">
        <f>_xlfn.XLOOKUP(C565, customers!A564:A1564, customers!G564:G1564,, 0)</f>
        <v>United Kingdom</v>
      </c>
      <c r="I565" t="str">
        <f>INDEX(products!$A$1:$G$49, MATCH(orders!$D565,products!$A$1:$A$49,0), MATCH(orders!I$1,products!$A$1:$G$1,0))</f>
        <v>Exc</v>
      </c>
      <c r="J565" t="str">
        <f>INDEX(products!$A$1:$G$49, MATCH(orders!$D565,products!$A$1:$A$49,0), MATCH(orders!J$1,products!$A$1:$G$1,0))</f>
        <v>M</v>
      </c>
      <c r="K565" s="5">
        <f>INDEX(products!$A$1:$G$49, MATCH(orders!$D565,products!$A$1:$A$49,0), MATCH(orders!K$1,products!$A$1:$G$1,0))</f>
        <v>1</v>
      </c>
      <c r="L565" s="7">
        <f>INDEX(products!$A$1:$G$49, MATCH(orders!$D565,products!$A$1:$A$49,0), 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 customers!A565:A1565, customers!B565:B1565,,0)</f>
        <v>Abbe Thys</v>
      </c>
      <c r="G566" s="2" t="str">
        <f>IF(_xlfn.XLOOKUP(C566, customers!A565:A1565, customers!C565:C1565,, 0) = 0,"", _xlfn.XLOOKUP(C566, customers!A565:A1565, customers!C565:C1565,, 0))</f>
        <v>athysfo@cdc.gov</v>
      </c>
      <c r="H566" s="2" t="str">
        <f>_xlfn.XLOOKUP(C566, customers!A565:A1565, customers!G565:G1565,, 0)</f>
        <v>United States</v>
      </c>
      <c r="I566" t="str">
        <f>INDEX(products!$A$1:$G$49, MATCH(orders!$D566,products!$A$1:$A$49,0), MATCH(orders!I$1,products!$A$1:$G$1,0))</f>
        <v>Rob</v>
      </c>
      <c r="J566" t="str">
        <f>INDEX(products!$A$1:$G$49, MATCH(orders!$D566,products!$A$1:$A$49,0), MATCH(orders!J$1,products!$A$1:$G$1,0))</f>
        <v>L</v>
      </c>
      <c r="K566" s="5">
        <f>INDEX(products!$A$1:$G$49, MATCH(orders!$D566,products!$A$1:$A$49,0), MATCH(orders!K$1,products!$A$1:$G$1,0))</f>
        <v>0.5</v>
      </c>
      <c r="L566" s="7">
        <f>INDEX(products!$A$1:$G$49, MATCH(orders!$D566,products!$A$1:$A$49,0), 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 customers!A566:A1566, customers!B566:B1566,,0)</f>
        <v>Jackquelin Chugg</v>
      </c>
      <c r="G567" s="2" t="str">
        <f>IF(_xlfn.XLOOKUP(C567, customers!A566:A1566, customers!C566:C1566,, 0) = 0,"", _xlfn.XLOOKUP(C567, customers!A566:A1566, customers!C566:C1566,, 0))</f>
        <v>jchuggfp@about.me</v>
      </c>
      <c r="H567" s="2" t="str">
        <f>_xlfn.XLOOKUP(C567, customers!A566:A1566, customers!G566:G1566,, 0)</f>
        <v>United States</v>
      </c>
      <c r="I567" t="str">
        <f>INDEX(products!$A$1:$G$49, MATCH(orders!$D567,products!$A$1:$A$49,0), MATCH(orders!I$1,products!$A$1:$G$1,0))</f>
        <v>Rob</v>
      </c>
      <c r="J567" t="str">
        <f>INDEX(products!$A$1:$G$49, MATCH(orders!$D567,products!$A$1:$A$49,0), MATCH(orders!J$1,products!$A$1:$G$1,0))</f>
        <v>D</v>
      </c>
      <c r="K567" s="5">
        <f>INDEX(products!$A$1:$G$49, MATCH(orders!$D567,products!$A$1:$A$49,0), MATCH(orders!K$1,products!$A$1:$G$1,0))</f>
        <v>2.5</v>
      </c>
      <c r="L567" s="7">
        <f>INDEX(products!$A$1:$G$49, MATCH(orders!$D567,products!$A$1:$A$49,0), 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 customers!A567:A1567, customers!B567:B1567,,0)</f>
        <v>Audra Kelston</v>
      </c>
      <c r="G568" s="2" t="str">
        <f>IF(_xlfn.XLOOKUP(C568, customers!A567:A1567, customers!C567:C1567,, 0) = 0,"", _xlfn.XLOOKUP(C568, customers!A567:A1567, customers!C567:C1567,, 0))</f>
        <v>akelstonfq@sakura.ne.jp</v>
      </c>
      <c r="H568" s="2" t="str">
        <f>_xlfn.XLOOKUP(C568, customers!A567:A1567, customers!G567:G1567,, 0)</f>
        <v>United States</v>
      </c>
      <c r="I568" t="str">
        <f>INDEX(products!$A$1:$G$49, MATCH(orders!$D568,products!$A$1:$A$49,0), MATCH(orders!I$1,products!$A$1:$G$1,0))</f>
        <v>Ara</v>
      </c>
      <c r="J568" t="str">
        <f>INDEX(products!$A$1:$G$49, MATCH(orders!$D568,products!$A$1:$A$49,0), MATCH(orders!J$1,products!$A$1:$G$1,0))</f>
        <v>M</v>
      </c>
      <c r="K568" s="5">
        <f>INDEX(products!$A$1:$G$49, MATCH(orders!$D568,products!$A$1:$A$49,0), MATCH(orders!K$1,products!$A$1:$G$1,0))</f>
        <v>0.2</v>
      </c>
      <c r="L568" s="7">
        <f>INDEX(products!$A$1:$G$49, MATCH(orders!$D568,products!$A$1:$A$49,0), 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 customers!A568:A1568, customers!B568:B1568,,0)</f>
        <v>Elvina Angel</v>
      </c>
      <c r="G569" s="2" t="str">
        <f>IF(_xlfn.XLOOKUP(C569, customers!A568:A1568, customers!C568:C1568,, 0) = 0,"", _xlfn.XLOOKUP(C569, customers!A568:A1568, customers!C568:C1568,, 0))</f>
        <v/>
      </c>
      <c r="H569" s="2" t="str">
        <f>_xlfn.XLOOKUP(C569, customers!A568:A1568, customers!G568:G1568,, 0)</f>
        <v>Ireland</v>
      </c>
      <c r="I569" t="str">
        <f>INDEX(products!$A$1:$G$49, MATCH(orders!$D569,products!$A$1:$A$49,0), MATCH(orders!I$1,products!$A$1:$G$1,0))</f>
        <v>Rob</v>
      </c>
      <c r="J569" t="str">
        <f>INDEX(products!$A$1:$G$49, MATCH(orders!$D569,products!$A$1:$A$49,0), MATCH(orders!J$1,products!$A$1:$G$1,0))</f>
        <v>L</v>
      </c>
      <c r="K569" s="5">
        <f>INDEX(products!$A$1:$G$49, MATCH(orders!$D569,products!$A$1:$A$49,0), MATCH(orders!K$1,products!$A$1:$G$1,0))</f>
        <v>2.5</v>
      </c>
      <c r="L569" s="7">
        <f>INDEX(products!$A$1:$G$49, MATCH(orders!$D569,products!$A$1:$A$49,0), 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 customers!A569:A1569, customers!B569:B1569,,0)</f>
        <v>Claiborne Mottram</v>
      </c>
      <c r="G570" s="2" t="str">
        <f>IF(_xlfn.XLOOKUP(C570, customers!A569:A1569, customers!C569:C1569,, 0) = 0,"", _xlfn.XLOOKUP(C570, customers!A569:A1569, customers!C569:C1569,, 0))</f>
        <v>cmottramfs@harvard.edu</v>
      </c>
      <c r="H570" s="2" t="str">
        <f>_xlfn.XLOOKUP(C570, customers!A569:A1569, customers!G569:G1569,, 0)</f>
        <v>United States</v>
      </c>
      <c r="I570" t="str">
        <f>INDEX(products!$A$1:$G$49, MATCH(orders!$D570,products!$A$1:$A$49,0), MATCH(orders!I$1,products!$A$1:$G$1,0))</f>
        <v>Lib</v>
      </c>
      <c r="J570" t="str">
        <f>INDEX(products!$A$1:$G$49, MATCH(orders!$D570,products!$A$1:$A$49,0), MATCH(orders!J$1,products!$A$1:$G$1,0))</f>
        <v>L</v>
      </c>
      <c r="K570" s="5">
        <f>INDEX(products!$A$1:$G$49, MATCH(orders!$D570,products!$A$1:$A$49,0), MATCH(orders!K$1,products!$A$1:$G$1,0))</f>
        <v>0.2</v>
      </c>
      <c r="L570" s="7">
        <f>INDEX(products!$A$1:$G$49, MATCH(orders!$D570,products!$A$1:$A$49,0), 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 customers!A570:A1570, customers!B570:B1570,,0)</f>
        <v>Don Flintiff</v>
      </c>
      <c r="G571" s="2" t="str">
        <f>IF(_xlfn.XLOOKUP(C571, customers!A570:A1570, customers!C570:C1570,, 0) = 0,"", _xlfn.XLOOKUP(C571, customers!A570:A1570, customers!C570:C1570,, 0))</f>
        <v>dflintiffg1@e-recht24.de</v>
      </c>
      <c r="H571" s="2" t="str">
        <f>_xlfn.XLOOKUP(C571, customers!A570:A1570, customers!G570:G1570,, 0)</f>
        <v>United Kingdom</v>
      </c>
      <c r="I571" t="str">
        <f>INDEX(products!$A$1:$G$49, MATCH(orders!$D571,products!$A$1:$A$49,0), MATCH(orders!I$1,products!$A$1:$G$1,0))</f>
        <v>Ara</v>
      </c>
      <c r="J571" t="str">
        <f>INDEX(products!$A$1:$G$49, MATCH(orders!$D571,products!$A$1:$A$49,0), MATCH(orders!J$1,products!$A$1:$G$1,0))</f>
        <v>D</v>
      </c>
      <c r="K571" s="5">
        <f>INDEX(products!$A$1:$G$49, MATCH(orders!$D571,products!$A$1:$A$49,0), MATCH(orders!K$1,products!$A$1:$G$1,0))</f>
        <v>2.5</v>
      </c>
      <c r="L571" s="7">
        <f>INDEX(products!$A$1:$G$49, MATCH(orders!$D571,products!$A$1:$A$49,0), 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 customers!A571:A1571, customers!B571:B1571,,0)</f>
        <v>Donalt Sangwin</v>
      </c>
      <c r="G572" s="2" t="str">
        <f>IF(_xlfn.XLOOKUP(C572, customers!A571:A1571, customers!C571:C1571,, 0) = 0,"", _xlfn.XLOOKUP(C572, customers!A571:A1571, customers!C571:C1571,, 0))</f>
        <v>dsangwinfu@weebly.com</v>
      </c>
      <c r="H572" s="2" t="str">
        <f>_xlfn.XLOOKUP(C572, customers!A571:A1571, customers!G571:G1571,, 0)</f>
        <v>United States</v>
      </c>
      <c r="I572" t="str">
        <f>INDEX(products!$A$1:$G$49, MATCH(orders!$D572,products!$A$1:$A$49,0), MATCH(orders!I$1,products!$A$1:$G$1,0))</f>
        <v>Ara</v>
      </c>
      <c r="J572" t="str">
        <f>INDEX(products!$A$1:$G$49, MATCH(orders!$D572,products!$A$1:$A$49,0), MATCH(orders!J$1,products!$A$1:$G$1,0))</f>
        <v>M</v>
      </c>
      <c r="K572" s="5">
        <f>INDEX(products!$A$1:$G$49, MATCH(orders!$D572,products!$A$1:$A$49,0), MATCH(orders!K$1,products!$A$1:$G$1,0))</f>
        <v>0.5</v>
      </c>
      <c r="L572" s="7">
        <f>INDEX(products!$A$1:$G$49, MATCH(orders!$D572,products!$A$1:$A$49,0), 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 customers!A572:A1572, customers!B572:B1572,,0)</f>
        <v>Elizabet Aizikowitz</v>
      </c>
      <c r="G573" s="2" t="str">
        <f>IF(_xlfn.XLOOKUP(C573, customers!A572:A1572, customers!C572:C1572,, 0) = 0,"", _xlfn.XLOOKUP(C573, customers!A572:A1572, customers!C572:C1572,, 0))</f>
        <v>eaizikowitzfv@virginia.edu</v>
      </c>
      <c r="H573" s="2" t="str">
        <f>_xlfn.XLOOKUP(C573, customers!A572:A1572, customers!G572:G1572,, 0)</f>
        <v>United Kingdom</v>
      </c>
      <c r="I573" t="str">
        <f>INDEX(products!$A$1:$G$49, MATCH(orders!$D573,products!$A$1:$A$49,0), MATCH(orders!I$1,products!$A$1:$G$1,0))</f>
        <v>Exc</v>
      </c>
      <c r="J573" t="str">
        <f>INDEX(products!$A$1:$G$49, MATCH(orders!$D573,products!$A$1:$A$49,0), MATCH(orders!J$1,products!$A$1:$G$1,0))</f>
        <v>L</v>
      </c>
      <c r="K573" s="5">
        <f>INDEX(products!$A$1:$G$49, MATCH(orders!$D573,products!$A$1:$A$49,0), MATCH(orders!K$1,products!$A$1:$G$1,0))</f>
        <v>0.5</v>
      </c>
      <c r="L573" s="7">
        <f>INDEX(products!$A$1:$G$49, MATCH(orders!$D573,products!$A$1:$A$49,0), 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 customers!A573:A1573, customers!B573:B1573,,0)</f>
        <v>Herbie Peppard</v>
      </c>
      <c r="G574" s="2" t="str">
        <f>IF(_xlfn.XLOOKUP(C574, customers!A573:A1573, customers!C573:C1573,, 0) = 0,"", _xlfn.XLOOKUP(C574, customers!A573:A1573, customers!C573:C1573,, 0))</f>
        <v/>
      </c>
      <c r="H574" s="2" t="str">
        <f>_xlfn.XLOOKUP(C574, customers!A573:A1573, customers!G573:G1573,, 0)</f>
        <v>United States</v>
      </c>
      <c r="I574" t="str">
        <f>INDEX(products!$A$1:$G$49, MATCH(orders!$D574,products!$A$1:$A$49,0), MATCH(orders!I$1,products!$A$1:$G$1,0))</f>
        <v>Ara</v>
      </c>
      <c r="J574" t="str">
        <f>INDEX(products!$A$1:$G$49, MATCH(orders!$D574,products!$A$1:$A$49,0), MATCH(orders!J$1,products!$A$1:$G$1,0))</f>
        <v>D</v>
      </c>
      <c r="K574" s="5">
        <f>INDEX(products!$A$1:$G$49, MATCH(orders!$D574,products!$A$1:$A$49,0), MATCH(orders!K$1,products!$A$1:$G$1,0))</f>
        <v>0.2</v>
      </c>
      <c r="L574" s="7">
        <f>INDEX(products!$A$1:$G$49, MATCH(orders!$D574,products!$A$1:$A$49,0), 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 customers!A574:A1574, customers!B574:B1574,,0)</f>
        <v>Cornie Venour</v>
      </c>
      <c r="G575" s="2" t="str">
        <f>IF(_xlfn.XLOOKUP(C575, customers!A574:A1574, customers!C574:C1574,, 0) = 0,"", _xlfn.XLOOKUP(C575, customers!A574:A1574, customers!C574:C1574,, 0))</f>
        <v>cvenourfx@ask.com</v>
      </c>
      <c r="H575" s="2" t="str">
        <f>_xlfn.XLOOKUP(C575, customers!A574:A1574, customers!G574:G1574,, 0)</f>
        <v>United States</v>
      </c>
      <c r="I575" t="str">
        <f>INDEX(products!$A$1:$G$49, MATCH(orders!$D575,products!$A$1:$A$49,0), MATCH(orders!I$1,products!$A$1:$G$1,0))</f>
        <v>Ara</v>
      </c>
      <c r="J575" t="str">
        <f>INDEX(products!$A$1:$G$49, MATCH(orders!$D575,products!$A$1:$A$49,0), MATCH(orders!J$1,products!$A$1:$G$1,0))</f>
        <v>M</v>
      </c>
      <c r="K575" s="5">
        <f>INDEX(products!$A$1:$G$49, MATCH(orders!$D575,products!$A$1:$A$49,0), MATCH(orders!K$1,products!$A$1:$G$1,0))</f>
        <v>1</v>
      </c>
      <c r="L575" s="7">
        <f>INDEX(products!$A$1:$G$49, MATCH(orders!$D575,products!$A$1:$A$49,0), 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 customers!A575:A1575, customers!B575:B1575,,0)</f>
        <v>Maggy Harby</v>
      </c>
      <c r="G576" s="2" t="str">
        <f>IF(_xlfn.XLOOKUP(C576, customers!A575:A1575, customers!C575:C1575,, 0) = 0,"", _xlfn.XLOOKUP(C576, customers!A575:A1575, customers!C575:C1575,, 0))</f>
        <v>mharbyfy@163.com</v>
      </c>
      <c r="H576" s="2" t="str">
        <f>_xlfn.XLOOKUP(C576, customers!A575:A1575, customers!G575:G1575,, 0)</f>
        <v>United States</v>
      </c>
      <c r="I576" t="str">
        <f>INDEX(products!$A$1:$G$49, MATCH(orders!$D576,products!$A$1:$A$49,0), MATCH(orders!I$1,products!$A$1:$G$1,0))</f>
        <v>Rob</v>
      </c>
      <c r="J576" t="str">
        <f>INDEX(products!$A$1:$G$49, MATCH(orders!$D576,products!$A$1:$A$49,0), MATCH(orders!J$1,products!$A$1:$G$1,0))</f>
        <v>L</v>
      </c>
      <c r="K576" s="5">
        <f>INDEX(products!$A$1:$G$49, MATCH(orders!$D576,products!$A$1:$A$49,0), MATCH(orders!K$1,products!$A$1:$G$1,0))</f>
        <v>0.2</v>
      </c>
      <c r="L576" s="7">
        <f>INDEX(products!$A$1:$G$49, MATCH(orders!$D576,products!$A$1:$A$49,0), 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 customers!A576:A1576, customers!B576:B1576,,0)</f>
        <v>Reggie Thickpenny</v>
      </c>
      <c r="G577" s="2" t="str">
        <f>IF(_xlfn.XLOOKUP(C577, customers!A576:A1576, customers!C576:C1576,, 0) = 0,"", _xlfn.XLOOKUP(C577, customers!A576:A1576, customers!C576:C1576,, 0))</f>
        <v>rthickpennyfz@cafepress.com</v>
      </c>
      <c r="H577" s="2" t="str">
        <f>_xlfn.XLOOKUP(C577, customers!A576:A1576, customers!G576:G1576,, 0)</f>
        <v>United States</v>
      </c>
      <c r="I577" t="str">
        <f>INDEX(products!$A$1:$G$49, MATCH(orders!$D577,products!$A$1:$A$49,0), MATCH(orders!I$1,products!$A$1:$G$1,0))</f>
        <v>Lib</v>
      </c>
      <c r="J577" t="str">
        <f>INDEX(products!$A$1:$G$49, MATCH(orders!$D577,products!$A$1:$A$49,0), MATCH(orders!J$1,products!$A$1:$G$1,0))</f>
        <v>M</v>
      </c>
      <c r="K577" s="5">
        <f>INDEX(products!$A$1:$G$49, MATCH(orders!$D577,products!$A$1:$A$49,0), MATCH(orders!K$1,products!$A$1:$G$1,0))</f>
        <v>2.5</v>
      </c>
      <c r="L577" s="7">
        <f>INDEX(products!$A$1:$G$49, MATCH(orders!$D577,products!$A$1:$A$49,0), 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 customers!A577:A1577, customers!B577:B1577,,0)</f>
        <v>Phyllys Ormerod</v>
      </c>
      <c r="G578" s="2" t="str">
        <f>IF(_xlfn.XLOOKUP(C578, customers!A577:A1577, customers!C577:C1577,, 0) = 0,"", _xlfn.XLOOKUP(C578, customers!A577:A1577, customers!C577:C1577,, 0))</f>
        <v>pormerodg0@redcross.org</v>
      </c>
      <c r="H578" s="2" t="str">
        <f>_xlfn.XLOOKUP(C578, customers!A577:A1577, customers!G577:G1577,, 0)</f>
        <v>United States</v>
      </c>
      <c r="I578" t="str">
        <f>INDEX(products!$A$1:$G$49, MATCH(orders!$D578,products!$A$1:$A$49,0), MATCH(orders!I$1,products!$A$1:$G$1,0))</f>
        <v>Ara</v>
      </c>
      <c r="J578" t="str">
        <f>INDEX(products!$A$1:$G$49, MATCH(orders!$D578,products!$A$1:$A$49,0), MATCH(orders!J$1,products!$A$1:$G$1,0))</f>
        <v>D</v>
      </c>
      <c r="K578" s="5">
        <f>INDEX(products!$A$1:$G$49, MATCH(orders!$D578,products!$A$1:$A$49,0), MATCH(orders!K$1,products!$A$1:$G$1,0))</f>
        <v>0.2</v>
      </c>
      <c r="L578" s="7">
        <f>INDEX(products!$A$1:$G$49, MATCH(orders!$D578,products!$A$1:$A$49,0), 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 customers!A578:A1578, customers!B578:B1578,,0)</f>
        <v>Don Flintiff</v>
      </c>
      <c r="G579" s="2" t="str">
        <f>IF(_xlfn.XLOOKUP(C579, customers!A578:A1578, customers!C578:C1578,, 0) = 0,"", _xlfn.XLOOKUP(C579, customers!A578:A1578, customers!C578:C1578,, 0))</f>
        <v>dflintiffg1@e-recht24.de</v>
      </c>
      <c r="H579" s="2" t="str">
        <f>_xlfn.XLOOKUP(C579, customers!A578:A1578, customers!G578:G1578,, 0)</f>
        <v>United Kingdom</v>
      </c>
      <c r="I579" t="str">
        <f>INDEX(products!$A$1:$G$49, MATCH(orders!$D579,products!$A$1:$A$49,0), MATCH(orders!I$1,products!$A$1:$G$1,0))</f>
        <v>Lib</v>
      </c>
      <c r="J579" t="str">
        <f>INDEX(products!$A$1:$G$49, MATCH(orders!$D579,products!$A$1:$A$49,0), MATCH(orders!J$1,products!$A$1:$G$1,0))</f>
        <v>M</v>
      </c>
      <c r="K579" s="5">
        <f>INDEX(products!$A$1:$G$49, MATCH(orders!$D579,products!$A$1:$A$49,0), MATCH(orders!K$1,products!$A$1:$G$1,0))</f>
        <v>1</v>
      </c>
      <c r="L579" s="7">
        <f>INDEX(products!$A$1:$G$49, MATCH(orders!$D579,products!$A$1:$A$49,0), MATCH(orders!L$1,products!$A$1:$G$1,0))</f>
        <v>14.55</v>
      </c>
      <c r="M579" s="7">
        <f t="shared" ref="M579:M642" si="27">E579*L579</f>
        <v>58.2</v>
      </c>
      <c r="N579" t="str">
        <f t="shared" ref="N579:N642" si="28">IF(I579="Rob","Robusta", IF(I579="Exc","Excelsa", IF(I579="Ara","Arabica", IF(I579="Lib","Liberica",""))))</f>
        <v>Liberica</v>
      </c>
      <c r="O579" t="str">
        <f t="shared" ref="O579:O642" si="29">IF(J579="M","Medium", IF(J579="L","Light", 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 customers!A579:A1579, customers!B579:B1579,,0)</f>
        <v>Tymon Zanetti</v>
      </c>
      <c r="G580" s="2" t="str">
        <f>IF(_xlfn.XLOOKUP(C580, customers!A579:A1579, customers!C579:C1579,, 0) = 0,"", _xlfn.XLOOKUP(C580, customers!A579:A1579, customers!C579:C1579,, 0))</f>
        <v>tzanettig2@gravatar.com</v>
      </c>
      <c r="H580" s="2" t="str">
        <f>_xlfn.XLOOKUP(C580, customers!A579:A1579, customers!G579:G1579,, 0)</f>
        <v>Ireland</v>
      </c>
      <c r="I580" t="str">
        <f>INDEX(products!$A$1:$G$49, MATCH(orders!$D580,products!$A$1:$A$49,0), MATCH(orders!I$1,products!$A$1:$G$1,0))</f>
        <v>Exc</v>
      </c>
      <c r="J580" t="str">
        <f>INDEX(products!$A$1:$G$49, MATCH(orders!$D580,products!$A$1:$A$49,0), MATCH(orders!J$1,products!$A$1:$G$1,0))</f>
        <v>L</v>
      </c>
      <c r="K580" s="5">
        <f>INDEX(products!$A$1:$G$49, MATCH(orders!$D580,products!$A$1:$A$49,0), MATCH(orders!K$1,products!$A$1:$G$1,0))</f>
        <v>0.2</v>
      </c>
      <c r="L580" s="7">
        <f>INDEX(products!$A$1:$G$49, MATCH(orders!$D580,products!$A$1:$A$49,0), 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 customers!A580:A1580, customers!B580:B1580,,0)</f>
        <v>Tymon Zanetti</v>
      </c>
      <c r="G581" s="2" t="str">
        <f>IF(_xlfn.XLOOKUP(C581, customers!A580:A1580, customers!C580:C1580,, 0) = 0,"", _xlfn.XLOOKUP(C581, customers!A580:A1580, customers!C580:C1580,, 0))</f>
        <v>tzanettig2@gravatar.com</v>
      </c>
      <c r="H581" s="2" t="str">
        <f>_xlfn.XLOOKUP(C581, customers!A580:A1580, customers!G580:G1580,, 0)</f>
        <v>Ireland</v>
      </c>
      <c r="I581" t="str">
        <f>INDEX(products!$A$1:$G$49, MATCH(orders!$D581,products!$A$1:$A$49,0), MATCH(orders!I$1,products!$A$1:$G$1,0))</f>
        <v>Ara</v>
      </c>
      <c r="J581" t="str">
        <f>INDEX(products!$A$1:$G$49, MATCH(orders!$D581,products!$A$1:$A$49,0), MATCH(orders!J$1,products!$A$1:$G$1,0))</f>
        <v>M</v>
      </c>
      <c r="K581" s="5">
        <f>INDEX(products!$A$1:$G$49, MATCH(orders!$D581,products!$A$1:$A$49,0), MATCH(orders!K$1,products!$A$1:$G$1,0))</f>
        <v>0.5</v>
      </c>
      <c r="L581" s="7">
        <f>INDEX(products!$A$1:$G$49, MATCH(orders!$D581,products!$A$1:$A$49,0), 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 customers!A581:A1581, customers!B581:B1581,,0)</f>
        <v>Reinaldos Kirtley</v>
      </c>
      <c r="G582" s="2" t="str">
        <f>IF(_xlfn.XLOOKUP(C582, customers!A581:A1581, customers!C581:C1581,, 0) = 0,"", _xlfn.XLOOKUP(C582, customers!A581:A1581, customers!C581:C1581,, 0))</f>
        <v>rkirtleyg4@hatena.ne.jp</v>
      </c>
      <c r="H582" s="2" t="str">
        <f>_xlfn.XLOOKUP(C582, customers!A581:A1581, customers!G581:G1581,, 0)</f>
        <v>United States</v>
      </c>
      <c r="I582" t="str">
        <f>INDEX(products!$A$1:$G$49, MATCH(orders!$D582,products!$A$1:$A$49,0), MATCH(orders!I$1,products!$A$1:$G$1,0))</f>
        <v>Exc</v>
      </c>
      <c r="J582" t="str">
        <f>INDEX(products!$A$1:$G$49, MATCH(orders!$D582,products!$A$1:$A$49,0), MATCH(orders!J$1,products!$A$1:$G$1,0))</f>
        <v>L</v>
      </c>
      <c r="K582" s="5">
        <f>INDEX(products!$A$1:$G$49, MATCH(orders!$D582,products!$A$1:$A$49,0), MATCH(orders!K$1,products!$A$1:$G$1,0))</f>
        <v>1</v>
      </c>
      <c r="L582" s="7">
        <f>INDEX(products!$A$1:$G$49, MATCH(orders!$D582,products!$A$1:$A$49,0), 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 customers!A582:A1582, customers!B582:B1582,,0)</f>
        <v>Carney Clemencet</v>
      </c>
      <c r="G583" s="2" t="str">
        <f>IF(_xlfn.XLOOKUP(C583, customers!A582:A1582, customers!C582:C1582,, 0) = 0,"", _xlfn.XLOOKUP(C583, customers!A582:A1582, customers!C582:C1582,, 0))</f>
        <v>cclemencetg5@weather.com</v>
      </c>
      <c r="H583" s="2" t="str">
        <f>_xlfn.XLOOKUP(C583, customers!A582:A1582, customers!G582:G1582,, 0)</f>
        <v>United Kingdom</v>
      </c>
      <c r="I583" t="str">
        <f>INDEX(products!$A$1:$G$49, MATCH(orders!$D583,products!$A$1:$A$49,0), MATCH(orders!I$1,products!$A$1:$G$1,0))</f>
        <v>Exc</v>
      </c>
      <c r="J583" t="str">
        <f>INDEX(products!$A$1:$G$49, MATCH(orders!$D583,products!$A$1:$A$49,0), MATCH(orders!J$1,products!$A$1:$G$1,0))</f>
        <v>L</v>
      </c>
      <c r="K583" s="5">
        <f>INDEX(products!$A$1:$G$49, MATCH(orders!$D583,products!$A$1:$A$49,0), MATCH(orders!K$1,products!$A$1:$G$1,0))</f>
        <v>0.5</v>
      </c>
      <c r="L583" s="7">
        <f>INDEX(products!$A$1:$G$49, MATCH(orders!$D583,products!$A$1:$A$49,0), 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 customers!A583:A1583, customers!B583:B1583,,0)</f>
        <v>Russell Donet</v>
      </c>
      <c r="G584" s="2" t="str">
        <f>IF(_xlfn.XLOOKUP(C584, customers!A583:A1583, customers!C583:C1583,, 0) = 0,"", _xlfn.XLOOKUP(C584, customers!A583:A1583, customers!C583:C1583,, 0))</f>
        <v>rdonetg6@oakley.com</v>
      </c>
      <c r="H584" s="2" t="str">
        <f>_xlfn.XLOOKUP(C584, customers!A583:A1583, customers!G583:G1583,, 0)</f>
        <v>United States</v>
      </c>
      <c r="I584" t="str">
        <f>INDEX(products!$A$1:$G$49, MATCH(orders!$D584,products!$A$1:$A$49,0), MATCH(orders!I$1,products!$A$1:$G$1,0))</f>
        <v>Exc</v>
      </c>
      <c r="J584" t="str">
        <f>INDEX(products!$A$1:$G$49, MATCH(orders!$D584,products!$A$1:$A$49,0), MATCH(orders!J$1,products!$A$1:$G$1,0))</f>
        <v>D</v>
      </c>
      <c r="K584" s="5">
        <f>INDEX(products!$A$1:$G$49, MATCH(orders!$D584,products!$A$1:$A$49,0), MATCH(orders!K$1,products!$A$1:$G$1,0))</f>
        <v>1</v>
      </c>
      <c r="L584" s="7">
        <f>INDEX(products!$A$1:$G$49, MATCH(orders!$D584,products!$A$1:$A$49,0), 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 customers!A584:A1584, customers!B584:B1584,,0)</f>
        <v>Sidney Gawen</v>
      </c>
      <c r="G585" s="2" t="str">
        <f>IF(_xlfn.XLOOKUP(C585, customers!A584:A1584, customers!C584:C1584,, 0) = 0,"", _xlfn.XLOOKUP(C585, customers!A584:A1584, customers!C584:C1584,, 0))</f>
        <v>sgaweng7@creativecommons.org</v>
      </c>
      <c r="H585" s="2" t="str">
        <f>_xlfn.XLOOKUP(C585, customers!A584:A1584, customers!G584:G1584,, 0)</f>
        <v>United States</v>
      </c>
      <c r="I585" t="str">
        <f>INDEX(products!$A$1:$G$49, MATCH(orders!$D585,products!$A$1:$A$49,0), MATCH(orders!I$1,products!$A$1:$G$1,0))</f>
        <v>Rob</v>
      </c>
      <c r="J585" t="str">
        <f>INDEX(products!$A$1:$G$49, MATCH(orders!$D585,products!$A$1:$A$49,0), MATCH(orders!J$1,products!$A$1:$G$1,0))</f>
        <v>L</v>
      </c>
      <c r="K585" s="5">
        <f>INDEX(products!$A$1:$G$49, MATCH(orders!$D585,products!$A$1:$A$49,0), MATCH(orders!K$1,products!$A$1:$G$1,0))</f>
        <v>0.2</v>
      </c>
      <c r="L585" s="7">
        <f>INDEX(products!$A$1:$G$49, MATCH(orders!$D585,products!$A$1:$A$49,0), 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 customers!A585:A1585, customers!B585:B1585,,0)</f>
        <v>Rickey Readie</v>
      </c>
      <c r="G586" s="2" t="str">
        <f>IF(_xlfn.XLOOKUP(C586, customers!A585:A1585, customers!C585:C1585,, 0) = 0,"", _xlfn.XLOOKUP(C586, customers!A585:A1585, customers!C585:C1585,, 0))</f>
        <v>rreadieg8@guardian.co.uk</v>
      </c>
      <c r="H586" s="2" t="str">
        <f>_xlfn.XLOOKUP(C586, customers!A585:A1585, customers!G585:G1585,, 0)</f>
        <v>United States</v>
      </c>
      <c r="I586" t="str">
        <f>INDEX(products!$A$1:$G$49, MATCH(orders!$D586,products!$A$1:$A$49,0), MATCH(orders!I$1,products!$A$1:$G$1,0))</f>
        <v>Rob</v>
      </c>
      <c r="J586" t="str">
        <f>INDEX(products!$A$1:$G$49, MATCH(orders!$D586,products!$A$1:$A$49,0), MATCH(orders!J$1,products!$A$1:$G$1,0))</f>
        <v>L</v>
      </c>
      <c r="K586" s="5">
        <f>INDEX(products!$A$1:$G$49, MATCH(orders!$D586,products!$A$1:$A$49,0), MATCH(orders!K$1,products!$A$1:$G$1,0))</f>
        <v>0.2</v>
      </c>
      <c r="L586" s="7">
        <f>INDEX(products!$A$1:$G$49, MATCH(orders!$D586,products!$A$1:$A$49,0), 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 customers!A586:A1586, customers!B586:B1586,,0)</f>
        <v>Cody Verissimo</v>
      </c>
      <c r="G587" s="2" t="str">
        <f>IF(_xlfn.XLOOKUP(C587, customers!A586:A1586, customers!C586:C1586,, 0) = 0,"", _xlfn.XLOOKUP(C587, customers!A586:A1586, customers!C586:C1586,, 0))</f>
        <v>cverissimogh@theglobeandmail.com</v>
      </c>
      <c r="H587" s="2" t="str">
        <f>_xlfn.XLOOKUP(C587, customers!A586:A1586, customers!G586:G1586,, 0)</f>
        <v>United Kingdom</v>
      </c>
      <c r="I587" t="str">
        <f>INDEX(products!$A$1:$G$49, MATCH(orders!$D587,products!$A$1:$A$49,0), MATCH(orders!I$1,products!$A$1:$G$1,0))</f>
        <v>Exc</v>
      </c>
      <c r="J587" t="str">
        <f>INDEX(products!$A$1:$G$49, MATCH(orders!$D587,products!$A$1:$A$49,0), MATCH(orders!J$1,products!$A$1:$G$1,0))</f>
        <v>M</v>
      </c>
      <c r="K587" s="5">
        <f>INDEX(products!$A$1:$G$49, MATCH(orders!$D587,products!$A$1:$A$49,0), MATCH(orders!K$1,products!$A$1:$G$1,0))</f>
        <v>0.5</v>
      </c>
      <c r="L587" s="7">
        <f>INDEX(products!$A$1:$G$49, MATCH(orders!$D587,products!$A$1:$A$49,0), 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 customers!A587:A1587, customers!B587:B1587,,0)</f>
        <v>Zilvia Claisse</v>
      </c>
      <c r="G588" s="2" t="str">
        <f>IF(_xlfn.XLOOKUP(C588, customers!A587:A1587, customers!C587:C1587,, 0) = 0,"", _xlfn.XLOOKUP(C588, customers!A587:A1587, customers!C587:C1587,, 0))</f>
        <v/>
      </c>
      <c r="H588" s="2" t="str">
        <f>_xlfn.XLOOKUP(C588, customers!A587:A1587, customers!G587:G1587,, 0)</f>
        <v>United States</v>
      </c>
      <c r="I588" t="str">
        <f>INDEX(products!$A$1:$G$49, MATCH(orders!$D588,products!$A$1:$A$49,0), MATCH(orders!I$1,products!$A$1:$G$1,0))</f>
        <v>Rob</v>
      </c>
      <c r="J588" t="str">
        <f>INDEX(products!$A$1:$G$49, MATCH(orders!$D588,products!$A$1:$A$49,0), MATCH(orders!J$1,products!$A$1:$G$1,0))</f>
        <v>L</v>
      </c>
      <c r="K588" s="5">
        <f>INDEX(products!$A$1:$G$49, MATCH(orders!$D588,products!$A$1:$A$49,0), MATCH(orders!K$1,products!$A$1:$G$1,0))</f>
        <v>2.5</v>
      </c>
      <c r="L588" s="7">
        <f>INDEX(products!$A$1:$G$49, MATCH(orders!$D588,products!$A$1:$A$49,0), 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 customers!A588:A1588, customers!B588:B1588,,0)</f>
        <v>Bar O' Mahony</v>
      </c>
      <c r="G589" s="2" t="str">
        <f>IF(_xlfn.XLOOKUP(C589, customers!A588:A1588, customers!C588:C1588,, 0) = 0,"", _xlfn.XLOOKUP(C589, customers!A588:A1588, customers!C588:C1588,, 0))</f>
        <v>bogb@elpais.com</v>
      </c>
      <c r="H589" s="2" t="str">
        <f>_xlfn.XLOOKUP(C589, customers!A588:A1588, customers!G588:G1588,, 0)</f>
        <v>United States</v>
      </c>
      <c r="I589" t="str">
        <f>INDEX(products!$A$1:$G$49, MATCH(orders!$D589,products!$A$1:$A$49,0), MATCH(orders!I$1,products!$A$1:$G$1,0))</f>
        <v>Lib</v>
      </c>
      <c r="J589" t="str">
        <f>INDEX(products!$A$1:$G$49, MATCH(orders!$D589,products!$A$1:$A$49,0), MATCH(orders!J$1,products!$A$1:$G$1,0))</f>
        <v>D</v>
      </c>
      <c r="K589" s="5">
        <f>INDEX(products!$A$1:$G$49, MATCH(orders!$D589,products!$A$1:$A$49,0), MATCH(orders!K$1,products!$A$1:$G$1,0))</f>
        <v>0.5</v>
      </c>
      <c r="L589" s="7">
        <f>INDEX(products!$A$1:$G$49, MATCH(orders!$D589,products!$A$1:$A$49,0), 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 customers!A589:A1589, customers!B589:B1589,,0)</f>
        <v>Valenka Stansbury</v>
      </c>
      <c r="G590" s="2" t="str">
        <f>IF(_xlfn.XLOOKUP(C590, customers!A589:A1589, customers!C589:C1589,, 0) = 0,"", _xlfn.XLOOKUP(C590, customers!A589:A1589, customers!C589:C1589,, 0))</f>
        <v>vstansburygc@unblog.fr</v>
      </c>
      <c r="H590" s="2" t="str">
        <f>_xlfn.XLOOKUP(C590, customers!A589:A1589, customers!G589:G1589,, 0)</f>
        <v>United States</v>
      </c>
      <c r="I590" t="str">
        <f>INDEX(products!$A$1:$G$49, MATCH(orders!$D590,products!$A$1:$A$49,0), MATCH(orders!I$1,products!$A$1:$G$1,0))</f>
        <v>Rob</v>
      </c>
      <c r="J590" t="str">
        <f>INDEX(products!$A$1:$G$49, MATCH(orders!$D590,products!$A$1:$A$49,0), MATCH(orders!J$1,products!$A$1:$G$1,0))</f>
        <v>M</v>
      </c>
      <c r="K590" s="5">
        <f>INDEX(products!$A$1:$G$49, MATCH(orders!$D590,products!$A$1:$A$49,0), MATCH(orders!K$1,products!$A$1:$G$1,0))</f>
        <v>0.5</v>
      </c>
      <c r="L590" s="7">
        <f>INDEX(products!$A$1:$G$49, MATCH(orders!$D590,products!$A$1:$A$49,0), 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 customers!A590:A1590, customers!B590:B1590,,0)</f>
        <v>Daniel Heinonen</v>
      </c>
      <c r="G591" s="2" t="str">
        <f>IF(_xlfn.XLOOKUP(C591, customers!A590:A1590, customers!C590:C1590,, 0) = 0,"", _xlfn.XLOOKUP(C591, customers!A590:A1590, customers!C590:C1590,, 0))</f>
        <v>dheinonengd@printfriendly.com</v>
      </c>
      <c r="H591" s="2" t="str">
        <f>_xlfn.XLOOKUP(C591, customers!A590:A1590, customers!G590:G1590,, 0)</f>
        <v>United States</v>
      </c>
      <c r="I591" t="str">
        <f>INDEX(products!$A$1:$G$49, MATCH(orders!$D591,products!$A$1:$A$49,0), MATCH(orders!I$1,products!$A$1:$G$1,0))</f>
        <v>Exc</v>
      </c>
      <c r="J591" t="str">
        <f>INDEX(products!$A$1:$G$49, MATCH(orders!$D591,products!$A$1:$A$49,0), MATCH(orders!J$1,products!$A$1:$G$1,0))</f>
        <v>L</v>
      </c>
      <c r="K591" s="5">
        <f>INDEX(products!$A$1:$G$49, MATCH(orders!$D591,products!$A$1:$A$49,0), MATCH(orders!K$1,products!$A$1:$G$1,0))</f>
        <v>2.5</v>
      </c>
      <c r="L591" s="7">
        <f>INDEX(products!$A$1:$G$49, MATCH(orders!$D591,products!$A$1:$A$49,0), 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 customers!A591:A1591, customers!B591:B1591,,0)</f>
        <v>Jewelle Shenton</v>
      </c>
      <c r="G592" s="2" t="str">
        <f>IF(_xlfn.XLOOKUP(C592, customers!A591:A1591, customers!C591:C1591,, 0) = 0,"", _xlfn.XLOOKUP(C592, customers!A591:A1591, customers!C591:C1591,, 0))</f>
        <v>jshentonge@google.com.hk</v>
      </c>
      <c r="H592" s="2" t="str">
        <f>_xlfn.XLOOKUP(C592, customers!A591:A1591, customers!G591:G1591,, 0)</f>
        <v>United States</v>
      </c>
      <c r="I592" t="str">
        <f>INDEX(products!$A$1:$G$49, MATCH(orders!$D592,products!$A$1:$A$49,0), MATCH(orders!I$1,products!$A$1:$G$1,0))</f>
        <v>Exc</v>
      </c>
      <c r="J592" t="str">
        <f>INDEX(products!$A$1:$G$49, MATCH(orders!$D592,products!$A$1:$A$49,0), MATCH(orders!J$1,products!$A$1:$G$1,0))</f>
        <v>M</v>
      </c>
      <c r="K592" s="5">
        <f>INDEX(products!$A$1:$G$49, MATCH(orders!$D592,products!$A$1:$A$49,0), MATCH(orders!K$1,products!$A$1:$G$1,0))</f>
        <v>2.5</v>
      </c>
      <c r="L592" s="7">
        <f>INDEX(products!$A$1:$G$49, MATCH(orders!$D592,products!$A$1:$A$49,0), 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 customers!A592:A1592, customers!B592:B1592,,0)</f>
        <v>Jennifer Wilkisson</v>
      </c>
      <c r="G593" s="2" t="str">
        <f>IF(_xlfn.XLOOKUP(C593, customers!A592:A1592, customers!C592:C1592,, 0) = 0,"", _xlfn.XLOOKUP(C593, customers!A592:A1592, customers!C592:C1592,, 0))</f>
        <v>jwilkissongf@nba.com</v>
      </c>
      <c r="H593" s="2" t="str">
        <f>_xlfn.XLOOKUP(C593, customers!A592:A1592, customers!G592:G1592,, 0)</f>
        <v>United States</v>
      </c>
      <c r="I593" t="str">
        <f>INDEX(products!$A$1:$G$49, MATCH(orders!$D593,products!$A$1:$A$49,0), MATCH(orders!I$1,products!$A$1:$G$1,0))</f>
        <v>Rob</v>
      </c>
      <c r="J593" t="str">
        <f>INDEX(products!$A$1:$G$49, MATCH(orders!$D593,products!$A$1:$A$49,0), MATCH(orders!J$1,products!$A$1:$G$1,0))</f>
        <v>D</v>
      </c>
      <c r="K593" s="5">
        <f>INDEX(products!$A$1:$G$49, MATCH(orders!$D593,products!$A$1:$A$49,0), MATCH(orders!K$1,products!$A$1:$G$1,0))</f>
        <v>0.2</v>
      </c>
      <c r="L593" s="7">
        <f>INDEX(products!$A$1:$G$49, MATCH(orders!$D593,products!$A$1:$A$49,0), 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 customers!A593:A1593, customers!B593:B1593,,0)</f>
        <v>Kylie Mowat</v>
      </c>
      <c r="G594" s="2" t="str">
        <f>IF(_xlfn.XLOOKUP(C594, customers!A593:A1593, customers!C593:C1593,, 0) = 0,"", _xlfn.XLOOKUP(C594, customers!A593:A1593, customers!C593:C1593,, 0))</f>
        <v/>
      </c>
      <c r="H594" s="2" t="str">
        <f>_xlfn.XLOOKUP(C594, customers!A593:A1593, customers!G593:G1593,, 0)</f>
        <v>United States</v>
      </c>
      <c r="I594" t="str">
        <f>INDEX(products!$A$1:$G$49, MATCH(orders!$D594,products!$A$1:$A$49,0), MATCH(orders!I$1,products!$A$1:$G$1,0))</f>
        <v>Ara</v>
      </c>
      <c r="J594" t="str">
        <f>INDEX(products!$A$1:$G$49, MATCH(orders!$D594,products!$A$1:$A$49,0), MATCH(orders!J$1,products!$A$1:$G$1,0))</f>
        <v>M</v>
      </c>
      <c r="K594" s="5">
        <f>INDEX(products!$A$1:$G$49, MATCH(orders!$D594,products!$A$1:$A$49,0), MATCH(orders!K$1,products!$A$1:$G$1,0))</f>
        <v>2.5</v>
      </c>
      <c r="L594" s="7">
        <f>INDEX(products!$A$1:$G$49, MATCH(orders!$D594,products!$A$1:$A$49,0), 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 customers!A594:A1594, customers!B594:B1594,,0)</f>
        <v>Cody Verissimo</v>
      </c>
      <c r="G595" s="2" t="str">
        <f>IF(_xlfn.XLOOKUP(C595, customers!A594:A1594, customers!C594:C1594,, 0) = 0,"", _xlfn.XLOOKUP(C595, customers!A594:A1594, customers!C594:C1594,, 0))</f>
        <v>cverissimogh@theglobeandmail.com</v>
      </c>
      <c r="H595" s="2" t="str">
        <f>_xlfn.XLOOKUP(C595, customers!A594:A1594, customers!G594:G1594,, 0)</f>
        <v>United Kingdom</v>
      </c>
      <c r="I595" t="str">
        <f>INDEX(products!$A$1:$G$49, MATCH(orders!$D595,products!$A$1:$A$49,0), MATCH(orders!I$1,products!$A$1:$G$1,0))</f>
        <v>Exc</v>
      </c>
      <c r="J595" t="str">
        <f>INDEX(products!$A$1:$G$49, MATCH(orders!$D595,products!$A$1:$A$49,0), MATCH(orders!J$1,products!$A$1:$G$1,0))</f>
        <v>D</v>
      </c>
      <c r="K595" s="5">
        <f>INDEX(products!$A$1:$G$49, MATCH(orders!$D595,products!$A$1:$A$49,0), MATCH(orders!K$1,products!$A$1:$G$1,0))</f>
        <v>2.5</v>
      </c>
      <c r="L595" s="7">
        <f>INDEX(products!$A$1:$G$49, MATCH(orders!$D595,products!$A$1:$A$49,0), 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 customers!A595:A1595, customers!B595:B1595,,0)</f>
        <v>Gabriel Starcks</v>
      </c>
      <c r="G596" s="2" t="str">
        <f>IF(_xlfn.XLOOKUP(C596, customers!A595:A1595, customers!C595:C1595,, 0) = 0,"", _xlfn.XLOOKUP(C596, customers!A595:A1595, customers!C595:C1595,, 0))</f>
        <v>gstarcksgi@abc.net.au</v>
      </c>
      <c r="H596" s="2" t="str">
        <f>_xlfn.XLOOKUP(C596, customers!A595:A1595, customers!G595:G1595,, 0)</f>
        <v>United States</v>
      </c>
      <c r="I596" t="str">
        <f>INDEX(products!$A$1:$G$49, MATCH(orders!$D596,products!$A$1:$A$49,0), MATCH(orders!I$1,products!$A$1:$G$1,0))</f>
        <v>Ara</v>
      </c>
      <c r="J596" t="str">
        <f>INDEX(products!$A$1:$G$49, MATCH(orders!$D596,products!$A$1:$A$49,0), MATCH(orders!J$1,products!$A$1:$G$1,0))</f>
        <v>L</v>
      </c>
      <c r="K596" s="5">
        <f>INDEX(products!$A$1:$G$49, MATCH(orders!$D596,products!$A$1:$A$49,0), MATCH(orders!K$1,products!$A$1:$G$1,0))</f>
        <v>2.5</v>
      </c>
      <c r="L596" s="7">
        <f>INDEX(products!$A$1:$G$49, MATCH(orders!$D596,products!$A$1:$A$49,0), 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 customers!A596:A1596, customers!B596:B1596,,0)</f>
        <v>Darby Dummer</v>
      </c>
      <c r="G597" s="2" t="str">
        <f>IF(_xlfn.XLOOKUP(C597, customers!A596:A1596, customers!C596:C1596,, 0) = 0,"", _xlfn.XLOOKUP(C597, customers!A596:A1596, customers!C596:C1596,, 0))</f>
        <v/>
      </c>
      <c r="H597" s="2" t="str">
        <f>_xlfn.XLOOKUP(C597, customers!A596:A1596, customers!G596:G1596,, 0)</f>
        <v>United Kingdom</v>
      </c>
      <c r="I597" t="str">
        <f>INDEX(products!$A$1:$G$49, MATCH(orders!$D597,products!$A$1:$A$49,0), MATCH(orders!I$1,products!$A$1:$G$1,0))</f>
        <v>Exc</v>
      </c>
      <c r="J597" t="str">
        <f>INDEX(products!$A$1:$G$49, MATCH(orders!$D597,products!$A$1:$A$49,0), MATCH(orders!J$1,products!$A$1:$G$1,0))</f>
        <v>L</v>
      </c>
      <c r="K597" s="5">
        <f>INDEX(products!$A$1:$G$49, MATCH(orders!$D597,products!$A$1:$A$49,0), MATCH(orders!K$1,products!$A$1:$G$1,0))</f>
        <v>1</v>
      </c>
      <c r="L597" s="7">
        <f>INDEX(products!$A$1:$G$49, MATCH(orders!$D597,products!$A$1:$A$49,0), 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 customers!A597:A1597, customers!B597:B1597,,0)</f>
        <v>Kienan Scholard</v>
      </c>
      <c r="G598" s="2" t="str">
        <f>IF(_xlfn.XLOOKUP(C598, customers!A597:A1597, customers!C597:C1597,, 0) = 0,"", _xlfn.XLOOKUP(C598, customers!A597:A1597, customers!C597:C1597,, 0))</f>
        <v>kscholardgk@sbwire.com</v>
      </c>
      <c r="H598" s="2" t="str">
        <f>_xlfn.XLOOKUP(C598, customers!A597:A1597, customers!G597:G1597,, 0)</f>
        <v>United States</v>
      </c>
      <c r="I598" t="str">
        <f>INDEX(products!$A$1:$G$49, MATCH(orders!$D598,products!$A$1:$A$49,0), MATCH(orders!I$1,products!$A$1:$G$1,0))</f>
        <v>Ara</v>
      </c>
      <c r="J598" t="str">
        <f>INDEX(products!$A$1:$G$49, MATCH(orders!$D598,products!$A$1:$A$49,0), MATCH(orders!J$1,products!$A$1:$G$1,0))</f>
        <v>M</v>
      </c>
      <c r="K598" s="5">
        <f>INDEX(products!$A$1:$G$49, MATCH(orders!$D598,products!$A$1:$A$49,0), MATCH(orders!K$1,products!$A$1:$G$1,0))</f>
        <v>0.5</v>
      </c>
      <c r="L598" s="7">
        <f>INDEX(products!$A$1:$G$49, MATCH(orders!$D598,products!$A$1:$A$49,0), 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 customers!A598:A1598, customers!B598:B1598,,0)</f>
        <v>Bo Kindley</v>
      </c>
      <c r="G599" s="2" t="str">
        <f>IF(_xlfn.XLOOKUP(C599, customers!A598:A1598, customers!C598:C1598,, 0) = 0,"", _xlfn.XLOOKUP(C599, customers!A598:A1598, customers!C598:C1598,, 0))</f>
        <v>bkindleygl@wikimedia.org</v>
      </c>
      <c r="H599" s="2" t="str">
        <f>_xlfn.XLOOKUP(C599, customers!A598:A1598, customers!G598:G1598,, 0)</f>
        <v>United States</v>
      </c>
      <c r="I599" t="str">
        <f>INDEX(products!$A$1:$G$49, MATCH(orders!$D599,products!$A$1:$A$49,0), MATCH(orders!I$1,products!$A$1:$G$1,0))</f>
        <v>Lib</v>
      </c>
      <c r="J599" t="str">
        <f>INDEX(products!$A$1:$G$49, MATCH(orders!$D599,products!$A$1:$A$49,0), MATCH(orders!J$1,products!$A$1:$G$1,0))</f>
        <v>L</v>
      </c>
      <c r="K599" s="5">
        <f>INDEX(products!$A$1:$G$49, MATCH(orders!$D599,products!$A$1:$A$49,0), MATCH(orders!K$1,products!$A$1:$G$1,0))</f>
        <v>2.5</v>
      </c>
      <c r="L599" s="7">
        <f>INDEX(products!$A$1:$G$49, MATCH(orders!$D599,products!$A$1:$A$49,0), 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 customers!A599:A1599, customers!B599:B1599,,0)</f>
        <v>Krissie Hammett</v>
      </c>
      <c r="G600" s="2" t="str">
        <f>IF(_xlfn.XLOOKUP(C600, customers!A599:A1599, customers!C599:C1599,, 0) = 0,"", _xlfn.XLOOKUP(C600, customers!A599:A1599, customers!C599:C1599,, 0))</f>
        <v>khammettgm@dmoz.org</v>
      </c>
      <c r="H600" s="2" t="str">
        <f>_xlfn.XLOOKUP(C600, customers!A599:A1599, customers!G599:G1599,, 0)</f>
        <v>United States</v>
      </c>
      <c r="I600" t="str">
        <f>INDEX(products!$A$1:$G$49, MATCH(orders!$D600,products!$A$1:$A$49,0), MATCH(orders!I$1,products!$A$1:$G$1,0))</f>
        <v>Rob</v>
      </c>
      <c r="J600" t="str">
        <f>INDEX(products!$A$1:$G$49, MATCH(orders!$D600,products!$A$1:$A$49,0), MATCH(orders!J$1,products!$A$1:$G$1,0))</f>
        <v>M</v>
      </c>
      <c r="K600" s="5">
        <f>INDEX(products!$A$1:$G$49, MATCH(orders!$D600,products!$A$1:$A$49,0), MATCH(orders!K$1,products!$A$1:$G$1,0))</f>
        <v>0.2</v>
      </c>
      <c r="L600" s="7">
        <f>INDEX(products!$A$1:$G$49, MATCH(orders!$D600,products!$A$1:$A$49,0), 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 customers!A600:A1600, customers!B600:B1600,,0)</f>
        <v>Alisha Hulburt</v>
      </c>
      <c r="G601" s="2" t="str">
        <f>IF(_xlfn.XLOOKUP(C601, customers!A600:A1600, customers!C600:C1600,, 0) = 0,"", _xlfn.XLOOKUP(C601, customers!A600:A1600, customers!C600:C1600,, 0))</f>
        <v>ahulburtgn@fda.gov</v>
      </c>
      <c r="H601" s="2" t="str">
        <f>_xlfn.XLOOKUP(C601, customers!A600:A1600, customers!G600:G1600,, 0)</f>
        <v>United States</v>
      </c>
      <c r="I601" t="str">
        <f>INDEX(products!$A$1:$G$49, MATCH(orders!$D601,products!$A$1:$A$49,0), MATCH(orders!I$1,products!$A$1:$G$1,0))</f>
        <v>Ara</v>
      </c>
      <c r="J601" t="str">
        <f>INDEX(products!$A$1:$G$49, MATCH(orders!$D601,products!$A$1:$A$49,0), MATCH(orders!J$1,products!$A$1:$G$1,0))</f>
        <v>D</v>
      </c>
      <c r="K601" s="5">
        <f>INDEX(products!$A$1:$G$49, MATCH(orders!$D601,products!$A$1:$A$49,0), MATCH(orders!K$1,products!$A$1:$G$1,0))</f>
        <v>0.2</v>
      </c>
      <c r="L601" s="7">
        <f>INDEX(products!$A$1:$G$49, MATCH(orders!$D601,products!$A$1:$A$49,0), 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 customers!A601:A1601, customers!B601:B1601,,0)</f>
        <v>Peyter Lauritzen</v>
      </c>
      <c r="G602" s="2" t="str">
        <f>IF(_xlfn.XLOOKUP(C602, customers!A601:A1601, customers!C601:C1601,, 0) = 0,"", _xlfn.XLOOKUP(C602, customers!A601:A1601, customers!C601:C1601,, 0))</f>
        <v>plauritzengo@photobucket.com</v>
      </c>
      <c r="H602" s="2" t="str">
        <f>_xlfn.XLOOKUP(C602, customers!A601:A1601, customers!G601:G1601,, 0)</f>
        <v>United States</v>
      </c>
      <c r="I602" t="str">
        <f>INDEX(products!$A$1:$G$49, MATCH(orders!$D602,products!$A$1:$A$49,0), MATCH(orders!I$1,products!$A$1:$G$1,0))</f>
        <v>Lib</v>
      </c>
      <c r="J602" t="str">
        <f>INDEX(products!$A$1:$G$49, MATCH(orders!$D602,products!$A$1:$A$49,0), MATCH(orders!J$1,products!$A$1:$G$1,0))</f>
        <v>D</v>
      </c>
      <c r="K602" s="5">
        <f>INDEX(products!$A$1:$G$49, MATCH(orders!$D602,products!$A$1:$A$49,0), MATCH(orders!K$1,products!$A$1:$G$1,0))</f>
        <v>0.5</v>
      </c>
      <c r="L602" s="7">
        <f>INDEX(products!$A$1:$G$49, MATCH(orders!$D602,products!$A$1:$A$49,0), 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 customers!A602:A1602, customers!B602:B1602,,0)</f>
        <v>Aurelia Burgwin</v>
      </c>
      <c r="G603" s="2" t="str">
        <f>IF(_xlfn.XLOOKUP(C603, customers!A602:A1602, customers!C602:C1602,, 0) = 0,"", _xlfn.XLOOKUP(C603, customers!A602:A1602, customers!C602:C1602,, 0))</f>
        <v>aburgwingp@redcross.org</v>
      </c>
      <c r="H603" s="2" t="str">
        <f>_xlfn.XLOOKUP(C603, customers!A602:A1602, customers!G602:G1602,, 0)</f>
        <v>United States</v>
      </c>
      <c r="I603" t="str">
        <f>INDEX(products!$A$1:$G$49, MATCH(orders!$D603,products!$A$1:$A$49,0), MATCH(orders!I$1,products!$A$1:$G$1,0))</f>
        <v>Rob</v>
      </c>
      <c r="J603" t="str">
        <f>INDEX(products!$A$1:$G$49, MATCH(orders!$D603,products!$A$1:$A$49,0), MATCH(orders!J$1,products!$A$1:$G$1,0))</f>
        <v>L</v>
      </c>
      <c r="K603" s="5">
        <f>INDEX(products!$A$1:$G$49, MATCH(orders!$D603,products!$A$1:$A$49,0), MATCH(orders!K$1,products!$A$1:$G$1,0))</f>
        <v>2.5</v>
      </c>
      <c r="L603" s="7">
        <f>INDEX(products!$A$1:$G$49, MATCH(orders!$D603,products!$A$1:$A$49,0), 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 customers!A603:A1603, customers!B603:B1603,,0)</f>
        <v>Emalee Rolin</v>
      </c>
      <c r="G604" s="2" t="str">
        <f>IF(_xlfn.XLOOKUP(C604, customers!A603:A1603, customers!C603:C1603,, 0) = 0,"", _xlfn.XLOOKUP(C604, customers!A603:A1603, customers!C603:C1603,, 0))</f>
        <v>erolingq@google.fr</v>
      </c>
      <c r="H604" s="2" t="str">
        <f>_xlfn.XLOOKUP(C604, customers!A603:A1603, customers!G603:G1603,, 0)</f>
        <v>United States</v>
      </c>
      <c r="I604" t="str">
        <f>INDEX(products!$A$1:$G$49, MATCH(orders!$D604,products!$A$1:$A$49,0), MATCH(orders!I$1,products!$A$1:$G$1,0))</f>
        <v>Exc</v>
      </c>
      <c r="J604" t="str">
        <f>INDEX(products!$A$1:$G$49, MATCH(orders!$D604,products!$A$1:$A$49,0), MATCH(orders!J$1,products!$A$1:$G$1,0))</f>
        <v>L</v>
      </c>
      <c r="K604" s="5">
        <f>INDEX(products!$A$1:$G$49, MATCH(orders!$D604,products!$A$1:$A$49,0), MATCH(orders!K$1,products!$A$1:$G$1,0))</f>
        <v>0.2</v>
      </c>
      <c r="L604" s="7">
        <f>INDEX(products!$A$1:$G$49, MATCH(orders!$D604,products!$A$1:$A$49,0), 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 customers!A604:A1604, customers!B604:B1604,,0)</f>
        <v>Donavon Fowle</v>
      </c>
      <c r="G605" s="2" t="str">
        <f>IF(_xlfn.XLOOKUP(C605, customers!A604:A1604, customers!C604:C1604,, 0) = 0,"", _xlfn.XLOOKUP(C605, customers!A604:A1604, customers!C604:C1604,, 0))</f>
        <v>dfowlegr@epa.gov</v>
      </c>
      <c r="H605" s="2" t="str">
        <f>_xlfn.XLOOKUP(C605, customers!A604:A1604, customers!G604:G1604,, 0)</f>
        <v>United States</v>
      </c>
      <c r="I605" t="str">
        <f>INDEX(products!$A$1:$G$49, MATCH(orders!$D605,products!$A$1:$A$49,0), MATCH(orders!I$1,products!$A$1:$G$1,0))</f>
        <v>Rob</v>
      </c>
      <c r="J605" t="str">
        <f>INDEX(products!$A$1:$G$49, MATCH(orders!$D605,products!$A$1:$A$49,0), MATCH(orders!J$1,products!$A$1:$G$1,0))</f>
        <v>M</v>
      </c>
      <c r="K605" s="5">
        <f>INDEX(products!$A$1:$G$49, MATCH(orders!$D605,products!$A$1:$A$49,0), MATCH(orders!K$1,products!$A$1:$G$1,0))</f>
        <v>0.2</v>
      </c>
      <c r="L605" s="7">
        <f>INDEX(products!$A$1:$G$49, MATCH(orders!$D605,products!$A$1:$A$49,0), 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 customers!A605:A1605, customers!B605:B1605,,0)</f>
        <v>Jorge Bettison</v>
      </c>
      <c r="G606" s="2" t="str">
        <f>IF(_xlfn.XLOOKUP(C606, customers!A605:A1605, customers!C605:C1605,, 0) = 0,"", _xlfn.XLOOKUP(C606, customers!A605:A1605, customers!C605:C1605,, 0))</f>
        <v/>
      </c>
      <c r="H606" s="2" t="str">
        <f>_xlfn.XLOOKUP(C606, customers!A605:A1605, customers!G605:G1605,, 0)</f>
        <v>Ireland</v>
      </c>
      <c r="I606" t="str">
        <f>INDEX(products!$A$1:$G$49, MATCH(orders!$D606,products!$A$1:$A$49,0), MATCH(orders!I$1,products!$A$1:$G$1,0))</f>
        <v>Lib</v>
      </c>
      <c r="J606" t="str">
        <f>INDEX(products!$A$1:$G$49, MATCH(orders!$D606,products!$A$1:$A$49,0), MATCH(orders!J$1,products!$A$1:$G$1,0))</f>
        <v>D</v>
      </c>
      <c r="K606" s="5">
        <f>INDEX(products!$A$1:$G$49, MATCH(orders!$D606,products!$A$1:$A$49,0), MATCH(orders!K$1,products!$A$1:$G$1,0))</f>
        <v>2.5</v>
      </c>
      <c r="L606" s="7">
        <f>INDEX(products!$A$1:$G$49, MATCH(orders!$D606,products!$A$1:$A$49,0), 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 customers!A606:A1606, customers!B606:B1606,,0)</f>
        <v>Wang Powlesland</v>
      </c>
      <c r="G607" s="2" t="str">
        <f>IF(_xlfn.XLOOKUP(C607, customers!A606:A1606, customers!C606:C1606,, 0) = 0,"", _xlfn.XLOOKUP(C607, customers!A606:A1606, customers!C606:C1606,, 0))</f>
        <v>wpowleslandgt@soundcloud.com</v>
      </c>
      <c r="H607" s="2" t="str">
        <f>_xlfn.XLOOKUP(C607, customers!A606:A1606, customers!G606:G1606,, 0)</f>
        <v>United States</v>
      </c>
      <c r="I607" t="str">
        <f>INDEX(products!$A$1:$G$49, MATCH(orders!$D607,products!$A$1:$A$49,0), MATCH(orders!I$1,products!$A$1:$G$1,0))</f>
        <v>Ara</v>
      </c>
      <c r="J607" t="str">
        <f>INDEX(products!$A$1:$G$49, MATCH(orders!$D607,products!$A$1:$A$49,0), MATCH(orders!J$1,products!$A$1:$G$1,0))</f>
        <v>L</v>
      </c>
      <c r="K607" s="5">
        <f>INDEX(products!$A$1:$G$49, MATCH(orders!$D607,products!$A$1:$A$49,0), MATCH(orders!K$1,products!$A$1:$G$1,0))</f>
        <v>2.5</v>
      </c>
      <c r="L607" s="7">
        <f>INDEX(products!$A$1:$G$49, MATCH(orders!$D607,products!$A$1:$A$49,0), 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e">
        <f>_xlfn.XLOOKUP(C608, customers!A607:A1607, customers!B607:B1607,,0)</f>
        <v>#N/A</v>
      </c>
      <c r="G608" s="2" t="e">
        <f>IF(_xlfn.XLOOKUP(C608, customers!A607:A1607, customers!C607:C1607,, 0) = 0,"", _xlfn.XLOOKUP(C608, customers!A607:A1607, customers!C607:C1607,, 0))</f>
        <v>#N/A</v>
      </c>
      <c r="H608" s="2" t="e">
        <f>_xlfn.XLOOKUP(C608, customers!A607:A1607, customers!G607:G1607,, 0)</f>
        <v>#N/A</v>
      </c>
      <c r="I608" t="str">
        <f>INDEX(products!$A$1:$G$49, MATCH(orders!$D608,products!$A$1:$A$49,0), MATCH(orders!I$1,products!$A$1:$G$1,0))</f>
        <v>Lib</v>
      </c>
      <c r="J608" t="str">
        <f>INDEX(products!$A$1:$G$49, MATCH(orders!$D608,products!$A$1:$A$49,0), MATCH(orders!J$1,products!$A$1:$G$1,0))</f>
        <v>L</v>
      </c>
      <c r="K608" s="5">
        <f>INDEX(products!$A$1:$G$49, MATCH(orders!$D608,products!$A$1:$A$49,0), MATCH(orders!K$1,products!$A$1:$G$1,0))</f>
        <v>2.5</v>
      </c>
      <c r="L608" s="7">
        <f>INDEX(products!$A$1:$G$49, MATCH(orders!$D608,products!$A$1:$A$49,0), 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 customers!A608:A1608, customers!B608:B1608,,0)</f>
        <v>Laurence Ellingham</v>
      </c>
      <c r="G609" s="2" t="str">
        <f>IF(_xlfn.XLOOKUP(C609, customers!A608:A1608, customers!C608:C1608,, 0) = 0,"", _xlfn.XLOOKUP(C609, customers!A608:A1608, customers!C608:C1608,, 0))</f>
        <v>lellinghamgv@sciencedaily.com</v>
      </c>
      <c r="H609" s="2" t="str">
        <f>_xlfn.XLOOKUP(C609, customers!A608:A1608, customers!G608:G1608,, 0)</f>
        <v>United States</v>
      </c>
      <c r="I609" t="str">
        <f>INDEX(products!$A$1:$G$49, MATCH(orders!$D609,products!$A$1:$A$49,0), MATCH(orders!I$1,products!$A$1:$G$1,0))</f>
        <v>Exc</v>
      </c>
      <c r="J609" t="str">
        <f>INDEX(products!$A$1:$G$49, MATCH(orders!$D609,products!$A$1:$A$49,0), MATCH(orders!J$1,products!$A$1:$G$1,0))</f>
        <v>D</v>
      </c>
      <c r="K609" s="5">
        <f>INDEX(products!$A$1:$G$49, MATCH(orders!$D609,products!$A$1:$A$49,0), MATCH(orders!K$1,products!$A$1:$G$1,0))</f>
        <v>0.2</v>
      </c>
      <c r="L609" s="7">
        <f>INDEX(products!$A$1:$G$49, MATCH(orders!$D609,products!$A$1:$A$49,0), 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 customers!A609:A1609, customers!B609:B1609,,0)</f>
        <v>Billy Neiland</v>
      </c>
      <c r="G610" s="2" t="str">
        <f>IF(_xlfn.XLOOKUP(C610, customers!A609:A1609, customers!C609:C1609,, 0) = 0,"", _xlfn.XLOOKUP(C610, customers!A609:A1609, customers!C609:C1609,, 0))</f>
        <v/>
      </c>
      <c r="H610" s="2" t="str">
        <f>_xlfn.XLOOKUP(C610, customers!A609:A1609, customers!G609:G1609,, 0)</f>
        <v>United States</v>
      </c>
      <c r="I610" t="str">
        <f>INDEX(products!$A$1:$G$49, MATCH(orders!$D610,products!$A$1:$A$49,0), MATCH(orders!I$1,products!$A$1:$G$1,0))</f>
        <v>Exc</v>
      </c>
      <c r="J610" t="str">
        <f>INDEX(products!$A$1:$G$49, MATCH(orders!$D610,products!$A$1:$A$49,0), MATCH(orders!J$1,products!$A$1:$G$1,0))</f>
        <v>D</v>
      </c>
      <c r="K610" s="5">
        <f>INDEX(products!$A$1:$G$49, MATCH(orders!$D610,products!$A$1:$A$49,0), MATCH(orders!K$1,products!$A$1:$G$1,0))</f>
        <v>2.5</v>
      </c>
      <c r="L610" s="7">
        <f>INDEX(products!$A$1:$G$49, MATCH(orders!$D610,products!$A$1:$A$49,0), 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 customers!A610:A1610, customers!B610:B1610,,0)</f>
        <v>Ancell Fendt</v>
      </c>
      <c r="G611" s="2" t="str">
        <f>IF(_xlfn.XLOOKUP(C611, customers!A610:A1610, customers!C610:C1610,, 0) = 0,"", _xlfn.XLOOKUP(C611, customers!A610:A1610, customers!C610:C1610,, 0))</f>
        <v>afendtgx@forbes.com</v>
      </c>
      <c r="H611" s="2" t="str">
        <f>_xlfn.XLOOKUP(C611, customers!A610:A1610, customers!G610:G1610,, 0)</f>
        <v>United States</v>
      </c>
      <c r="I611" t="str">
        <f>INDEX(products!$A$1:$G$49, MATCH(orders!$D611,products!$A$1:$A$49,0), MATCH(orders!I$1,products!$A$1:$G$1,0))</f>
        <v>Lib</v>
      </c>
      <c r="J611" t="str">
        <f>INDEX(products!$A$1:$G$49, MATCH(orders!$D611,products!$A$1:$A$49,0), MATCH(orders!J$1,products!$A$1:$G$1,0))</f>
        <v>M</v>
      </c>
      <c r="K611" s="5">
        <f>INDEX(products!$A$1:$G$49, MATCH(orders!$D611,products!$A$1:$A$49,0), MATCH(orders!K$1,products!$A$1:$G$1,0))</f>
        <v>0.2</v>
      </c>
      <c r="L611" s="7">
        <f>INDEX(products!$A$1:$G$49, MATCH(orders!$D611,products!$A$1:$A$49,0), 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 customers!A611:A1611, customers!B611:B1611,,0)</f>
        <v>Angelia Cleyburn</v>
      </c>
      <c r="G612" s="2" t="str">
        <f>IF(_xlfn.XLOOKUP(C612, customers!A611:A1611, customers!C611:C1611,, 0) = 0,"", _xlfn.XLOOKUP(C612, customers!A611:A1611, customers!C611:C1611,, 0))</f>
        <v>acleyburngy@lycos.com</v>
      </c>
      <c r="H612" s="2" t="str">
        <f>_xlfn.XLOOKUP(C612, customers!A611:A1611, customers!G611:G1611,, 0)</f>
        <v>United States</v>
      </c>
      <c r="I612" t="str">
        <f>INDEX(products!$A$1:$G$49, MATCH(orders!$D612,products!$A$1:$A$49,0), MATCH(orders!I$1,products!$A$1:$G$1,0))</f>
        <v>Rob</v>
      </c>
      <c r="J612" t="str">
        <f>INDEX(products!$A$1:$G$49, MATCH(orders!$D612,products!$A$1:$A$49,0), MATCH(orders!J$1,products!$A$1:$G$1,0))</f>
        <v>M</v>
      </c>
      <c r="K612" s="5">
        <f>INDEX(products!$A$1:$G$49, MATCH(orders!$D612,products!$A$1:$A$49,0), MATCH(orders!K$1,products!$A$1:$G$1,0))</f>
        <v>1</v>
      </c>
      <c r="L612" s="7">
        <f>INDEX(products!$A$1:$G$49, MATCH(orders!$D612,products!$A$1:$A$49,0), 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 customers!A612:A1612, customers!B612:B1612,,0)</f>
        <v>Temple Castiglione</v>
      </c>
      <c r="G613" s="2" t="str">
        <f>IF(_xlfn.XLOOKUP(C613, customers!A612:A1612, customers!C612:C1612,, 0) = 0,"", _xlfn.XLOOKUP(C613, customers!A612:A1612, customers!C612:C1612,, 0))</f>
        <v>tcastiglionegz@xing.com</v>
      </c>
      <c r="H613" s="2" t="str">
        <f>_xlfn.XLOOKUP(C613, customers!A612:A1612, customers!G612:G1612,, 0)</f>
        <v>United States</v>
      </c>
      <c r="I613" t="str">
        <f>INDEX(products!$A$1:$G$49, MATCH(orders!$D613,products!$A$1:$A$49,0), MATCH(orders!I$1,products!$A$1:$G$1,0))</f>
        <v>Exc</v>
      </c>
      <c r="J613" t="str">
        <f>INDEX(products!$A$1:$G$49, MATCH(orders!$D613,products!$A$1:$A$49,0), MATCH(orders!J$1,products!$A$1:$G$1,0))</f>
        <v>L</v>
      </c>
      <c r="K613" s="5">
        <f>INDEX(products!$A$1:$G$49, MATCH(orders!$D613,products!$A$1:$A$49,0), MATCH(orders!K$1,products!$A$1:$G$1,0))</f>
        <v>2.5</v>
      </c>
      <c r="L613" s="7">
        <f>INDEX(products!$A$1:$G$49, MATCH(orders!$D613,products!$A$1:$A$49,0), 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 customers!A613:A1613, customers!B613:B1613,,0)</f>
        <v>Betti Lacasa</v>
      </c>
      <c r="G614" s="2" t="str">
        <f>IF(_xlfn.XLOOKUP(C614, customers!A613:A1613, customers!C613:C1613,, 0) = 0,"", _xlfn.XLOOKUP(C614, customers!A613:A1613, customers!C613:C1613,, 0))</f>
        <v/>
      </c>
      <c r="H614" s="2" t="str">
        <f>_xlfn.XLOOKUP(C614, customers!A613:A1613, customers!G613:G1613,, 0)</f>
        <v>Ireland</v>
      </c>
      <c r="I614" t="str">
        <f>INDEX(products!$A$1:$G$49, MATCH(orders!$D614,products!$A$1:$A$49,0), MATCH(orders!I$1,products!$A$1:$G$1,0))</f>
        <v>Ara</v>
      </c>
      <c r="J614" t="str">
        <f>INDEX(products!$A$1:$G$49, MATCH(orders!$D614,products!$A$1:$A$49,0), MATCH(orders!J$1,products!$A$1:$G$1,0))</f>
        <v>M</v>
      </c>
      <c r="K614" s="5">
        <f>INDEX(products!$A$1:$G$49, MATCH(orders!$D614,products!$A$1:$A$49,0), MATCH(orders!K$1,products!$A$1:$G$1,0))</f>
        <v>0.2</v>
      </c>
      <c r="L614" s="7">
        <f>INDEX(products!$A$1:$G$49, MATCH(orders!$D614,products!$A$1:$A$49,0), 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 customers!A614:A1614, customers!B614:B1614,,0)</f>
        <v>Gunilla Lynch</v>
      </c>
      <c r="G615" s="2" t="str">
        <f>IF(_xlfn.XLOOKUP(C615, customers!A614:A1614, customers!C614:C1614,, 0) = 0,"", _xlfn.XLOOKUP(C615, customers!A614:A1614, customers!C614:C1614,, 0))</f>
        <v/>
      </c>
      <c r="H615" s="2" t="str">
        <f>_xlfn.XLOOKUP(C615, customers!A614:A1614, customers!G614:G1614,, 0)</f>
        <v>United States</v>
      </c>
      <c r="I615" t="str">
        <f>INDEX(products!$A$1:$G$49, MATCH(orders!$D615,products!$A$1:$A$49,0), MATCH(orders!I$1,products!$A$1:$G$1,0))</f>
        <v>Rob</v>
      </c>
      <c r="J615" t="str">
        <f>INDEX(products!$A$1:$G$49, MATCH(orders!$D615,products!$A$1:$A$49,0), MATCH(orders!J$1,products!$A$1:$G$1,0))</f>
        <v>M</v>
      </c>
      <c r="K615" s="5">
        <f>INDEX(products!$A$1:$G$49, MATCH(orders!$D615,products!$A$1:$A$49,0), MATCH(orders!K$1,products!$A$1:$G$1,0))</f>
        <v>0.5</v>
      </c>
      <c r="L615" s="7">
        <f>INDEX(products!$A$1:$G$49, MATCH(orders!$D615,products!$A$1:$A$49,0), 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e">
        <f>_xlfn.XLOOKUP(C616, customers!A615:A1615, customers!B615:B1615,,0)</f>
        <v>#N/A</v>
      </c>
      <c r="G616" s="2" t="e">
        <f>IF(_xlfn.XLOOKUP(C616, customers!A615:A1615, customers!C615:C1615,, 0) = 0,"", _xlfn.XLOOKUP(C616, customers!A615:A1615, customers!C615:C1615,, 0))</f>
        <v>#N/A</v>
      </c>
      <c r="H616" s="2" t="e">
        <f>_xlfn.XLOOKUP(C616, customers!A615:A1615, customers!G615:G1615,, 0)</f>
        <v>#N/A</v>
      </c>
      <c r="I616" t="str">
        <f>INDEX(products!$A$1:$G$49, MATCH(orders!$D616,products!$A$1:$A$49,0), MATCH(orders!I$1,products!$A$1:$G$1,0))</f>
        <v>Rob</v>
      </c>
      <c r="J616" t="str">
        <f>INDEX(products!$A$1:$G$49, MATCH(orders!$D616,products!$A$1:$A$49,0), MATCH(orders!J$1,products!$A$1:$G$1,0))</f>
        <v>M</v>
      </c>
      <c r="K616" s="5">
        <f>INDEX(products!$A$1:$G$49, MATCH(orders!$D616,products!$A$1:$A$49,0), MATCH(orders!K$1,products!$A$1:$G$1,0))</f>
        <v>0.5</v>
      </c>
      <c r="L616" s="7">
        <f>INDEX(products!$A$1:$G$49, MATCH(orders!$D616,products!$A$1:$A$49,0), 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 customers!A616:A1616, customers!B616:B1616,,0)</f>
        <v>Shay Couronne</v>
      </c>
      <c r="G617" s="2" t="str">
        <f>IF(_xlfn.XLOOKUP(C617, customers!A616:A1616, customers!C616:C1616,, 0) = 0,"", _xlfn.XLOOKUP(C617, customers!A616:A1616, customers!C616:C1616,, 0))</f>
        <v>scouronneh3@mozilla.org</v>
      </c>
      <c r="H617" s="2" t="str">
        <f>_xlfn.XLOOKUP(C617, customers!A616:A1616, customers!G616:G1616,, 0)</f>
        <v>United States</v>
      </c>
      <c r="I617" t="str">
        <f>INDEX(products!$A$1:$G$49, MATCH(orders!$D617,products!$A$1:$A$49,0), MATCH(orders!I$1,products!$A$1:$G$1,0))</f>
        <v>Lib</v>
      </c>
      <c r="J617" t="str">
        <f>INDEX(products!$A$1:$G$49, MATCH(orders!$D617,products!$A$1:$A$49,0), MATCH(orders!J$1,products!$A$1:$G$1,0))</f>
        <v>L</v>
      </c>
      <c r="K617" s="5">
        <f>INDEX(products!$A$1:$G$49, MATCH(orders!$D617,products!$A$1:$A$49,0), MATCH(orders!K$1,products!$A$1:$G$1,0))</f>
        <v>2.5</v>
      </c>
      <c r="L617" s="7">
        <f>INDEX(products!$A$1:$G$49, MATCH(orders!$D617,products!$A$1:$A$49,0), 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 customers!A617:A1617, customers!B617:B1617,,0)</f>
        <v>Linus Flippelli</v>
      </c>
      <c r="G618" s="2" t="str">
        <f>IF(_xlfn.XLOOKUP(C618, customers!A617:A1617, customers!C617:C1617,, 0) = 0,"", _xlfn.XLOOKUP(C618, customers!A617:A1617, customers!C617:C1617,, 0))</f>
        <v>lflippellih4@github.io</v>
      </c>
      <c r="H618" s="2" t="str">
        <f>_xlfn.XLOOKUP(C618, customers!A617:A1617, customers!G617:G1617,, 0)</f>
        <v>United Kingdom</v>
      </c>
      <c r="I618" t="str">
        <f>INDEX(products!$A$1:$G$49, MATCH(orders!$D618,products!$A$1:$A$49,0), MATCH(orders!I$1,products!$A$1:$G$1,0))</f>
        <v>Exc</v>
      </c>
      <c r="J618" t="str">
        <f>INDEX(products!$A$1:$G$49, MATCH(orders!$D618,products!$A$1:$A$49,0), MATCH(orders!J$1,products!$A$1:$G$1,0))</f>
        <v>M</v>
      </c>
      <c r="K618" s="5">
        <f>INDEX(products!$A$1:$G$49, MATCH(orders!$D618,products!$A$1:$A$49,0), MATCH(orders!K$1,products!$A$1:$G$1,0))</f>
        <v>2.5</v>
      </c>
      <c r="L618" s="7">
        <f>INDEX(products!$A$1:$G$49, MATCH(orders!$D618,products!$A$1:$A$49,0), 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 customers!A618:A1618, customers!B618:B1618,,0)</f>
        <v>Rachelle Elizabeth</v>
      </c>
      <c r="G619" s="2" t="str">
        <f>IF(_xlfn.XLOOKUP(C619, customers!A618:A1618, customers!C618:C1618,, 0) = 0,"", _xlfn.XLOOKUP(C619, customers!A618:A1618, customers!C618:C1618,, 0))</f>
        <v>relizabethh5@live.com</v>
      </c>
      <c r="H619" s="2" t="str">
        <f>_xlfn.XLOOKUP(C619, customers!A618:A1618, customers!G618:G1618,, 0)</f>
        <v>United States</v>
      </c>
      <c r="I619" t="str">
        <f>INDEX(products!$A$1:$G$49, MATCH(orders!$D619,products!$A$1:$A$49,0), MATCH(orders!I$1,products!$A$1:$G$1,0))</f>
        <v>Lib</v>
      </c>
      <c r="J619" t="str">
        <f>INDEX(products!$A$1:$G$49, MATCH(orders!$D619,products!$A$1:$A$49,0), MATCH(orders!J$1,products!$A$1:$G$1,0))</f>
        <v>M</v>
      </c>
      <c r="K619" s="5">
        <f>INDEX(products!$A$1:$G$49, MATCH(orders!$D619,products!$A$1:$A$49,0), MATCH(orders!K$1,products!$A$1:$G$1,0))</f>
        <v>2.5</v>
      </c>
      <c r="L619" s="7">
        <f>INDEX(products!$A$1:$G$49, MATCH(orders!$D619,products!$A$1:$A$49,0), 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 customers!A619:A1619, customers!B619:B1619,,0)</f>
        <v>Innis Renhard</v>
      </c>
      <c r="G620" s="2" t="str">
        <f>IF(_xlfn.XLOOKUP(C620, customers!A619:A1619, customers!C619:C1619,, 0) = 0,"", _xlfn.XLOOKUP(C620, customers!A619:A1619, customers!C619:C1619,, 0))</f>
        <v>irenhardh6@i2i.jp</v>
      </c>
      <c r="H620" s="2" t="str">
        <f>_xlfn.XLOOKUP(C620, customers!A619:A1619, customers!G619:G1619,, 0)</f>
        <v>United States</v>
      </c>
      <c r="I620" t="str">
        <f>INDEX(products!$A$1:$G$49, MATCH(orders!$D620,products!$A$1:$A$49,0), MATCH(orders!I$1,products!$A$1:$G$1,0))</f>
        <v>Exc</v>
      </c>
      <c r="J620" t="str">
        <f>INDEX(products!$A$1:$G$49, MATCH(orders!$D620,products!$A$1:$A$49,0), MATCH(orders!J$1,products!$A$1:$G$1,0))</f>
        <v>D</v>
      </c>
      <c r="K620" s="5">
        <f>INDEX(products!$A$1:$G$49, MATCH(orders!$D620,products!$A$1:$A$49,0), MATCH(orders!K$1,products!$A$1:$G$1,0))</f>
        <v>1</v>
      </c>
      <c r="L620" s="7">
        <f>INDEX(products!$A$1:$G$49, MATCH(orders!$D620,products!$A$1:$A$49,0), 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 customers!A620:A1620, customers!B620:B1620,,0)</f>
        <v>Winne Roche</v>
      </c>
      <c r="G621" s="2" t="str">
        <f>IF(_xlfn.XLOOKUP(C621, customers!A620:A1620, customers!C620:C1620,, 0) = 0,"", _xlfn.XLOOKUP(C621, customers!A620:A1620, customers!C620:C1620,, 0))</f>
        <v>wrocheh7@xinhuanet.com</v>
      </c>
      <c r="H621" s="2" t="str">
        <f>_xlfn.XLOOKUP(C621, customers!A620:A1620, customers!G620:G1620,, 0)</f>
        <v>United States</v>
      </c>
      <c r="I621" t="str">
        <f>INDEX(products!$A$1:$G$49, MATCH(orders!$D621,products!$A$1:$A$49,0), MATCH(orders!I$1,products!$A$1:$G$1,0))</f>
        <v>Lib</v>
      </c>
      <c r="J621" t="str">
        <f>INDEX(products!$A$1:$G$49, MATCH(orders!$D621,products!$A$1:$A$49,0), MATCH(orders!J$1,products!$A$1:$G$1,0))</f>
        <v>D</v>
      </c>
      <c r="K621" s="5">
        <f>INDEX(products!$A$1:$G$49, MATCH(orders!$D621,products!$A$1:$A$49,0), MATCH(orders!K$1,products!$A$1:$G$1,0))</f>
        <v>0.5</v>
      </c>
      <c r="L621" s="7">
        <f>INDEX(products!$A$1:$G$49, MATCH(orders!$D621,products!$A$1:$A$49,0), 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 customers!A621:A1621, customers!B621:B1621,,0)</f>
        <v>Linn Alaway</v>
      </c>
      <c r="G622" s="2" t="str">
        <f>IF(_xlfn.XLOOKUP(C622, customers!A621:A1621, customers!C621:C1621,, 0) = 0,"", _xlfn.XLOOKUP(C622, customers!A621:A1621, customers!C621:C1621,, 0))</f>
        <v>lalawayhh@weather.com</v>
      </c>
      <c r="H622" s="2" t="str">
        <f>_xlfn.XLOOKUP(C622, customers!A621:A1621, customers!G621:G1621,, 0)</f>
        <v>United States</v>
      </c>
      <c r="I622" t="str">
        <f>INDEX(products!$A$1:$G$49, MATCH(orders!$D622,products!$A$1:$A$49,0), MATCH(orders!I$1,products!$A$1:$G$1,0))</f>
        <v>Ara</v>
      </c>
      <c r="J622" t="str">
        <f>INDEX(products!$A$1:$G$49, MATCH(orders!$D622,products!$A$1:$A$49,0), MATCH(orders!J$1,products!$A$1:$G$1,0))</f>
        <v>M</v>
      </c>
      <c r="K622" s="5">
        <f>INDEX(products!$A$1:$G$49, MATCH(orders!$D622,products!$A$1:$A$49,0), MATCH(orders!K$1,products!$A$1:$G$1,0))</f>
        <v>0.2</v>
      </c>
      <c r="L622" s="7">
        <f>INDEX(products!$A$1:$G$49, MATCH(orders!$D622,products!$A$1:$A$49,0), 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 customers!A622:A1622, customers!B622:B1622,,0)</f>
        <v>Cordy Odgaard</v>
      </c>
      <c r="G623" s="2" t="str">
        <f>IF(_xlfn.XLOOKUP(C623, customers!A622:A1622, customers!C622:C1622,, 0) = 0,"", _xlfn.XLOOKUP(C623, customers!A622:A1622, customers!C622:C1622,, 0))</f>
        <v>codgaardh9@nsw.gov.au</v>
      </c>
      <c r="H623" s="2" t="str">
        <f>_xlfn.XLOOKUP(C623, customers!A622:A1622, customers!G622:G1622,, 0)</f>
        <v>United States</v>
      </c>
      <c r="I623" t="str">
        <f>INDEX(products!$A$1:$G$49, MATCH(orders!$D623,products!$A$1:$A$49,0), MATCH(orders!I$1,products!$A$1:$G$1,0))</f>
        <v>Ara</v>
      </c>
      <c r="J623" t="str">
        <f>INDEX(products!$A$1:$G$49, MATCH(orders!$D623,products!$A$1:$A$49,0), MATCH(orders!J$1,products!$A$1:$G$1,0))</f>
        <v>L</v>
      </c>
      <c r="K623" s="5">
        <f>INDEX(products!$A$1:$G$49, MATCH(orders!$D623,products!$A$1:$A$49,0), MATCH(orders!K$1,products!$A$1:$G$1,0))</f>
        <v>1</v>
      </c>
      <c r="L623" s="7">
        <f>INDEX(products!$A$1:$G$49, MATCH(orders!$D623,products!$A$1:$A$49,0), 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 customers!A623:A1623, customers!B623:B1623,,0)</f>
        <v>Bertine Byrd</v>
      </c>
      <c r="G624" s="2" t="str">
        <f>IF(_xlfn.XLOOKUP(C624, customers!A623:A1623, customers!C623:C1623,, 0) = 0,"", _xlfn.XLOOKUP(C624, customers!A623:A1623, customers!C623:C1623,, 0))</f>
        <v>bbyrdha@4shared.com</v>
      </c>
      <c r="H624" s="2" t="str">
        <f>_xlfn.XLOOKUP(C624, customers!A623:A1623, customers!G623:G1623,, 0)</f>
        <v>United States</v>
      </c>
      <c r="I624" t="str">
        <f>INDEX(products!$A$1:$G$49, MATCH(orders!$D624,products!$A$1:$A$49,0), MATCH(orders!I$1,products!$A$1:$G$1,0))</f>
        <v>Lib</v>
      </c>
      <c r="J624" t="str">
        <f>INDEX(products!$A$1:$G$49, MATCH(orders!$D624,products!$A$1:$A$49,0), MATCH(orders!J$1,products!$A$1:$G$1,0))</f>
        <v>M</v>
      </c>
      <c r="K624" s="5">
        <f>INDEX(products!$A$1:$G$49, MATCH(orders!$D624,products!$A$1:$A$49,0), MATCH(orders!K$1,products!$A$1:$G$1,0))</f>
        <v>2.5</v>
      </c>
      <c r="L624" s="7">
        <f>INDEX(products!$A$1:$G$49, MATCH(orders!$D624,products!$A$1:$A$49,0), 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 customers!A624:A1624, customers!B624:B1624,,0)</f>
        <v>Nelie Garnson</v>
      </c>
      <c r="G625" s="2" t="str">
        <f>IF(_xlfn.XLOOKUP(C625, customers!A624:A1624, customers!C624:C1624,, 0) = 0,"", _xlfn.XLOOKUP(C625, customers!A624:A1624, customers!C624:C1624,, 0))</f>
        <v/>
      </c>
      <c r="H625" s="2" t="str">
        <f>_xlfn.XLOOKUP(C625, customers!A624:A1624, customers!G624:G1624,, 0)</f>
        <v>United Kingdom</v>
      </c>
      <c r="I625" t="str">
        <f>INDEX(products!$A$1:$G$49, MATCH(orders!$D625,products!$A$1:$A$49,0), MATCH(orders!I$1,products!$A$1:$G$1,0))</f>
        <v>Exc</v>
      </c>
      <c r="J625" t="str">
        <f>INDEX(products!$A$1:$G$49, MATCH(orders!$D625,products!$A$1:$A$49,0), MATCH(orders!J$1,products!$A$1:$G$1,0))</f>
        <v>D</v>
      </c>
      <c r="K625" s="5">
        <f>INDEX(products!$A$1:$G$49, MATCH(orders!$D625,products!$A$1:$A$49,0), MATCH(orders!K$1,products!$A$1:$G$1,0))</f>
        <v>1</v>
      </c>
      <c r="L625" s="7">
        <f>INDEX(products!$A$1:$G$49, MATCH(orders!$D625,products!$A$1:$A$49,0), 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 customers!A625:A1625, customers!B625:B1625,,0)</f>
        <v>Dianne Chardin</v>
      </c>
      <c r="G626" s="2" t="str">
        <f>IF(_xlfn.XLOOKUP(C626, customers!A625:A1625, customers!C625:C1625,, 0) = 0,"", _xlfn.XLOOKUP(C626, customers!A625:A1625, customers!C625:C1625,, 0))</f>
        <v>dchardinhc@nhs.uk</v>
      </c>
      <c r="H626" s="2" t="str">
        <f>_xlfn.XLOOKUP(C626, customers!A625:A1625, customers!G625:G1625,, 0)</f>
        <v>Ireland</v>
      </c>
      <c r="I626" t="str">
        <f>INDEX(products!$A$1:$G$49, MATCH(orders!$D626,products!$A$1:$A$49,0), MATCH(orders!I$1,products!$A$1:$G$1,0))</f>
        <v>Exc</v>
      </c>
      <c r="J626" t="str">
        <f>INDEX(products!$A$1:$G$49, MATCH(orders!$D626,products!$A$1:$A$49,0), MATCH(orders!J$1,products!$A$1:$G$1,0))</f>
        <v>M</v>
      </c>
      <c r="K626" s="5">
        <f>INDEX(products!$A$1:$G$49, MATCH(orders!$D626,products!$A$1:$A$49,0), MATCH(orders!K$1,products!$A$1:$G$1,0))</f>
        <v>2.5</v>
      </c>
      <c r="L626" s="7">
        <f>INDEX(products!$A$1:$G$49, MATCH(orders!$D626,products!$A$1:$A$49,0), 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 customers!A626:A1626, customers!B626:B1626,,0)</f>
        <v>Hailee Radbone</v>
      </c>
      <c r="G627" s="2" t="str">
        <f>IF(_xlfn.XLOOKUP(C627, customers!A626:A1626, customers!C626:C1626,, 0) = 0,"", _xlfn.XLOOKUP(C627, customers!A626:A1626, customers!C626:C1626,, 0))</f>
        <v>hradbonehd@newsvine.com</v>
      </c>
      <c r="H627" s="2" t="str">
        <f>_xlfn.XLOOKUP(C627, customers!A626:A1626, customers!G626:G1626,, 0)</f>
        <v>United States</v>
      </c>
      <c r="I627" t="str">
        <f>INDEX(products!$A$1:$G$49, MATCH(orders!$D627,products!$A$1:$A$49,0), MATCH(orders!I$1,products!$A$1:$G$1,0))</f>
        <v>Rob</v>
      </c>
      <c r="J627" t="str">
        <f>INDEX(products!$A$1:$G$49, MATCH(orders!$D627,products!$A$1:$A$49,0), MATCH(orders!J$1,products!$A$1:$G$1,0))</f>
        <v>L</v>
      </c>
      <c r="K627" s="5">
        <f>INDEX(products!$A$1:$G$49, MATCH(orders!$D627,products!$A$1:$A$49,0), MATCH(orders!K$1,products!$A$1:$G$1,0))</f>
        <v>0.5</v>
      </c>
      <c r="L627" s="7">
        <f>INDEX(products!$A$1:$G$49, MATCH(orders!$D627,products!$A$1:$A$49,0), 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 customers!A627:A1627, customers!B627:B1627,,0)</f>
        <v>Wallis Bernth</v>
      </c>
      <c r="G628" s="2" t="str">
        <f>IF(_xlfn.XLOOKUP(C628, customers!A627:A1627, customers!C627:C1627,, 0) = 0,"", _xlfn.XLOOKUP(C628, customers!A627:A1627, customers!C627:C1627,, 0))</f>
        <v>wbernthhe@miitbeian.gov.cn</v>
      </c>
      <c r="H628" s="2" t="str">
        <f>_xlfn.XLOOKUP(C628, customers!A627:A1627, customers!G627:G1627,, 0)</f>
        <v>United States</v>
      </c>
      <c r="I628" t="str">
        <f>INDEX(products!$A$1:$G$49, MATCH(orders!$D628,products!$A$1:$A$49,0), MATCH(orders!I$1,products!$A$1:$G$1,0))</f>
        <v>Ara</v>
      </c>
      <c r="J628" t="str">
        <f>INDEX(products!$A$1:$G$49, MATCH(orders!$D628,products!$A$1:$A$49,0), MATCH(orders!J$1,products!$A$1:$G$1,0))</f>
        <v>M</v>
      </c>
      <c r="K628" s="5">
        <f>INDEX(products!$A$1:$G$49, MATCH(orders!$D628,products!$A$1:$A$49,0), MATCH(orders!K$1,products!$A$1:$G$1,0))</f>
        <v>2.5</v>
      </c>
      <c r="L628" s="7">
        <f>INDEX(products!$A$1:$G$49, MATCH(orders!$D628,products!$A$1:$A$49,0), 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 customers!A628:A1628, customers!B628:B1628,,0)</f>
        <v>Byron Acarson</v>
      </c>
      <c r="G629" s="2" t="str">
        <f>IF(_xlfn.XLOOKUP(C629, customers!A628:A1628, customers!C628:C1628,, 0) = 0,"", _xlfn.XLOOKUP(C629, customers!A628:A1628, customers!C628:C1628,, 0))</f>
        <v>bacarsonhf@cnn.com</v>
      </c>
      <c r="H629" s="2" t="str">
        <f>_xlfn.XLOOKUP(C629, customers!A628:A1628, customers!G628:G1628,, 0)</f>
        <v>United States</v>
      </c>
      <c r="I629" t="str">
        <f>INDEX(products!$A$1:$G$49, MATCH(orders!$D629,products!$A$1:$A$49,0), MATCH(orders!I$1,products!$A$1:$G$1,0))</f>
        <v>Exc</v>
      </c>
      <c r="J629" t="str">
        <f>INDEX(products!$A$1:$G$49, MATCH(orders!$D629,products!$A$1:$A$49,0), MATCH(orders!J$1,products!$A$1:$G$1,0))</f>
        <v>M</v>
      </c>
      <c r="K629" s="5">
        <f>INDEX(products!$A$1:$G$49, MATCH(orders!$D629,products!$A$1:$A$49,0), MATCH(orders!K$1,products!$A$1:$G$1,0))</f>
        <v>2.5</v>
      </c>
      <c r="L629" s="7">
        <f>INDEX(products!$A$1:$G$49, MATCH(orders!$D629,products!$A$1:$A$49,0), 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 customers!A629:A1629, customers!B629:B1629,,0)</f>
        <v>Faunie Brigham</v>
      </c>
      <c r="G630" s="2" t="str">
        <f>IF(_xlfn.XLOOKUP(C630, customers!A629:A1629, customers!C629:C1629,, 0) = 0,"", _xlfn.XLOOKUP(C630, customers!A629:A1629, customers!C629:C1629,, 0))</f>
        <v>fbrighamhg@blog.com</v>
      </c>
      <c r="H630" s="2" t="str">
        <f>_xlfn.XLOOKUP(C630, customers!A629:A1629, customers!G629:G1629,, 0)</f>
        <v>Ireland</v>
      </c>
      <c r="I630" t="str">
        <f>INDEX(products!$A$1:$G$49, MATCH(orders!$D630,products!$A$1:$A$49,0), MATCH(orders!I$1,products!$A$1:$G$1,0))</f>
        <v>Exc</v>
      </c>
      <c r="J630" t="str">
        <f>INDEX(products!$A$1:$G$49, MATCH(orders!$D630,products!$A$1:$A$49,0), MATCH(orders!J$1,products!$A$1:$G$1,0))</f>
        <v>L</v>
      </c>
      <c r="K630" s="5">
        <f>INDEX(products!$A$1:$G$49, MATCH(orders!$D630,products!$A$1:$A$49,0), MATCH(orders!K$1,products!$A$1:$G$1,0))</f>
        <v>0.2</v>
      </c>
      <c r="L630" s="7">
        <f>INDEX(products!$A$1:$G$49, MATCH(orders!$D630,products!$A$1:$A$49,0), 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 customers!A630:A1630, customers!B630:B1630,,0)</f>
        <v>Faunie Brigham</v>
      </c>
      <c r="G631" s="2" t="str">
        <f>IF(_xlfn.XLOOKUP(C631, customers!A630:A1630, customers!C630:C1630,, 0) = 0,"", _xlfn.XLOOKUP(C631, customers!A630:A1630, customers!C630:C1630,, 0))</f>
        <v>fbrighamhg@blog.com</v>
      </c>
      <c r="H631" s="2" t="str">
        <f>_xlfn.XLOOKUP(C631, customers!A630:A1630, customers!G630:G1630,, 0)</f>
        <v>Ireland</v>
      </c>
      <c r="I631" t="str">
        <f>INDEX(products!$A$1:$G$49, MATCH(orders!$D631,products!$A$1:$A$49,0), MATCH(orders!I$1,products!$A$1:$G$1,0))</f>
        <v>Lib</v>
      </c>
      <c r="J631" t="str">
        <f>INDEX(products!$A$1:$G$49, MATCH(orders!$D631,products!$A$1:$A$49,0), MATCH(orders!J$1,products!$A$1:$G$1,0))</f>
        <v>D</v>
      </c>
      <c r="K631" s="5">
        <f>INDEX(products!$A$1:$G$49, MATCH(orders!$D631,products!$A$1:$A$49,0), MATCH(orders!K$1,products!$A$1:$G$1,0))</f>
        <v>0.5</v>
      </c>
      <c r="L631" s="7">
        <f>INDEX(products!$A$1:$G$49, MATCH(orders!$D631,products!$A$1:$A$49,0), 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e">
        <f>_xlfn.XLOOKUP(C632, customers!A631:A1631, customers!B631:B1631,,0)</f>
        <v>#N/A</v>
      </c>
      <c r="G632" s="2" t="e">
        <f>IF(_xlfn.XLOOKUP(C632, customers!A631:A1631, customers!C631:C1631,, 0) = 0,"", _xlfn.XLOOKUP(C632, customers!A631:A1631, customers!C631:C1631,, 0))</f>
        <v>#N/A</v>
      </c>
      <c r="H632" s="2" t="e">
        <f>_xlfn.XLOOKUP(C632, customers!A631:A1631, customers!G631:G1631,, 0)</f>
        <v>#N/A</v>
      </c>
      <c r="I632" t="str">
        <f>INDEX(products!$A$1:$G$49, MATCH(orders!$D632,products!$A$1:$A$49,0), MATCH(orders!I$1,products!$A$1:$G$1,0))</f>
        <v>Ara</v>
      </c>
      <c r="J632" t="str">
        <f>INDEX(products!$A$1:$G$49, MATCH(orders!$D632,products!$A$1:$A$49,0), MATCH(orders!J$1,products!$A$1:$G$1,0))</f>
        <v>D</v>
      </c>
      <c r="K632" s="5">
        <f>INDEX(products!$A$1:$G$49, MATCH(orders!$D632,products!$A$1:$A$49,0), MATCH(orders!K$1,products!$A$1:$G$1,0))</f>
        <v>0.2</v>
      </c>
      <c r="L632" s="7">
        <f>INDEX(products!$A$1:$G$49, MATCH(orders!$D632,products!$A$1:$A$49,0), 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e">
        <f>_xlfn.XLOOKUP(C633, customers!A632:A1632, customers!B632:B1632,,0)</f>
        <v>#N/A</v>
      </c>
      <c r="G633" s="2" t="e">
        <f>IF(_xlfn.XLOOKUP(C633, customers!A632:A1632, customers!C632:C1632,, 0) = 0,"", _xlfn.XLOOKUP(C633, customers!A632:A1632, customers!C632:C1632,, 0))</f>
        <v>#N/A</v>
      </c>
      <c r="H633" s="2" t="e">
        <f>_xlfn.XLOOKUP(C633, customers!A632:A1632, customers!G632:G1632,, 0)</f>
        <v>#N/A</v>
      </c>
      <c r="I633" t="str">
        <f>INDEX(products!$A$1:$G$49, MATCH(orders!$D633,products!$A$1:$A$49,0), MATCH(orders!I$1,products!$A$1:$G$1,0))</f>
        <v>Rob</v>
      </c>
      <c r="J633" t="str">
        <f>INDEX(products!$A$1:$G$49, MATCH(orders!$D633,products!$A$1:$A$49,0), MATCH(orders!J$1,products!$A$1:$G$1,0))</f>
        <v>D</v>
      </c>
      <c r="K633" s="5">
        <f>INDEX(products!$A$1:$G$49, MATCH(orders!$D633,products!$A$1:$A$49,0), MATCH(orders!K$1,products!$A$1:$G$1,0))</f>
        <v>2.5</v>
      </c>
      <c r="L633" s="7">
        <f>INDEX(products!$A$1:$G$49, MATCH(orders!$D633,products!$A$1:$A$49,0), 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 customers!A633:A1633, customers!B633:B1633,,0)</f>
        <v>Marjorie Yoxen</v>
      </c>
      <c r="G634" s="2" t="str">
        <f>IF(_xlfn.XLOOKUP(C634, customers!A633:A1633, customers!C633:C1633,, 0) = 0,"", _xlfn.XLOOKUP(C634, customers!A633:A1633, customers!C633:C1633,, 0))</f>
        <v>myoxenhk@google.com</v>
      </c>
      <c r="H634" s="2" t="str">
        <f>_xlfn.XLOOKUP(C634, customers!A633:A1633, customers!G633:G1633,, 0)</f>
        <v>United States</v>
      </c>
      <c r="I634" t="str">
        <f>INDEX(products!$A$1:$G$49, MATCH(orders!$D634,products!$A$1:$A$49,0), MATCH(orders!I$1,products!$A$1:$G$1,0))</f>
        <v>Exc</v>
      </c>
      <c r="J634" t="str">
        <f>INDEX(products!$A$1:$G$49, MATCH(orders!$D634,products!$A$1:$A$49,0), MATCH(orders!J$1,products!$A$1:$G$1,0))</f>
        <v>L</v>
      </c>
      <c r="K634" s="5">
        <f>INDEX(products!$A$1:$G$49, MATCH(orders!$D634,products!$A$1:$A$49,0), MATCH(orders!K$1,products!$A$1:$G$1,0))</f>
        <v>0.5</v>
      </c>
      <c r="L634" s="7">
        <f>INDEX(products!$A$1:$G$49, MATCH(orders!$D634,products!$A$1:$A$49,0), 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 customers!A634:A1634, customers!B634:B1634,,0)</f>
        <v>Gaspar McGavin</v>
      </c>
      <c r="G635" s="2" t="str">
        <f>IF(_xlfn.XLOOKUP(C635, customers!A634:A1634, customers!C634:C1634,, 0) = 0,"", _xlfn.XLOOKUP(C635, customers!A634:A1634, customers!C634:C1634,, 0))</f>
        <v>gmcgavinhl@histats.com</v>
      </c>
      <c r="H635" s="2" t="str">
        <f>_xlfn.XLOOKUP(C635, customers!A634:A1634, customers!G634:G1634,, 0)</f>
        <v>United States</v>
      </c>
      <c r="I635" t="str">
        <f>INDEX(products!$A$1:$G$49, MATCH(orders!$D635,products!$A$1:$A$49,0), MATCH(orders!I$1,products!$A$1:$G$1,0))</f>
        <v>Rob</v>
      </c>
      <c r="J635" t="str">
        <f>INDEX(products!$A$1:$G$49, MATCH(orders!$D635,products!$A$1:$A$49,0), MATCH(orders!J$1,products!$A$1:$G$1,0))</f>
        <v>L</v>
      </c>
      <c r="K635" s="5">
        <f>INDEX(products!$A$1:$G$49, MATCH(orders!$D635,products!$A$1:$A$49,0), MATCH(orders!K$1,products!$A$1:$G$1,0))</f>
        <v>1</v>
      </c>
      <c r="L635" s="7">
        <f>INDEX(products!$A$1:$G$49, MATCH(orders!$D635,products!$A$1:$A$49,0), 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 customers!A635:A1635, customers!B635:B1635,,0)</f>
        <v>Lindy Uttermare</v>
      </c>
      <c r="G636" s="2" t="str">
        <f>IF(_xlfn.XLOOKUP(C636, customers!A635:A1635, customers!C635:C1635,, 0) = 0,"", _xlfn.XLOOKUP(C636, customers!A635:A1635, customers!C635:C1635,, 0))</f>
        <v>luttermarehm@engadget.com</v>
      </c>
      <c r="H636" s="2" t="str">
        <f>_xlfn.XLOOKUP(C636, customers!A635:A1635, customers!G635:G1635,, 0)</f>
        <v>United States</v>
      </c>
      <c r="I636" t="str">
        <f>INDEX(products!$A$1:$G$49, MATCH(orders!$D636,products!$A$1:$A$49,0), MATCH(orders!I$1,products!$A$1:$G$1,0))</f>
        <v>Lib</v>
      </c>
      <c r="J636" t="str">
        <f>INDEX(products!$A$1:$G$49, MATCH(orders!$D636,products!$A$1:$A$49,0), MATCH(orders!J$1,products!$A$1:$G$1,0))</f>
        <v>M</v>
      </c>
      <c r="K636" s="5">
        <f>INDEX(products!$A$1:$G$49, MATCH(orders!$D636,products!$A$1:$A$49,0), MATCH(orders!K$1,products!$A$1:$G$1,0))</f>
        <v>1</v>
      </c>
      <c r="L636" s="7">
        <f>INDEX(products!$A$1:$G$49, MATCH(orders!$D636,products!$A$1:$A$49,0), 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 customers!A636:A1636, customers!B636:B1636,,0)</f>
        <v>Eal D'Ambrogio</v>
      </c>
      <c r="G637" s="2" t="str">
        <f>IF(_xlfn.XLOOKUP(C637, customers!A636:A1636, customers!C636:C1636,, 0) = 0,"", _xlfn.XLOOKUP(C637, customers!A636:A1636, customers!C636:C1636,, 0))</f>
        <v>edambrogiohn@techcrunch.com</v>
      </c>
      <c r="H637" s="2" t="str">
        <f>_xlfn.XLOOKUP(C637, customers!A636:A1636, customers!G636:G1636,, 0)</f>
        <v>United States</v>
      </c>
      <c r="I637" t="str">
        <f>INDEX(products!$A$1:$G$49, MATCH(orders!$D637,products!$A$1:$A$49,0), MATCH(orders!I$1,products!$A$1:$G$1,0))</f>
        <v>Exc</v>
      </c>
      <c r="J637" t="str">
        <f>INDEX(products!$A$1:$G$49, MATCH(orders!$D637,products!$A$1:$A$49,0), MATCH(orders!J$1,products!$A$1:$G$1,0))</f>
        <v>L</v>
      </c>
      <c r="K637" s="5">
        <f>INDEX(products!$A$1:$G$49, MATCH(orders!$D637,products!$A$1:$A$49,0), MATCH(orders!K$1,products!$A$1:$G$1,0))</f>
        <v>0.5</v>
      </c>
      <c r="L637" s="7">
        <f>INDEX(products!$A$1:$G$49, MATCH(orders!$D637,products!$A$1:$A$49,0), 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 customers!A637:A1637, customers!B637:B1637,,0)</f>
        <v>Carolee Winchcombe</v>
      </c>
      <c r="G638" s="2" t="str">
        <f>IF(_xlfn.XLOOKUP(C638, customers!A637:A1637, customers!C637:C1637,, 0) = 0,"", _xlfn.XLOOKUP(C638, customers!A637:A1637, customers!C637:C1637,, 0))</f>
        <v>cwinchcombeho@jiathis.com</v>
      </c>
      <c r="H638" s="2" t="str">
        <f>_xlfn.XLOOKUP(C638, customers!A637:A1637, customers!G637:G1637,, 0)</f>
        <v>United States</v>
      </c>
      <c r="I638" t="str">
        <f>INDEX(products!$A$1:$G$49, MATCH(orders!$D638,products!$A$1:$A$49,0), MATCH(orders!I$1,products!$A$1:$G$1,0))</f>
        <v>Lib</v>
      </c>
      <c r="J638" t="str">
        <f>INDEX(products!$A$1:$G$49, MATCH(orders!$D638,products!$A$1:$A$49,0), MATCH(orders!J$1,products!$A$1:$G$1,0))</f>
        <v>L</v>
      </c>
      <c r="K638" s="5">
        <f>INDEX(products!$A$1:$G$49, MATCH(orders!$D638,products!$A$1:$A$49,0), MATCH(orders!K$1,products!$A$1:$G$1,0))</f>
        <v>1</v>
      </c>
      <c r="L638" s="7">
        <f>INDEX(products!$A$1:$G$49, MATCH(orders!$D638,products!$A$1:$A$49,0), 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 customers!A638:A1638, customers!B638:B1638,,0)</f>
        <v>Benedikta Paumier</v>
      </c>
      <c r="G639" s="2" t="str">
        <f>IF(_xlfn.XLOOKUP(C639, customers!A638:A1638, customers!C638:C1638,, 0) = 0,"", _xlfn.XLOOKUP(C639, customers!A638:A1638, customers!C638:C1638,, 0))</f>
        <v>bpaumierhp@umn.edu</v>
      </c>
      <c r="H639" s="2" t="str">
        <f>_xlfn.XLOOKUP(C639, customers!A638:A1638, customers!G638:G1638,, 0)</f>
        <v>Ireland</v>
      </c>
      <c r="I639" t="str">
        <f>INDEX(products!$A$1:$G$49, MATCH(orders!$D639,products!$A$1:$A$49,0), MATCH(orders!I$1,products!$A$1:$G$1,0))</f>
        <v>Exc</v>
      </c>
      <c r="J639" t="str">
        <f>INDEX(products!$A$1:$G$49, MATCH(orders!$D639,products!$A$1:$A$49,0), MATCH(orders!J$1,products!$A$1:$G$1,0))</f>
        <v>M</v>
      </c>
      <c r="K639" s="5">
        <f>INDEX(products!$A$1:$G$49, MATCH(orders!$D639,products!$A$1:$A$49,0), MATCH(orders!K$1,products!$A$1:$G$1,0))</f>
        <v>2.5</v>
      </c>
      <c r="L639" s="7">
        <f>INDEX(products!$A$1:$G$49, MATCH(orders!$D639,products!$A$1:$A$49,0), 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 customers!A639:A1639, customers!B639:B1639,,0)</f>
        <v>Neville Piatto</v>
      </c>
      <c r="G640" s="2" t="str">
        <f>IF(_xlfn.XLOOKUP(C640, customers!A639:A1639, customers!C639:C1639,, 0) = 0,"", _xlfn.XLOOKUP(C640, customers!A639:A1639, customers!C639:C1639,, 0))</f>
        <v/>
      </c>
      <c r="H640" s="2" t="str">
        <f>_xlfn.XLOOKUP(C640, customers!A639:A1639, customers!G639:G1639,, 0)</f>
        <v>Ireland</v>
      </c>
      <c r="I640" t="str">
        <f>INDEX(products!$A$1:$G$49, MATCH(orders!$D640,products!$A$1:$A$49,0), MATCH(orders!I$1,products!$A$1:$G$1,0))</f>
        <v>Ara</v>
      </c>
      <c r="J640" t="str">
        <f>INDEX(products!$A$1:$G$49, MATCH(orders!$D640,products!$A$1:$A$49,0), MATCH(orders!J$1,products!$A$1:$G$1,0))</f>
        <v>M</v>
      </c>
      <c r="K640" s="5">
        <f>INDEX(products!$A$1:$G$49, MATCH(orders!$D640,products!$A$1:$A$49,0), MATCH(orders!K$1,products!$A$1:$G$1,0))</f>
        <v>2.5</v>
      </c>
      <c r="L640" s="7">
        <f>INDEX(products!$A$1:$G$49, MATCH(orders!$D640,products!$A$1:$A$49,0), 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 customers!A640:A1640, customers!B640:B1640,,0)</f>
        <v>Jeno Capey</v>
      </c>
      <c r="G641" s="2" t="str">
        <f>IF(_xlfn.XLOOKUP(C641, customers!A640:A1640, customers!C640:C1640,, 0) = 0,"", _xlfn.XLOOKUP(C641, customers!A640:A1640, customers!C640:C1640,, 0))</f>
        <v>jcapeyhr@bravesites.com</v>
      </c>
      <c r="H641" s="2" t="str">
        <f>_xlfn.XLOOKUP(C641, customers!A640:A1640, customers!G640:G1640,, 0)</f>
        <v>United States</v>
      </c>
      <c r="I641" t="str">
        <f>INDEX(products!$A$1:$G$49, MATCH(orders!$D641,products!$A$1:$A$49,0), MATCH(orders!I$1,products!$A$1:$G$1,0))</f>
        <v>Lib</v>
      </c>
      <c r="J641" t="str">
        <f>INDEX(products!$A$1:$G$49, MATCH(orders!$D641,products!$A$1:$A$49,0), MATCH(orders!J$1,products!$A$1:$G$1,0))</f>
        <v>D</v>
      </c>
      <c r="K641" s="5">
        <f>INDEX(products!$A$1:$G$49, MATCH(orders!$D641,products!$A$1:$A$49,0), MATCH(orders!K$1,products!$A$1:$G$1,0))</f>
        <v>0.2</v>
      </c>
      <c r="L641" s="7">
        <f>INDEX(products!$A$1:$G$49, MATCH(orders!$D641,products!$A$1:$A$49,0), 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 customers!A641:A1641, customers!B641:B1641,,0)</f>
        <v>Tuckie Mathonnet</v>
      </c>
      <c r="G642" s="2" t="str">
        <f>IF(_xlfn.XLOOKUP(C642, customers!A641:A1641, customers!C641:C1641,, 0) = 0,"", _xlfn.XLOOKUP(C642, customers!A641:A1641, customers!C641:C1641,, 0))</f>
        <v>tmathonneti0@google.co.jp</v>
      </c>
      <c r="H642" s="2" t="str">
        <f>_xlfn.XLOOKUP(C642, customers!A641:A1641, customers!G641:G1641,, 0)</f>
        <v>United States</v>
      </c>
      <c r="I642" t="str">
        <f>INDEX(products!$A$1:$G$49, MATCH(orders!$D642,products!$A$1:$A$49,0), MATCH(orders!I$1,products!$A$1:$G$1,0))</f>
        <v>Rob</v>
      </c>
      <c r="J642" t="str">
        <f>INDEX(products!$A$1:$G$49, MATCH(orders!$D642,products!$A$1:$A$49,0), MATCH(orders!J$1,products!$A$1:$G$1,0))</f>
        <v>L</v>
      </c>
      <c r="K642" s="5">
        <f>INDEX(products!$A$1:$G$49, MATCH(orders!$D642,products!$A$1:$A$49,0), MATCH(orders!K$1,products!$A$1:$G$1,0))</f>
        <v>2.5</v>
      </c>
      <c r="L642" s="7">
        <f>INDEX(products!$A$1:$G$49, MATCH(orders!$D642,products!$A$1:$A$49,0), 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 customers!A642:A1642, customers!B642:B1642,,0)</f>
        <v>Yardley Basill</v>
      </c>
      <c r="G643" s="2" t="str">
        <f>IF(_xlfn.XLOOKUP(C643, customers!A642:A1642, customers!C642:C1642,, 0) = 0,"", _xlfn.XLOOKUP(C643, customers!A642:A1642, customers!C642:C1642,, 0))</f>
        <v>ybasillht@theguardian.com</v>
      </c>
      <c r="H643" s="2" t="str">
        <f>_xlfn.XLOOKUP(C643, customers!A642:A1642, customers!G642:G1642,, 0)</f>
        <v>United States</v>
      </c>
      <c r="I643" t="str">
        <f>INDEX(products!$A$1:$G$49, MATCH(orders!$D643,products!$A$1:$A$49,0), MATCH(orders!I$1,products!$A$1:$G$1,0))</f>
        <v>Rob</v>
      </c>
      <c r="J643" t="str">
        <f>INDEX(products!$A$1:$G$49, MATCH(orders!$D643,products!$A$1:$A$49,0), MATCH(orders!J$1,products!$A$1:$G$1,0))</f>
        <v>L</v>
      </c>
      <c r="K643" s="5">
        <f>INDEX(products!$A$1:$G$49, MATCH(orders!$D643,products!$A$1:$A$49,0), MATCH(orders!K$1,products!$A$1:$G$1,0))</f>
        <v>1</v>
      </c>
      <c r="L643" s="7">
        <f>INDEX(products!$A$1:$G$49, MATCH(orders!$D643,products!$A$1:$A$49,0), MATCH(orders!L$1,products!$A$1:$G$1,0))</f>
        <v>11.95</v>
      </c>
      <c r="M643" s="7">
        <f t="shared" ref="M643:M706" si="30">E643*L643</f>
        <v>35.849999999999994</v>
      </c>
      <c r="N643" t="str">
        <f t="shared" ref="N643:N706" si="31">IF(I643="Rob","Robusta", IF(I643="Exc","Excelsa", IF(I643="Ara","Arabica", IF(I643="Lib","Liberica",""))))</f>
        <v>Robusta</v>
      </c>
      <c r="O643" t="str">
        <f t="shared" ref="O643:O706" si="32">IF(J643="M","Medium", IF(J643="L","Light", 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 customers!A643:A1643, customers!B643:B1643,,0)</f>
        <v>Maggy Baistow</v>
      </c>
      <c r="G644" s="2" t="str">
        <f>IF(_xlfn.XLOOKUP(C644, customers!A643:A1643, customers!C643:C1643,, 0) = 0,"", _xlfn.XLOOKUP(C644, customers!A643:A1643, customers!C643:C1643,, 0))</f>
        <v>mbaistowhu@i2i.jp</v>
      </c>
      <c r="H644" s="2" t="str">
        <f>_xlfn.XLOOKUP(C644, customers!A643:A1643, customers!G643:G1643,, 0)</f>
        <v>United Kingdom</v>
      </c>
      <c r="I644" t="str">
        <f>INDEX(products!$A$1:$G$49, MATCH(orders!$D644,products!$A$1:$A$49,0), MATCH(orders!I$1,products!$A$1:$G$1,0))</f>
        <v>Exc</v>
      </c>
      <c r="J644" t="str">
        <f>INDEX(products!$A$1:$G$49, MATCH(orders!$D644,products!$A$1:$A$49,0), MATCH(orders!J$1,products!$A$1:$G$1,0))</f>
        <v>M</v>
      </c>
      <c r="K644" s="5">
        <f>INDEX(products!$A$1:$G$49, MATCH(orders!$D644,products!$A$1:$A$49,0), MATCH(orders!K$1,products!$A$1:$G$1,0))</f>
        <v>0.2</v>
      </c>
      <c r="L644" s="7">
        <f>INDEX(products!$A$1:$G$49, MATCH(orders!$D644,products!$A$1:$A$49,0), 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 customers!A644:A1644, customers!B644:B1644,,0)</f>
        <v>Courtney Pallant</v>
      </c>
      <c r="G645" s="2" t="str">
        <f>IF(_xlfn.XLOOKUP(C645, customers!A644:A1644, customers!C644:C1644,, 0) = 0,"", _xlfn.XLOOKUP(C645, customers!A644:A1644, customers!C644:C1644,, 0))</f>
        <v>cpallanthv@typepad.com</v>
      </c>
      <c r="H645" s="2" t="str">
        <f>_xlfn.XLOOKUP(C645, customers!A644:A1644, customers!G644:G1644,, 0)</f>
        <v>United States</v>
      </c>
      <c r="I645" t="str">
        <f>INDEX(products!$A$1:$G$49, MATCH(orders!$D645,products!$A$1:$A$49,0), MATCH(orders!I$1,products!$A$1:$G$1,0))</f>
        <v>Exc</v>
      </c>
      <c r="J645" t="str">
        <f>INDEX(products!$A$1:$G$49, MATCH(orders!$D645,products!$A$1:$A$49,0), MATCH(orders!J$1,products!$A$1:$G$1,0))</f>
        <v>L</v>
      </c>
      <c r="K645" s="5">
        <f>INDEX(products!$A$1:$G$49, MATCH(orders!$D645,products!$A$1:$A$49,0), MATCH(orders!K$1,products!$A$1:$G$1,0))</f>
        <v>2.5</v>
      </c>
      <c r="L645" s="7">
        <f>INDEX(products!$A$1:$G$49, MATCH(orders!$D645,products!$A$1:$A$49,0), 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 customers!A645:A1645, customers!B645:B1645,,0)</f>
        <v>Marne Mingey</v>
      </c>
      <c r="G646" s="2" t="str">
        <f>IF(_xlfn.XLOOKUP(C646, customers!A645:A1645, customers!C645:C1645,, 0) = 0,"", _xlfn.XLOOKUP(C646, customers!A645:A1645, customers!C645:C1645,, 0))</f>
        <v/>
      </c>
      <c r="H646" s="2" t="str">
        <f>_xlfn.XLOOKUP(C646, customers!A645:A1645, customers!G645:G1645,, 0)</f>
        <v>United States</v>
      </c>
      <c r="I646" t="str">
        <f>INDEX(products!$A$1:$G$49, MATCH(orders!$D646,products!$A$1:$A$49,0), MATCH(orders!I$1,products!$A$1:$G$1,0))</f>
        <v>Rob</v>
      </c>
      <c r="J646" t="str">
        <f>INDEX(products!$A$1:$G$49, MATCH(orders!$D646,products!$A$1:$A$49,0), MATCH(orders!J$1,products!$A$1:$G$1,0))</f>
        <v>D</v>
      </c>
      <c r="K646" s="5">
        <f>INDEX(products!$A$1:$G$49, MATCH(orders!$D646,products!$A$1:$A$49,0), MATCH(orders!K$1,products!$A$1:$G$1,0))</f>
        <v>2.5</v>
      </c>
      <c r="L646" s="7">
        <f>INDEX(products!$A$1:$G$49, MATCH(orders!$D646,products!$A$1:$A$49,0), 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 customers!A646:A1646, customers!B646:B1646,,0)</f>
        <v>Denny O' Ronan</v>
      </c>
      <c r="G647" s="2" t="str">
        <f>IF(_xlfn.XLOOKUP(C647, customers!A646:A1646, customers!C646:C1646,, 0) = 0,"", _xlfn.XLOOKUP(C647, customers!A646:A1646, customers!C646:C1646,, 0))</f>
        <v>dohx@redcross.org</v>
      </c>
      <c r="H647" s="2" t="str">
        <f>_xlfn.XLOOKUP(C647, customers!A646:A1646, customers!G646:G1646,, 0)</f>
        <v>United States</v>
      </c>
      <c r="I647" t="str">
        <f>INDEX(products!$A$1:$G$49, MATCH(orders!$D647,products!$A$1:$A$49,0), MATCH(orders!I$1,products!$A$1:$G$1,0))</f>
        <v>Ara</v>
      </c>
      <c r="J647" t="str">
        <f>INDEX(products!$A$1:$G$49, MATCH(orders!$D647,products!$A$1:$A$49,0), MATCH(orders!J$1,products!$A$1:$G$1,0))</f>
        <v>D</v>
      </c>
      <c r="K647" s="5">
        <f>INDEX(products!$A$1:$G$49, MATCH(orders!$D647,products!$A$1:$A$49,0), MATCH(orders!K$1,products!$A$1:$G$1,0))</f>
        <v>2.5</v>
      </c>
      <c r="L647" s="7">
        <f>INDEX(products!$A$1:$G$49, MATCH(orders!$D647,products!$A$1:$A$49,0), 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 customers!A647:A1647, customers!B647:B1647,,0)</f>
        <v>Dottie Rallin</v>
      </c>
      <c r="G648" s="2" t="str">
        <f>IF(_xlfn.XLOOKUP(C648, customers!A647:A1647, customers!C647:C1647,, 0) = 0,"", _xlfn.XLOOKUP(C648, customers!A647:A1647, customers!C647:C1647,, 0))</f>
        <v>drallinhy@howstuffworks.com</v>
      </c>
      <c r="H648" s="2" t="str">
        <f>_xlfn.XLOOKUP(C648, customers!A647:A1647, customers!G647:G1647,, 0)</f>
        <v>United States</v>
      </c>
      <c r="I648" t="str">
        <f>INDEX(products!$A$1:$G$49, MATCH(orders!$D648,products!$A$1:$A$49,0), MATCH(orders!I$1,products!$A$1:$G$1,0))</f>
        <v>Ara</v>
      </c>
      <c r="J648" t="str">
        <f>INDEX(products!$A$1:$G$49, MATCH(orders!$D648,products!$A$1:$A$49,0), MATCH(orders!J$1,products!$A$1:$G$1,0))</f>
        <v>D</v>
      </c>
      <c r="K648" s="5">
        <f>INDEX(products!$A$1:$G$49, MATCH(orders!$D648,products!$A$1:$A$49,0), MATCH(orders!K$1,products!$A$1:$G$1,0))</f>
        <v>1</v>
      </c>
      <c r="L648" s="7">
        <f>INDEX(products!$A$1:$G$49, MATCH(orders!$D648,products!$A$1:$A$49,0), 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 customers!A648:A1648, customers!B648:B1648,,0)</f>
        <v>Ardith Chill</v>
      </c>
      <c r="G649" s="2" t="str">
        <f>IF(_xlfn.XLOOKUP(C649, customers!A648:A1648, customers!C648:C1648,, 0) = 0,"", _xlfn.XLOOKUP(C649, customers!A648:A1648, customers!C648:C1648,, 0))</f>
        <v>achillhz@epa.gov</v>
      </c>
      <c r="H649" s="2" t="str">
        <f>_xlfn.XLOOKUP(C649, customers!A648:A1648, customers!G648:G1648,, 0)</f>
        <v>United Kingdom</v>
      </c>
      <c r="I649" t="str">
        <f>INDEX(products!$A$1:$G$49, MATCH(orders!$D649,products!$A$1:$A$49,0), MATCH(orders!I$1,products!$A$1:$G$1,0))</f>
        <v>Lib</v>
      </c>
      <c r="J649" t="str">
        <f>INDEX(products!$A$1:$G$49, MATCH(orders!$D649,products!$A$1:$A$49,0), MATCH(orders!J$1,products!$A$1:$G$1,0))</f>
        <v>L</v>
      </c>
      <c r="K649" s="5">
        <f>INDEX(products!$A$1:$G$49, MATCH(orders!$D649,products!$A$1:$A$49,0), MATCH(orders!K$1,products!$A$1:$G$1,0))</f>
        <v>0.5</v>
      </c>
      <c r="L649" s="7">
        <f>INDEX(products!$A$1:$G$49, MATCH(orders!$D649,products!$A$1:$A$49,0), 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 customers!A649:A1649, customers!B649:B1649,,0)</f>
        <v>Tuckie Mathonnet</v>
      </c>
      <c r="G650" s="2" t="str">
        <f>IF(_xlfn.XLOOKUP(C650, customers!A649:A1649, customers!C649:C1649,, 0) = 0,"", _xlfn.XLOOKUP(C650, customers!A649:A1649, customers!C649:C1649,, 0))</f>
        <v>tmathonneti0@google.co.jp</v>
      </c>
      <c r="H650" s="2" t="str">
        <f>_xlfn.XLOOKUP(C650, customers!A649:A1649, customers!G649:G1649,, 0)</f>
        <v>United States</v>
      </c>
      <c r="I650" t="str">
        <f>INDEX(products!$A$1:$G$49, MATCH(orders!$D650,products!$A$1:$A$49,0), MATCH(orders!I$1,products!$A$1:$G$1,0))</f>
        <v>Rob</v>
      </c>
      <c r="J650" t="str">
        <f>INDEX(products!$A$1:$G$49, MATCH(orders!$D650,products!$A$1:$A$49,0), MATCH(orders!J$1,products!$A$1:$G$1,0))</f>
        <v>D</v>
      </c>
      <c r="K650" s="5">
        <f>INDEX(products!$A$1:$G$49, MATCH(orders!$D650,products!$A$1:$A$49,0), MATCH(orders!K$1,products!$A$1:$G$1,0))</f>
        <v>0.2</v>
      </c>
      <c r="L650" s="7">
        <f>INDEX(products!$A$1:$G$49, MATCH(orders!$D650,products!$A$1:$A$49,0), 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 customers!A650:A1650, customers!B650:B1650,,0)</f>
        <v>Charmane Denys</v>
      </c>
      <c r="G651" s="2" t="str">
        <f>IF(_xlfn.XLOOKUP(C651, customers!A650:A1650, customers!C650:C1650,, 0) = 0,"", _xlfn.XLOOKUP(C651, customers!A650:A1650, customers!C650:C1650,, 0))</f>
        <v>cdenysi1@is.gd</v>
      </c>
      <c r="H651" s="2" t="str">
        <f>_xlfn.XLOOKUP(C651, customers!A650:A1650, customers!G650:G1650,, 0)</f>
        <v>United Kingdom</v>
      </c>
      <c r="I651" t="str">
        <f>INDEX(products!$A$1:$G$49, MATCH(orders!$D651,products!$A$1:$A$49,0), MATCH(orders!I$1,products!$A$1:$G$1,0))</f>
        <v>Lib</v>
      </c>
      <c r="J651" t="str">
        <f>INDEX(products!$A$1:$G$49, MATCH(orders!$D651,products!$A$1:$A$49,0), MATCH(orders!J$1,products!$A$1:$G$1,0))</f>
        <v>L</v>
      </c>
      <c r="K651" s="5">
        <f>INDEX(products!$A$1:$G$49, MATCH(orders!$D651,products!$A$1:$A$49,0), MATCH(orders!K$1,products!$A$1:$G$1,0))</f>
        <v>1</v>
      </c>
      <c r="L651" s="7">
        <f>INDEX(products!$A$1:$G$49, MATCH(orders!$D651,products!$A$1:$A$49,0), 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 customers!A651:A1651, customers!B651:B1651,,0)</f>
        <v>Cecily Stebbings</v>
      </c>
      <c r="G652" s="2" t="str">
        <f>IF(_xlfn.XLOOKUP(C652, customers!A651:A1651, customers!C651:C1651,, 0) = 0,"", _xlfn.XLOOKUP(C652, customers!A651:A1651, customers!C651:C1651,, 0))</f>
        <v>cstebbingsi2@drupal.org</v>
      </c>
      <c r="H652" s="2" t="str">
        <f>_xlfn.XLOOKUP(C652, customers!A651:A1651, customers!G651:G1651,, 0)</f>
        <v>United States</v>
      </c>
      <c r="I652" t="str">
        <f>INDEX(products!$A$1:$G$49, MATCH(orders!$D652,products!$A$1:$A$49,0), MATCH(orders!I$1,products!$A$1:$G$1,0))</f>
        <v>Rob</v>
      </c>
      <c r="J652" t="str">
        <f>INDEX(products!$A$1:$G$49, MATCH(orders!$D652,products!$A$1:$A$49,0), MATCH(orders!J$1,products!$A$1:$G$1,0))</f>
        <v>D</v>
      </c>
      <c r="K652" s="5">
        <f>INDEX(products!$A$1:$G$49, MATCH(orders!$D652,products!$A$1:$A$49,0), MATCH(orders!K$1,products!$A$1:$G$1,0))</f>
        <v>0.5</v>
      </c>
      <c r="L652" s="7">
        <f>INDEX(products!$A$1:$G$49, MATCH(orders!$D652,products!$A$1:$A$49,0), 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 customers!A652:A1652, customers!B652:B1652,,0)</f>
        <v>Giana Tonnesen</v>
      </c>
      <c r="G653" s="2" t="str">
        <f>IF(_xlfn.XLOOKUP(C653, customers!A652:A1652, customers!C652:C1652,, 0) = 0,"", _xlfn.XLOOKUP(C653, customers!A652:A1652, customers!C652:C1652,, 0))</f>
        <v/>
      </c>
      <c r="H653" s="2" t="str">
        <f>_xlfn.XLOOKUP(C653, customers!A652:A1652, customers!G652:G1652,, 0)</f>
        <v>United States</v>
      </c>
      <c r="I653" t="str">
        <f>INDEX(products!$A$1:$G$49, MATCH(orders!$D653,products!$A$1:$A$49,0), MATCH(orders!I$1,products!$A$1:$G$1,0))</f>
        <v>Rob</v>
      </c>
      <c r="J653" t="str">
        <f>INDEX(products!$A$1:$G$49, MATCH(orders!$D653,products!$A$1:$A$49,0), MATCH(orders!J$1,products!$A$1:$G$1,0))</f>
        <v>L</v>
      </c>
      <c r="K653" s="5">
        <f>INDEX(products!$A$1:$G$49, MATCH(orders!$D653,products!$A$1:$A$49,0), MATCH(orders!K$1,products!$A$1:$G$1,0))</f>
        <v>1</v>
      </c>
      <c r="L653" s="7">
        <f>INDEX(products!$A$1:$G$49, MATCH(orders!$D653,products!$A$1:$A$49,0), 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 customers!A653:A1653, customers!B653:B1653,,0)</f>
        <v>Rhetta Zywicki</v>
      </c>
      <c r="G654" s="2" t="str">
        <f>IF(_xlfn.XLOOKUP(C654, customers!A653:A1653, customers!C653:C1653,, 0) = 0,"", _xlfn.XLOOKUP(C654, customers!A653:A1653, customers!C653:C1653,, 0))</f>
        <v>rzywickii4@ifeng.com</v>
      </c>
      <c r="H654" s="2" t="str">
        <f>_xlfn.XLOOKUP(C654, customers!A653:A1653, customers!G653:G1653,, 0)</f>
        <v>Ireland</v>
      </c>
      <c r="I654" t="str">
        <f>INDEX(products!$A$1:$G$49, MATCH(orders!$D654,products!$A$1:$A$49,0), MATCH(orders!I$1,products!$A$1:$G$1,0))</f>
        <v>Lib</v>
      </c>
      <c r="J654" t="str">
        <f>INDEX(products!$A$1:$G$49, MATCH(orders!$D654,products!$A$1:$A$49,0), MATCH(orders!J$1,products!$A$1:$G$1,0))</f>
        <v>L</v>
      </c>
      <c r="K654" s="5">
        <f>INDEX(products!$A$1:$G$49, MATCH(orders!$D654,products!$A$1:$A$49,0), MATCH(orders!K$1,products!$A$1:$G$1,0))</f>
        <v>1</v>
      </c>
      <c r="L654" s="7">
        <f>INDEX(products!$A$1:$G$49, MATCH(orders!$D654,products!$A$1:$A$49,0), 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 customers!A654:A1654, customers!B654:B1654,,0)</f>
        <v>Almeria Burgett</v>
      </c>
      <c r="G655" s="2" t="str">
        <f>IF(_xlfn.XLOOKUP(C655, customers!A654:A1654, customers!C654:C1654,, 0) = 0,"", _xlfn.XLOOKUP(C655, customers!A654:A1654, customers!C654:C1654,, 0))</f>
        <v>aburgetti5@moonfruit.com</v>
      </c>
      <c r="H655" s="2" t="str">
        <f>_xlfn.XLOOKUP(C655, customers!A654:A1654, customers!G654:G1654,, 0)</f>
        <v>United States</v>
      </c>
      <c r="I655" t="str">
        <f>INDEX(products!$A$1:$G$49, MATCH(orders!$D655,products!$A$1:$A$49,0), MATCH(orders!I$1,products!$A$1:$G$1,0))</f>
        <v>Ara</v>
      </c>
      <c r="J655" t="str">
        <f>INDEX(products!$A$1:$G$49, MATCH(orders!$D655,products!$A$1:$A$49,0), MATCH(orders!J$1,products!$A$1:$G$1,0))</f>
        <v>M</v>
      </c>
      <c r="K655" s="5">
        <f>INDEX(products!$A$1:$G$49, MATCH(orders!$D655,products!$A$1:$A$49,0), MATCH(orders!K$1,products!$A$1:$G$1,0))</f>
        <v>2.5</v>
      </c>
      <c r="L655" s="7">
        <f>INDEX(products!$A$1:$G$49, MATCH(orders!$D655,products!$A$1:$A$49,0), 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 customers!A655:A1655, customers!B655:B1655,,0)</f>
        <v>Marvin Malloy</v>
      </c>
      <c r="G656" s="2" t="str">
        <f>IF(_xlfn.XLOOKUP(C656, customers!A655:A1655, customers!C655:C1655,, 0) = 0,"", _xlfn.XLOOKUP(C656, customers!A655:A1655, customers!C655:C1655,, 0))</f>
        <v>mmalloyi6@seattletimes.com</v>
      </c>
      <c r="H656" s="2" t="str">
        <f>_xlfn.XLOOKUP(C656, customers!A655:A1655, customers!G655:G1655,, 0)</f>
        <v>United States</v>
      </c>
      <c r="I656" t="str">
        <f>INDEX(products!$A$1:$G$49, MATCH(orders!$D656,products!$A$1:$A$49,0), MATCH(orders!I$1,products!$A$1:$G$1,0))</f>
        <v>Ara</v>
      </c>
      <c r="J656" t="str">
        <f>INDEX(products!$A$1:$G$49, MATCH(orders!$D656,products!$A$1:$A$49,0), MATCH(orders!J$1,products!$A$1:$G$1,0))</f>
        <v>D</v>
      </c>
      <c r="K656" s="5">
        <f>INDEX(products!$A$1:$G$49, MATCH(orders!$D656,products!$A$1:$A$49,0), MATCH(orders!K$1,products!$A$1:$G$1,0))</f>
        <v>2.5</v>
      </c>
      <c r="L656" s="7">
        <f>INDEX(products!$A$1:$G$49, MATCH(orders!$D656,products!$A$1:$A$49,0), 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 customers!A656:A1656, customers!B656:B1656,,0)</f>
        <v>Maxim McParland</v>
      </c>
      <c r="G657" s="2" t="str">
        <f>IF(_xlfn.XLOOKUP(C657, customers!A656:A1656, customers!C656:C1656,, 0) = 0,"", _xlfn.XLOOKUP(C657, customers!A656:A1656, customers!C656:C1656,, 0))</f>
        <v>mmcparlandi7@w3.org</v>
      </c>
      <c r="H657" s="2" t="str">
        <f>_xlfn.XLOOKUP(C657, customers!A656:A1656, customers!G656:G1656,, 0)</f>
        <v>United States</v>
      </c>
      <c r="I657" t="str">
        <f>INDEX(products!$A$1:$G$49, MATCH(orders!$D657,products!$A$1:$A$49,0), MATCH(orders!I$1,products!$A$1:$G$1,0))</f>
        <v>Rob</v>
      </c>
      <c r="J657" t="str">
        <f>INDEX(products!$A$1:$G$49, MATCH(orders!$D657,products!$A$1:$A$49,0), MATCH(orders!J$1,products!$A$1:$G$1,0))</f>
        <v>M</v>
      </c>
      <c r="K657" s="5">
        <f>INDEX(products!$A$1:$G$49, MATCH(orders!$D657,products!$A$1:$A$49,0), MATCH(orders!K$1,products!$A$1:$G$1,0))</f>
        <v>2.5</v>
      </c>
      <c r="L657" s="7">
        <f>INDEX(products!$A$1:$G$49, MATCH(orders!$D657,products!$A$1:$A$49,0), 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 customers!A657:A1657, customers!B657:B1657,,0)</f>
        <v>Sylas Jennaroy</v>
      </c>
      <c r="G658" s="2" t="str">
        <f>IF(_xlfn.XLOOKUP(C658, customers!A657:A1657, customers!C657:C1657,, 0) = 0,"", _xlfn.XLOOKUP(C658, customers!A657:A1657, customers!C657:C1657,, 0))</f>
        <v>sjennaroyi8@purevolume.com</v>
      </c>
      <c r="H658" s="2" t="str">
        <f>_xlfn.XLOOKUP(C658, customers!A657:A1657, customers!G657:G1657,, 0)</f>
        <v>United States</v>
      </c>
      <c r="I658" t="str">
        <f>INDEX(products!$A$1:$G$49, MATCH(orders!$D658,products!$A$1:$A$49,0), MATCH(orders!I$1,products!$A$1:$G$1,0))</f>
        <v>Lib</v>
      </c>
      <c r="J658" t="str">
        <f>INDEX(products!$A$1:$G$49, MATCH(orders!$D658,products!$A$1:$A$49,0), MATCH(orders!J$1,products!$A$1:$G$1,0))</f>
        <v>D</v>
      </c>
      <c r="K658" s="5">
        <f>INDEX(products!$A$1:$G$49, MATCH(orders!$D658,products!$A$1:$A$49,0), MATCH(orders!K$1,products!$A$1:$G$1,0))</f>
        <v>1</v>
      </c>
      <c r="L658" s="7">
        <f>INDEX(products!$A$1:$G$49, MATCH(orders!$D658,products!$A$1:$A$49,0), 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 customers!A658:A1658, customers!B658:B1658,,0)</f>
        <v>Wren Place</v>
      </c>
      <c r="G659" s="2" t="str">
        <f>IF(_xlfn.XLOOKUP(C659, customers!A658:A1658, customers!C658:C1658,, 0) = 0,"", _xlfn.XLOOKUP(C659, customers!A658:A1658, customers!C658:C1658,, 0))</f>
        <v>wplacei9@wsj.com</v>
      </c>
      <c r="H659" s="2" t="str">
        <f>_xlfn.XLOOKUP(C659, customers!A658:A1658, customers!G658:G1658,, 0)</f>
        <v>United States</v>
      </c>
      <c r="I659" t="str">
        <f>INDEX(products!$A$1:$G$49, MATCH(orders!$D659,products!$A$1:$A$49,0), MATCH(orders!I$1,products!$A$1:$G$1,0))</f>
        <v>Ara</v>
      </c>
      <c r="J659" t="str">
        <f>INDEX(products!$A$1:$G$49, MATCH(orders!$D659,products!$A$1:$A$49,0), MATCH(orders!J$1,products!$A$1:$G$1,0))</f>
        <v>M</v>
      </c>
      <c r="K659" s="5">
        <f>INDEX(products!$A$1:$G$49, MATCH(orders!$D659,products!$A$1:$A$49,0), MATCH(orders!K$1,products!$A$1:$G$1,0))</f>
        <v>0.5</v>
      </c>
      <c r="L659" s="7">
        <f>INDEX(products!$A$1:$G$49, MATCH(orders!$D659,products!$A$1:$A$49,0), 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 customers!A659:A1659, customers!B659:B1659,,0)</f>
        <v>Janella Millett</v>
      </c>
      <c r="G660" s="2" t="str">
        <f>IF(_xlfn.XLOOKUP(C660, customers!A659:A1659, customers!C659:C1659,, 0) = 0,"", _xlfn.XLOOKUP(C660, customers!A659:A1659, customers!C659:C1659,, 0))</f>
        <v>jmillettik@addtoany.com</v>
      </c>
      <c r="H660" s="2" t="str">
        <f>_xlfn.XLOOKUP(C660, customers!A659:A1659, customers!G659:G1659,, 0)</f>
        <v>United States</v>
      </c>
      <c r="I660" t="str">
        <f>INDEX(products!$A$1:$G$49, MATCH(orders!$D660,products!$A$1:$A$49,0), MATCH(orders!I$1,products!$A$1:$G$1,0))</f>
        <v>Exc</v>
      </c>
      <c r="J660" t="str">
        <f>INDEX(products!$A$1:$G$49, MATCH(orders!$D660,products!$A$1:$A$49,0), MATCH(orders!J$1,products!$A$1:$G$1,0))</f>
        <v>M</v>
      </c>
      <c r="K660" s="5">
        <f>INDEX(products!$A$1:$G$49, MATCH(orders!$D660,products!$A$1:$A$49,0), MATCH(orders!K$1,products!$A$1:$G$1,0))</f>
        <v>0.5</v>
      </c>
      <c r="L660" s="7">
        <f>INDEX(products!$A$1:$G$49, MATCH(orders!$D660,products!$A$1:$A$49,0), 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 customers!A660:A1660, customers!B660:B1660,,0)</f>
        <v>Dollie Gadsden</v>
      </c>
      <c r="G661" s="2" t="str">
        <f>IF(_xlfn.XLOOKUP(C661, customers!A660:A1660, customers!C660:C1660,, 0) = 0,"", _xlfn.XLOOKUP(C661, customers!A660:A1660, customers!C660:C1660,, 0))</f>
        <v>dgadsdenib@google.com.hk</v>
      </c>
      <c r="H661" s="2" t="str">
        <f>_xlfn.XLOOKUP(C661, customers!A660:A1660, customers!G660:G1660,, 0)</f>
        <v>Ireland</v>
      </c>
      <c r="I661" t="str">
        <f>INDEX(products!$A$1:$G$49, MATCH(orders!$D661,products!$A$1:$A$49,0), MATCH(orders!I$1,products!$A$1:$G$1,0))</f>
        <v>Ara</v>
      </c>
      <c r="J661" t="str">
        <f>INDEX(products!$A$1:$G$49, MATCH(orders!$D661,products!$A$1:$A$49,0), MATCH(orders!J$1,products!$A$1:$G$1,0))</f>
        <v>D</v>
      </c>
      <c r="K661" s="5">
        <f>INDEX(products!$A$1:$G$49, MATCH(orders!$D661,products!$A$1:$A$49,0), MATCH(orders!K$1,products!$A$1:$G$1,0))</f>
        <v>2.5</v>
      </c>
      <c r="L661" s="7">
        <f>INDEX(products!$A$1:$G$49, MATCH(orders!$D661,products!$A$1:$A$49,0), 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 customers!A661:A1661, customers!B661:B1661,,0)</f>
        <v>Val Wakelin</v>
      </c>
      <c r="G662" s="2" t="str">
        <f>IF(_xlfn.XLOOKUP(C662, customers!A661:A1661, customers!C661:C1661,, 0) = 0,"", _xlfn.XLOOKUP(C662, customers!A661:A1661, customers!C661:C1661,, 0))</f>
        <v>vwakelinic@unesco.org</v>
      </c>
      <c r="H662" s="2" t="str">
        <f>_xlfn.XLOOKUP(C662, customers!A661:A1661, customers!G661:G1661,, 0)</f>
        <v>United States</v>
      </c>
      <c r="I662" t="str">
        <f>INDEX(products!$A$1:$G$49, MATCH(orders!$D662,products!$A$1:$A$49,0), MATCH(orders!I$1,products!$A$1:$G$1,0))</f>
        <v>Exc</v>
      </c>
      <c r="J662" t="str">
        <f>INDEX(products!$A$1:$G$49, MATCH(orders!$D662,products!$A$1:$A$49,0), MATCH(orders!J$1,products!$A$1:$G$1,0))</f>
        <v>L</v>
      </c>
      <c r="K662" s="5">
        <f>INDEX(products!$A$1:$G$49, MATCH(orders!$D662,products!$A$1:$A$49,0), MATCH(orders!K$1,products!$A$1:$G$1,0))</f>
        <v>0.5</v>
      </c>
      <c r="L662" s="7">
        <f>INDEX(products!$A$1:$G$49, MATCH(orders!$D662,products!$A$1:$A$49,0), 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 customers!A662:A1662, customers!B662:B1662,,0)</f>
        <v>Annie Campsall</v>
      </c>
      <c r="G663" s="2" t="str">
        <f>IF(_xlfn.XLOOKUP(C663, customers!A662:A1662, customers!C662:C1662,, 0) = 0,"", _xlfn.XLOOKUP(C663, customers!A662:A1662, customers!C662:C1662,, 0))</f>
        <v>acampsallid@zimbio.com</v>
      </c>
      <c r="H663" s="2" t="str">
        <f>_xlfn.XLOOKUP(C663, customers!A662:A1662, customers!G662:G1662,, 0)</f>
        <v>United States</v>
      </c>
      <c r="I663" t="str">
        <f>INDEX(products!$A$1:$G$49, MATCH(orders!$D663,products!$A$1:$A$49,0), MATCH(orders!I$1,products!$A$1:$G$1,0))</f>
        <v>Ara</v>
      </c>
      <c r="J663" t="str">
        <f>INDEX(products!$A$1:$G$49, MATCH(orders!$D663,products!$A$1:$A$49,0), MATCH(orders!J$1,products!$A$1:$G$1,0))</f>
        <v>M</v>
      </c>
      <c r="K663" s="5">
        <f>INDEX(products!$A$1:$G$49, MATCH(orders!$D663,products!$A$1:$A$49,0), MATCH(orders!K$1,products!$A$1:$G$1,0))</f>
        <v>0.2</v>
      </c>
      <c r="L663" s="7">
        <f>INDEX(products!$A$1:$G$49, MATCH(orders!$D663,products!$A$1:$A$49,0), 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 customers!A663:A1663, customers!B663:B1663,,0)</f>
        <v>Shermy Moseby</v>
      </c>
      <c r="G664" s="2" t="str">
        <f>IF(_xlfn.XLOOKUP(C664, customers!A663:A1663, customers!C663:C1663,, 0) = 0,"", _xlfn.XLOOKUP(C664, customers!A663:A1663, customers!C663:C1663,, 0))</f>
        <v>smosebyie@stanford.edu</v>
      </c>
      <c r="H664" s="2" t="str">
        <f>_xlfn.XLOOKUP(C664, customers!A663:A1663, customers!G663:G1663,, 0)</f>
        <v>United States</v>
      </c>
      <c r="I664" t="str">
        <f>INDEX(products!$A$1:$G$49, MATCH(orders!$D664,products!$A$1:$A$49,0), MATCH(orders!I$1,products!$A$1:$G$1,0))</f>
        <v>Lib</v>
      </c>
      <c r="J664" t="str">
        <f>INDEX(products!$A$1:$G$49, MATCH(orders!$D664,products!$A$1:$A$49,0), MATCH(orders!J$1,products!$A$1:$G$1,0))</f>
        <v>D</v>
      </c>
      <c r="K664" s="5">
        <f>INDEX(products!$A$1:$G$49, MATCH(orders!$D664,products!$A$1:$A$49,0), MATCH(orders!K$1,products!$A$1:$G$1,0))</f>
        <v>2.5</v>
      </c>
      <c r="L664" s="7">
        <f>INDEX(products!$A$1:$G$49, MATCH(orders!$D664,products!$A$1:$A$49,0), 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 customers!A664:A1664, customers!B664:B1664,,0)</f>
        <v>Corrie Wass</v>
      </c>
      <c r="G665" s="2" t="str">
        <f>IF(_xlfn.XLOOKUP(C665, customers!A664:A1664, customers!C664:C1664,, 0) = 0,"", _xlfn.XLOOKUP(C665, customers!A664:A1664, customers!C664:C1664,, 0))</f>
        <v>cwassif@prweb.com</v>
      </c>
      <c r="H665" s="2" t="str">
        <f>_xlfn.XLOOKUP(C665, customers!A664:A1664, customers!G664:G1664,, 0)</f>
        <v>United States</v>
      </c>
      <c r="I665" t="str">
        <f>INDEX(products!$A$1:$G$49, MATCH(orders!$D665,products!$A$1:$A$49,0), MATCH(orders!I$1,products!$A$1:$G$1,0))</f>
        <v>Ara</v>
      </c>
      <c r="J665" t="str">
        <f>INDEX(products!$A$1:$G$49, MATCH(orders!$D665,products!$A$1:$A$49,0), MATCH(orders!J$1,products!$A$1:$G$1,0))</f>
        <v>M</v>
      </c>
      <c r="K665" s="5">
        <f>INDEX(products!$A$1:$G$49, MATCH(orders!$D665,products!$A$1:$A$49,0), MATCH(orders!K$1,products!$A$1:$G$1,0))</f>
        <v>1</v>
      </c>
      <c r="L665" s="7">
        <f>INDEX(products!$A$1:$G$49, MATCH(orders!$D665,products!$A$1:$A$49,0), 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 customers!A665:A1665, customers!B665:B1665,,0)</f>
        <v>Ira Sjostrom</v>
      </c>
      <c r="G666" s="2" t="str">
        <f>IF(_xlfn.XLOOKUP(C666, customers!A665:A1665, customers!C665:C1665,, 0) = 0,"", _xlfn.XLOOKUP(C666, customers!A665:A1665, customers!C665:C1665,, 0))</f>
        <v>isjostromig@pbs.org</v>
      </c>
      <c r="H666" s="2" t="str">
        <f>_xlfn.XLOOKUP(C666, customers!A665:A1665, customers!G665:G1665,, 0)</f>
        <v>United States</v>
      </c>
      <c r="I666" t="str">
        <f>INDEX(products!$A$1:$G$49, MATCH(orders!$D666,products!$A$1:$A$49,0), MATCH(orders!I$1,products!$A$1:$G$1,0))</f>
        <v>Exc</v>
      </c>
      <c r="J666" t="str">
        <f>INDEX(products!$A$1:$G$49, MATCH(orders!$D666,products!$A$1:$A$49,0), MATCH(orders!J$1,products!$A$1:$G$1,0))</f>
        <v>D</v>
      </c>
      <c r="K666" s="5">
        <f>INDEX(products!$A$1:$G$49, MATCH(orders!$D666,products!$A$1:$A$49,0), MATCH(orders!K$1,products!$A$1:$G$1,0))</f>
        <v>1</v>
      </c>
      <c r="L666" s="7">
        <f>INDEX(products!$A$1:$G$49, MATCH(orders!$D666,products!$A$1:$A$49,0), 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 customers!A666:A1666, customers!B666:B1666,,0)</f>
        <v>Ira Sjostrom</v>
      </c>
      <c r="G667" s="2" t="str">
        <f>IF(_xlfn.XLOOKUP(C667, customers!A666:A1666, customers!C666:C1666,, 0) = 0,"", _xlfn.XLOOKUP(C667, customers!A666:A1666, customers!C666:C1666,, 0))</f>
        <v>isjostromig@pbs.org</v>
      </c>
      <c r="H667" s="2" t="str">
        <f>_xlfn.XLOOKUP(C667, customers!A666:A1666, customers!G666:G1666,, 0)</f>
        <v>United States</v>
      </c>
      <c r="I667" t="str">
        <f>INDEX(products!$A$1:$G$49, MATCH(orders!$D667,products!$A$1:$A$49,0), MATCH(orders!I$1,products!$A$1:$G$1,0))</f>
        <v>Lib</v>
      </c>
      <c r="J667" t="str">
        <f>INDEX(products!$A$1:$G$49, MATCH(orders!$D667,products!$A$1:$A$49,0), MATCH(orders!J$1,products!$A$1:$G$1,0))</f>
        <v>D</v>
      </c>
      <c r="K667" s="5">
        <f>INDEX(products!$A$1:$G$49, MATCH(orders!$D667,products!$A$1:$A$49,0), MATCH(orders!K$1,products!$A$1:$G$1,0))</f>
        <v>0.2</v>
      </c>
      <c r="L667" s="7">
        <f>INDEX(products!$A$1:$G$49, MATCH(orders!$D667,products!$A$1:$A$49,0), 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 customers!A667:A1667, customers!B667:B1667,,0)</f>
        <v>Jermaine Branchett</v>
      </c>
      <c r="G668" s="2" t="str">
        <f>IF(_xlfn.XLOOKUP(C668, customers!A667:A1667, customers!C667:C1667,, 0) = 0,"", _xlfn.XLOOKUP(C668, customers!A667:A1667, customers!C667:C1667,, 0))</f>
        <v>jbranchettii@bravesites.com</v>
      </c>
      <c r="H668" s="2" t="str">
        <f>_xlfn.XLOOKUP(C668, customers!A667:A1667, customers!G667:G1667,, 0)</f>
        <v>United States</v>
      </c>
      <c r="I668" t="str">
        <f>INDEX(products!$A$1:$G$49, MATCH(orders!$D668,products!$A$1:$A$49,0), MATCH(orders!I$1,products!$A$1:$G$1,0))</f>
        <v>Ara</v>
      </c>
      <c r="J668" t="str">
        <f>INDEX(products!$A$1:$G$49, MATCH(orders!$D668,products!$A$1:$A$49,0), MATCH(orders!J$1,products!$A$1:$G$1,0))</f>
        <v>D</v>
      </c>
      <c r="K668" s="5">
        <f>INDEX(products!$A$1:$G$49, MATCH(orders!$D668,products!$A$1:$A$49,0), MATCH(orders!K$1,products!$A$1:$G$1,0))</f>
        <v>2.5</v>
      </c>
      <c r="L668" s="7">
        <f>INDEX(products!$A$1:$G$49, MATCH(orders!$D668,products!$A$1:$A$49,0), 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 customers!A668:A1668, customers!B668:B1668,,0)</f>
        <v>Nissie Rudland</v>
      </c>
      <c r="G669" s="2" t="str">
        <f>IF(_xlfn.XLOOKUP(C669, customers!A668:A1668, customers!C668:C1668,, 0) = 0,"", _xlfn.XLOOKUP(C669, customers!A668:A1668, customers!C668:C1668,, 0))</f>
        <v>nrudlandij@blogs.com</v>
      </c>
      <c r="H669" s="2" t="str">
        <f>_xlfn.XLOOKUP(C669, customers!A668:A1668, customers!G668:G1668,, 0)</f>
        <v>Ireland</v>
      </c>
      <c r="I669" t="str">
        <f>INDEX(products!$A$1:$G$49, MATCH(orders!$D669,products!$A$1:$A$49,0), MATCH(orders!I$1,products!$A$1:$G$1,0))</f>
        <v>Ara</v>
      </c>
      <c r="J669" t="str">
        <f>INDEX(products!$A$1:$G$49, MATCH(orders!$D669,products!$A$1:$A$49,0), MATCH(orders!J$1,products!$A$1:$G$1,0))</f>
        <v>D</v>
      </c>
      <c r="K669" s="5">
        <f>INDEX(products!$A$1:$G$49, MATCH(orders!$D669,products!$A$1:$A$49,0), MATCH(orders!K$1,products!$A$1:$G$1,0))</f>
        <v>1</v>
      </c>
      <c r="L669" s="7">
        <f>INDEX(products!$A$1:$G$49, MATCH(orders!$D669,products!$A$1:$A$49,0), 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 customers!A669:A1669, customers!B669:B1669,,0)</f>
        <v>Janella Millett</v>
      </c>
      <c r="G670" s="2" t="str">
        <f>IF(_xlfn.XLOOKUP(C670, customers!A669:A1669, customers!C669:C1669,, 0) = 0,"", _xlfn.XLOOKUP(C670, customers!A669:A1669, customers!C669:C1669,, 0))</f>
        <v>jmillettik@addtoany.com</v>
      </c>
      <c r="H670" s="2" t="str">
        <f>_xlfn.XLOOKUP(C670, customers!A669:A1669, customers!G669:G1669,, 0)</f>
        <v>United States</v>
      </c>
      <c r="I670" t="str">
        <f>INDEX(products!$A$1:$G$49, MATCH(orders!$D670,products!$A$1:$A$49,0), MATCH(orders!I$1,products!$A$1:$G$1,0))</f>
        <v>Rob</v>
      </c>
      <c r="J670" t="str">
        <f>INDEX(products!$A$1:$G$49, MATCH(orders!$D670,products!$A$1:$A$49,0), MATCH(orders!J$1,products!$A$1:$G$1,0))</f>
        <v>L</v>
      </c>
      <c r="K670" s="5">
        <f>INDEX(products!$A$1:$G$49, MATCH(orders!$D670,products!$A$1:$A$49,0), MATCH(orders!K$1,products!$A$1:$G$1,0))</f>
        <v>2.5</v>
      </c>
      <c r="L670" s="7">
        <f>INDEX(products!$A$1:$G$49, MATCH(orders!$D670,products!$A$1:$A$49,0), 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 customers!A670:A1670, customers!B670:B1670,,0)</f>
        <v>Ferdie Tourry</v>
      </c>
      <c r="G671" s="2" t="str">
        <f>IF(_xlfn.XLOOKUP(C671, customers!A670:A1670, customers!C670:C1670,, 0) = 0,"", _xlfn.XLOOKUP(C671, customers!A670:A1670, customers!C670:C1670,, 0))</f>
        <v>ftourryil@google.de</v>
      </c>
      <c r="H671" s="2" t="str">
        <f>_xlfn.XLOOKUP(C671, customers!A670:A1670, customers!G670:G1670,, 0)</f>
        <v>United States</v>
      </c>
      <c r="I671" t="str">
        <f>INDEX(products!$A$1:$G$49, MATCH(orders!$D671,products!$A$1:$A$49,0), MATCH(orders!I$1,products!$A$1:$G$1,0))</f>
        <v>Lib</v>
      </c>
      <c r="J671" t="str">
        <f>INDEX(products!$A$1:$G$49, MATCH(orders!$D671,products!$A$1:$A$49,0), MATCH(orders!J$1,products!$A$1:$G$1,0))</f>
        <v>M</v>
      </c>
      <c r="K671" s="5">
        <f>INDEX(products!$A$1:$G$49, MATCH(orders!$D671,products!$A$1:$A$49,0), MATCH(orders!K$1,products!$A$1:$G$1,0))</f>
        <v>2.5</v>
      </c>
      <c r="L671" s="7">
        <f>INDEX(products!$A$1:$G$49, MATCH(orders!$D671,products!$A$1:$A$49,0), 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 customers!A671:A1671, customers!B671:B1671,,0)</f>
        <v>Cecil Weatherall</v>
      </c>
      <c r="G672" s="2" t="str">
        <f>IF(_xlfn.XLOOKUP(C672, customers!A671:A1671, customers!C671:C1671,, 0) = 0,"", _xlfn.XLOOKUP(C672, customers!A671:A1671, customers!C671:C1671,, 0))</f>
        <v>cweatherallim@toplist.cz</v>
      </c>
      <c r="H672" s="2" t="str">
        <f>_xlfn.XLOOKUP(C672, customers!A671:A1671, customers!G671:G1671,, 0)</f>
        <v>United States</v>
      </c>
      <c r="I672" t="str">
        <f>INDEX(products!$A$1:$G$49, MATCH(orders!$D672,products!$A$1:$A$49,0), MATCH(orders!I$1,products!$A$1:$G$1,0))</f>
        <v>Lib</v>
      </c>
      <c r="J672" t="str">
        <f>INDEX(products!$A$1:$G$49, MATCH(orders!$D672,products!$A$1:$A$49,0), MATCH(orders!J$1,products!$A$1:$G$1,0))</f>
        <v>M</v>
      </c>
      <c r="K672" s="5">
        <f>INDEX(products!$A$1:$G$49, MATCH(orders!$D672,products!$A$1:$A$49,0), MATCH(orders!K$1,products!$A$1:$G$1,0))</f>
        <v>0.2</v>
      </c>
      <c r="L672" s="7">
        <f>INDEX(products!$A$1:$G$49, MATCH(orders!$D672,products!$A$1:$A$49,0), 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 customers!A672:A1672, customers!B672:B1672,,0)</f>
        <v>Gale Heindrick</v>
      </c>
      <c r="G673" s="2" t="str">
        <f>IF(_xlfn.XLOOKUP(C673, customers!A672:A1672, customers!C672:C1672,, 0) = 0,"", _xlfn.XLOOKUP(C673, customers!A672:A1672, customers!C672:C1672,, 0))</f>
        <v>gheindrickin@usda.gov</v>
      </c>
      <c r="H673" s="2" t="str">
        <f>_xlfn.XLOOKUP(C673, customers!A672:A1672, customers!G672:G1672,, 0)</f>
        <v>United States</v>
      </c>
      <c r="I673" t="str">
        <f>INDEX(products!$A$1:$G$49, MATCH(orders!$D673,products!$A$1:$A$49,0), MATCH(orders!I$1,products!$A$1:$G$1,0))</f>
        <v>Rob</v>
      </c>
      <c r="J673" t="str">
        <f>INDEX(products!$A$1:$G$49, MATCH(orders!$D673,products!$A$1:$A$49,0), MATCH(orders!J$1,products!$A$1:$G$1,0))</f>
        <v>L</v>
      </c>
      <c r="K673" s="5">
        <f>INDEX(products!$A$1:$G$49, MATCH(orders!$D673,products!$A$1:$A$49,0), MATCH(orders!K$1,products!$A$1:$G$1,0))</f>
        <v>1</v>
      </c>
      <c r="L673" s="7">
        <f>INDEX(products!$A$1:$G$49, MATCH(orders!$D673,products!$A$1:$A$49,0), 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 customers!A673:A1673, customers!B673:B1673,,0)</f>
        <v>Layne Imason</v>
      </c>
      <c r="G674" s="2" t="str">
        <f>IF(_xlfn.XLOOKUP(C674, customers!A673:A1673, customers!C673:C1673,, 0) = 0,"", _xlfn.XLOOKUP(C674, customers!A673:A1673, customers!C673:C1673,, 0))</f>
        <v>limasonio@discuz.net</v>
      </c>
      <c r="H674" s="2" t="str">
        <f>_xlfn.XLOOKUP(C674, customers!A673:A1673, customers!G673:G1673,, 0)</f>
        <v>United States</v>
      </c>
      <c r="I674" t="str">
        <f>INDEX(products!$A$1:$G$49, MATCH(orders!$D674,products!$A$1:$A$49,0), MATCH(orders!I$1,products!$A$1:$G$1,0))</f>
        <v>Lib</v>
      </c>
      <c r="J674" t="str">
        <f>INDEX(products!$A$1:$G$49, MATCH(orders!$D674,products!$A$1:$A$49,0), MATCH(orders!J$1,products!$A$1:$G$1,0))</f>
        <v>M</v>
      </c>
      <c r="K674" s="5">
        <f>INDEX(products!$A$1:$G$49, MATCH(orders!$D674,products!$A$1:$A$49,0), MATCH(orders!K$1,products!$A$1:$G$1,0))</f>
        <v>0.5</v>
      </c>
      <c r="L674" s="7">
        <f>INDEX(products!$A$1:$G$49, MATCH(orders!$D674,products!$A$1:$A$49,0), 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 customers!A674:A1674, customers!B674:B1674,,0)</f>
        <v>Hazel Saill</v>
      </c>
      <c r="G675" s="2" t="str">
        <f>IF(_xlfn.XLOOKUP(C675, customers!A674:A1674, customers!C674:C1674,, 0) = 0,"", _xlfn.XLOOKUP(C675, customers!A674:A1674, customers!C674:C1674,, 0))</f>
        <v>hsaillip@odnoklassniki.ru</v>
      </c>
      <c r="H675" s="2" t="str">
        <f>_xlfn.XLOOKUP(C675, customers!A674:A1674, customers!G674:G1674,, 0)</f>
        <v>United States</v>
      </c>
      <c r="I675" t="str">
        <f>INDEX(products!$A$1:$G$49, MATCH(orders!$D675,products!$A$1:$A$49,0), MATCH(orders!I$1,products!$A$1:$G$1,0))</f>
        <v>Exc</v>
      </c>
      <c r="J675" t="str">
        <f>INDEX(products!$A$1:$G$49, MATCH(orders!$D675,products!$A$1:$A$49,0), MATCH(orders!J$1,products!$A$1:$G$1,0))</f>
        <v>M</v>
      </c>
      <c r="K675" s="5">
        <f>INDEX(products!$A$1:$G$49, MATCH(orders!$D675,products!$A$1:$A$49,0), MATCH(orders!K$1,products!$A$1:$G$1,0))</f>
        <v>1</v>
      </c>
      <c r="L675" s="7">
        <f>INDEX(products!$A$1:$G$49, MATCH(orders!$D675,products!$A$1:$A$49,0), 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 customers!A675:A1675, customers!B675:B1675,,0)</f>
        <v>Hermann Larvor</v>
      </c>
      <c r="G676" s="2" t="str">
        <f>IF(_xlfn.XLOOKUP(C676, customers!A675:A1675, customers!C675:C1675,, 0) = 0,"", _xlfn.XLOOKUP(C676, customers!A675:A1675, customers!C675:C1675,, 0))</f>
        <v>hlarvoriq@last.fm</v>
      </c>
      <c r="H676" s="2" t="str">
        <f>_xlfn.XLOOKUP(C676, customers!A675:A1675, customers!G675:G1675,, 0)</f>
        <v>United States</v>
      </c>
      <c r="I676" t="str">
        <f>INDEX(products!$A$1:$G$49, MATCH(orders!$D676,products!$A$1:$A$49,0), MATCH(orders!I$1,products!$A$1:$G$1,0))</f>
        <v>Ara</v>
      </c>
      <c r="J676" t="str">
        <f>INDEX(products!$A$1:$G$49, MATCH(orders!$D676,products!$A$1:$A$49,0), MATCH(orders!J$1,products!$A$1:$G$1,0))</f>
        <v>L</v>
      </c>
      <c r="K676" s="5">
        <f>INDEX(products!$A$1:$G$49, MATCH(orders!$D676,products!$A$1:$A$49,0), MATCH(orders!K$1,products!$A$1:$G$1,0))</f>
        <v>2.5</v>
      </c>
      <c r="L676" s="7">
        <f>INDEX(products!$A$1:$G$49, MATCH(orders!$D676,products!$A$1:$A$49,0), 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 customers!A676:A1676, customers!B676:B1676,,0)</f>
        <v>Terri Lyford</v>
      </c>
      <c r="G677" s="2" t="str">
        <f>IF(_xlfn.XLOOKUP(C677, customers!A676:A1676, customers!C676:C1676,, 0) = 0,"", _xlfn.XLOOKUP(C677, customers!A676:A1676, customers!C676:C1676,, 0))</f>
        <v/>
      </c>
      <c r="H677" s="2" t="str">
        <f>_xlfn.XLOOKUP(C677, customers!A676:A1676, customers!G676:G1676,, 0)</f>
        <v>United States</v>
      </c>
      <c r="I677" t="str">
        <f>INDEX(products!$A$1:$G$49, MATCH(orders!$D677,products!$A$1:$A$49,0), MATCH(orders!I$1,products!$A$1:$G$1,0))</f>
        <v>Lib</v>
      </c>
      <c r="J677" t="str">
        <f>INDEX(products!$A$1:$G$49, MATCH(orders!$D677,products!$A$1:$A$49,0), MATCH(orders!J$1,products!$A$1:$G$1,0))</f>
        <v>D</v>
      </c>
      <c r="K677" s="5">
        <f>INDEX(products!$A$1:$G$49, MATCH(orders!$D677,products!$A$1:$A$49,0), MATCH(orders!K$1,products!$A$1:$G$1,0))</f>
        <v>2.5</v>
      </c>
      <c r="L677" s="7">
        <f>INDEX(products!$A$1:$G$49, MATCH(orders!$D677,products!$A$1:$A$49,0), 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 customers!A677:A1677, customers!B677:B1677,,0)</f>
        <v>Gabey Cogan</v>
      </c>
      <c r="G678" s="2" t="str">
        <f>IF(_xlfn.XLOOKUP(C678, customers!A677:A1677, customers!C677:C1677,, 0) = 0,"", _xlfn.XLOOKUP(C678, customers!A677:A1677, customers!C677:C1677,, 0))</f>
        <v/>
      </c>
      <c r="H678" s="2" t="str">
        <f>_xlfn.XLOOKUP(C678, customers!A677:A1677, customers!G677:G1677,, 0)</f>
        <v>United States</v>
      </c>
      <c r="I678" t="str">
        <f>INDEX(products!$A$1:$G$49, MATCH(orders!$D678,products!$A$1:$A$49,0), MATCH(orders!I$1,products!$A$1:$G$1,0))</f>
        <v>Lib</v>
      </c>
      <c r="J678" t="str">
        <f>INDEX(products!$A$1:$G$49, MATCH(orders!$D678,products!$A$1:$A$49,0), MATCH(orders!J$1,products!$A$1:$G$1,0))</f>
        <v>L</v>
      </c>
      <c r="K678" s="5">
        <f>INDEX(products!$A$1:$G$49, MATCH(orders!$D678,products!$A$1:$A$49,0), MATCH(orders!K$1,products!$A$1:$G$1,0))</f>
        <v>0.5</v>
      </c>
      <c r="L678" s="7">
        <f>INDEX(products!$A$1:$G$49, MATCH(orders!$D678,products!$A$1:$A$49,0), 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 customers!A678:A1678, customers!B678:B1678,,0)</f>
        <v>Charin Penwarden</v>
      </c>
      <c r="G679" s="2" t="str">
        <f>IF(_xlfn.XLOOKUP(C679, customers!A678:A1678, customers!C678:C1678,, 0) = 0,"", _xlfn.XLOOKUP(C679, customers!A678:A1678, customers!C678:C1678,, 0))</f>
        <v>cpenwardenit@mlb.com</v>
      </c>
      <c r="H679" s="2" t="str">
        <f>_xlfn.XLOOKUP(C679, customers!A678:A1678, customers!G678:G1678,, 0)</f>
        <v>Ireland</v>
      </c>
      <c r="I679" t="str">
        <f>INDEX(products!$A$1:$G$49, MATCH(orders!$D679,products!$A$1:$A$49,0), MATCH(orders!I$1,products!$A$1:$G$1,0))</f>
        <v>Lib</v>
      </c>
      <c r="J679" t="str">
        <f>INDEX(products!$A$1:$G$49, MATCH(orders!$D679,products!$A$1:$A$49,0), MATCH(orders!J$1,products!$A$1:$G$1,0))</f>
        <v>M</v>
      </c>
      <c r="K679" s="5">
        <f>INDEX(products!$A$1:$G$49, MATCH(orders!$D679,products!$A$1:$A$49,0), MATCH(orders!K$1,products!$A$1:$G$1,0))</f>
        <v>0.5</v>
      </c>
      <c r="L679" s="7">
        <f>INDEX(products!$A$1:$G$49, MATCH(orders!$D679,products!$A$1:$A$49,0), 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 customers!A679:A1679, customers!B679:B1679,,0)</f>
        <v>Milty Middis</v>
      </c>
      <c r="G680" s="2" t="str">
        <f>IF(_xlfn.XLOOKUP(C680, customers!A679:A1679, customers!C679:C1679,, 0) = 0,"", _xlfn.XLOOKUP(C680, customers!A679:A1679, customers!C679:C1679,, 0))</f>
        <v>mmiddisiu@dmoz.org</v>
      </c>
      <c r="H680" s="2" t="str">
        <f>_xlfn.XLOOKUP(C680, customers!A679:A1679, customers!G679:G1679,, 0)</f>
        <v>United States</v>
      </c>
      <c r="I680" t="str">
        <f>INDEX(products!$A$1:$G$49, MATCH(orders!$D680,products!$A$1:$A$49,0), MATCH(orders!I$1,products!$A$1:$G$1,0))</f>
        <v>Ara</v>
      </c>
      <c r="J680" t="str">
        <f>INDEX(products!$A$1:$G$49, MATCH(orders!$D680,products!$A$1:$A$49,0), MATCH(orders!J$1,products!$A$1:$G$1,0))</f>
        <v>L</v>
      </c>
      <c r="K680" s="5">
        <f>INDEX(products!$A$1:$G$49, MATCH(orders!$D680,products!$A$1:$A$49,0), MATCH(orders!K$1,products!$A$1:$G$1,0))</f>
        <v>2.5</v>
      </c>
      <c r="L680" s="7">
        <f>INDEX(products!$A$1:$G$49, MATCH(orders!$D680,products!$A$1:$A$49,0), 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 customers!A680:A1680, customers!B680:B1680,,0)</f>
        <v>Adrianne Vairow</v>
      </c>
      <c r="G681" s="2" t="str">
        <f>IF(_xlfn.XLOOKUP(C681, customers!A680:A1680, customers!C680:C1680,, 0) = 0,"", _xlfn.XLOOKUP(C681, customers!A680:A1680, customers!C680:C1680,, 0))</f>
        <v>avairowiv@studiopress.com</v>
      </c>
      <c r="H681" s="2" t="str">
        <f>_xlfn.XLOOKUP(C681, customers!A680:A1680, customers!G680:G1680,, 0)</f>
        <v>United Kingdom</v>
      </c>
      <c r="I681" t="str">
        <f>INDEX(products!$A$1:$G$49, MATCH(orders!$D681,products!$A$1:$A$49,0), MATCH(orders!I$1,products!$A$1:$G$1,0))</f>
        <v>Rob</v>
      </c>
      <c r="J681" t="str">
        <f>INDEX(products!$A$1:$G$49, MATCH(orders!$D681,products!$A$1:$A$49,0), MATCH(orders!J$1,products!$A$1:$G$1,0))</f>
        <v>L</v>
      </c>
      <c r="K681" s="5">
        <f>INDEX(products!$A$1:$G$49, MATCH(orders!$D681,products!$A$1:$A$49,0), MATCH(orders!K$1,products!$A$1:$G$1,0))</f>
        <v>2.5</v>
      </c>
      <c r="L681" s="7">
        <f>INDEX(products!$A$1:$G$49, MATCH(orders!$D681,products!$A$1:$A$49,0), 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 customers!A681:A1681, customers!B681:B1681,,0)</f>
        <v>Anjanette Goldie</v>
      </c>
      <c r="G682" s="2" t="str">
        <f>IF(_xlfn.XLOOKUP(C682, customers!A681:A1681, customers!C681:C1681,, 0) = 0,"", _xlfn.XLOOKUP(C682, customers!A681:A1681, customers!C681:C1681,, 0))</f>
        <v>agoldieiw@goo.gl</v>
      </c>
      <c r="H682" s="2" t="str">
        <f>_xlfn.XLOOKUP(C682, customers!A681:A1681, customers!G681:G1681,, 0)</f>
        <v>United States</v>
      </c>
      <c r="I682" t="str">
        <f>INDEX(products!$A$1:$G$49, MATCH(orders!$D682,products!$A$1:$A$49,0), MATCH(orders!I$1,products!$A$1:$G$1,0))</f>
        <v>Ara</v>
      </c>
      <c r="J682" t="str">
        <f>INDEX(products!$A$1:$G$49, MATCH(orders!$D682,products!$A$1:$A$49,0), MATCH(orders!J$1,products!$A$1:$G$1,0))</f>
        <v>M</v>
      </c>
      <c r="K682" s="5">
        <f>INDEX(products!$A$1:$G$49, MATCH(orders!$D682,products!$A$1:$A$49,0), MATCH(orders!K$1,products!$A$1:$G$1,0))</f>
        <v>1</v>
      </c>
      <c r="L682" s="7">
        <f>INDEX(products!$A$1:$G$49, MATCH(orders!$D682,products!$A$1:$A$49,0), 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 customers!A682:A1682, customers!B682:B1682,,0)</f>
        <v>Nicky Ayris</v>
      </c>
      <c r="G683" s="2" t="str">
        <f>IF(_xlfn.XLOOKUP(C683, customers!A682:A1682, customers!C682:C1682,, 0) = 0,"", _xlfn.XLOOKUP(C683, customers!A682:A1682, customers!C682:C1682,, 0))</f>
        <v>nayrisix@t-online.de</v>
      </c>
      <c r="H683" s="2" t="str">
        <f>_xlfn.XLOOKUP(C683, customers!A682:A1682, customers!G682:G1682,, 0)</f>
        <v>United Kingdom</v>
      </c>
      <c r="I683" t="str">
        <f>INDEX(products!$A$1:$G$49, MATCH(orders!$D683,products!$A$1:$A$49,0), MATCH(orders!I$1,products!$A$1:$G$1,0))</f>
        <v>Lib</v>
      </c>
      <c r="J683" t="str">
        <f>INDEX(products!$A$1:$G$49, MATCH(orders!$D683,products!$A$1:$A$49,0), MATCH(orders!J$1,products!$A$1:$G$1,0))</f>
        <v>L</v>
      </c>
      <c r="K683" s="5">
        <f>INDEX(products!$A$1:$G$49, MATCH(orders!$D683,products!$A$1:$A$49,0), MATCH(orders!K$1,products!$A$1:$G$1,0))</f>
        <v>0.2</v>
      </c>
      <c r="L683" s="7">
        <f>INDEX(products!$A$1:$G$49, MATCH(orders!$D683,products!$A$1:$A$49,0), 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 customers!A683:A1683, customers!B683:B1683,,0)</f>
        <v>Laryssa Benediktovich</v>
      </c>
      <c r="G684" s="2" t="str">
        <f>IF(_xlfn.XLOOKUP(C684, customers!A683:A1683, customers!C683:C1683,, 0) = 0,"", _xlfn.XLOOKUP(C684, customers!A683:A1683, customers!C683:C1683,, 0))</f>
        <v>lbenediktovichiy@wunderground.com</v>
      </c>
      <c r="H684" s="2" t="str">
        <f>_xlfn.XLOOKUP(C684, customers!A683:A1683, customers!G683:G1683,, 0)</f>
        <v>United States</v>
      </c>
      <c r="I684" t="str">
        <f>INDEX(products!$A$1:$G$49, MATCH(orders!$D684,products!$A$1:$A$49,0), MATCH(orders!I$1,products!$A$1:$G$1,0))</f>
        <v>Exc</v>
      </c>
      <c r="J684" t="str">
        <f>INDEX(products!$A$1:$G$49, MATCH(orders!$D684,products!$A$1:$A$49,0), MATCH(orders!J$1,products!$A$1:$G$1,0))</f>
        <v>M</v>
      </c>
      <c r="K684" s="5">
        <f>INDEX(products!$A$1:$G$49, MATCH(orders!$D684,products!$A$1:$A$49,0), MATCH(orders!K$1,products!$A$1:$G$1,0))</f>
        <v>0.2</v>
      </c>
      <c r="L684" s="7">
        <f>INDEX(products!$A$1:$G$49, MATCH(orders!$D684,products!$A$1:$A$49,0), 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 customers!A684:A1684, customers!B684:B1684,,0)</f>
        <v>Theo Jacobovitz</v>
      </c>
      <c r="G685" s="2" t="str">
        <f>IF(_xlfn.XLOOKUP(C685, customers!A684:A1684, customers!C684:C1684,, 0) = 0,"", _xlfn.XLOOKUP(C685, customers!A684:A1684, customers!C684:C1684,, 0))</f>
        <v>tjacobovitziz@cbc.ca</v>
      </c>
      <c r="H685" s="2" t="str">
        <f>_xlfn.XLOOKUP(C685, customers!A684:A1684, customers!G684:G1684,, 0)</f>
        <v>United States</v>
      </c>
      <c r="I685" t="str">
        <f>INDEX(products!$A$1:$G$49, MATCH(orders!$D685,products!$A$1:$A$49,0), MATCH(orders!I$1,products!$A$1:$G$1,0))</f>
        <v>Lib</v>
      </c>
      <c r="J685" t="str">
        <f>INDEX(products!$A$1:$G$49, MATCH(orders!$D685,products!$A$1:$A$49,0), MATCH(orders!J$1,products!$A$1:$G$1,0))</f>
        <v>D</v>
      </c>
      <c r="K685" s="5">
        <f>INDEX(products!$A$1:$G$49, MATCH(orders!$D685,products!$A$1:$A$49,0), MATCH(orders!K$1,products!$A$1:$G$1,0))</f>
        <v>0.5</v>
      </c>
      <c r="L685" s="7">
        <f>INDEX(products!$A$1:$G$49, MATCH(orders!$D685,products!$A$1:$A$49,0), 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 customers!A685:A1685, customers!B685:B1685,,0)</f>
        <v>Becca Ableson</v>
      </c>
      <c r="G686" s="2" t="str">
        <f>IF(_xlfn.XLOOKUP(C686, customers!A685:A1685, customers!C685:C1685,, 0) = 0,"", _xlfn.XLOOKUP(C686, customers!A685:A1685, customers!C685:C1685,, 0))</f>
        <v/>
      </c>
      <c r="H686" s="2" t="str">
        <f>_xlfn.XLOOKUP(C686, customers!A685:A1685, customers!G685:G1685,, 0)</f>
        <v>United States</v>
      </c>
      <c r="I686" t="str">
        <f>INDEX(products!$A$1:$G$49, MATCH(orders!$D686,products!$A$1:$A$49,0), MATCH(orders!I$1,products!$A$1:$G$1,0))</f>
        <v>Rob</v>
      </c>
      <c r="J686" t="str">
        <f>INDEX(products!$A$1:$G$49, MATCH(orders!$D686,products!$A$1:$A$49,0), MATCH(orders!J$1,products!$A$1:$G$1,0))</f>
        <v>L</v>
      </c>
      <c r="K686" s="5">
        <f>INDEX(products!$A$1:$G$49, MATCH(orders!$D686,products!$A$1:$A$49,0), MATCH(orders!K$1,products!$A$1:$G$1,0))</f>
        <v>1</v>
      </c>
      <c r="L686" s="7">
        <f>INDEX(products!$A$1:$G$49, MATCH(orders!$D686,products!$A$1:$A$49,0), 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 customers!A686:A1686, customers!B686:B1686,,0)</f>
        <v>Jeno Druitt</v>
      </c>
      <c r="G687" s="2" t="str">
        <f>IF(_xlfn.XLOOKUP(C687, customers!A686:A1686, customers!C686:C1686,, 0) = 0,"", _xlfn.XLOOKUP(C687, customers!A686:A1686, customers!C686:C1686,, 0))</f>
        <v>jdruittj1@feedburner.com</v>
      </c>
      <c r="H687" s="2" t="str">
        <f>_xlfn.XLOOKUP(C687, customers!A686:A1686, customers!G686:G1686,, 0)</f>
        <v>United States</v>
      </c>
      <c r="I687" t="str">
        <f>INDEX(products!$A$1:$G$49, MATCH(orders!$D687,products!$A$1:$A$49,0), MATCH(orders!I$1,products!$A$1:$G$1,0))</f>
        <v>Lib</v>
      </c>
      <c r="J687" t="str">
        <f>INDEX(products!$A$1:$G$49, MATCH(orders!$D687,products!$A$1:$A$49,0), MATCH(orders!J$1,products!$A$1:$G$1,0))</f>
        <v>L</v>
      </c>
      <c r="K687" s="5">
        <f>INDEX(products!$A$1:$G$49, MATCH(orders!$D687,products!$A$1:$A$49,0), MATCH(orders!K$1,products!$A$1:$G$1,0))</f>
        <v>2.5</v>
      </c>
      <c r="L687" s="7">
        <f>INDEX(products!$A$1:$G$49, MATCH(orders!$D687,products!$A$1:$A$49,0), 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 customers!A687:A1687, customers!B687:B1687,,0)</f>
        <v>Deonne Shortall</v>
      </c>
      <c r="G688" s="2" t="str">
        <f>IF(_xlfn.XLOOKUP(C688, customers!A687:A1687, customers!C687:C1687,, 0) = 0,"", _xlfn.XLOOKUP(C688, customers!A687:A1687, customers!C687:C1687,, 0))</f>
        <v>dshortallj2@wikipedia.org</v>
      </c>
      <c r="H688" s="2" t="str">
        <f>_xlfn.XLOOKUP(C688, customers!A687:A1687, customers!G687:G1687,, 0)</f>
        <v>United States</v>
      </c>
      <c r="I688" t="str">
        <f>INDEX(products!$A$1:$G$49, MATCH(orders!$D688,products!$A$1:$A$49,0), MATCH(orders!I$1,products!$A$1:$G$1,0))</f>
        <v>Rob</v>
      </c>
      <c r="J688" t="str">
        <f>INDEX(products!$A$1:$G$49, MATCH(orders!$D688,products!$A$1:$A$49,0), MATCH(orders!J$1,products!$A$1:$G$1,0))</f>
        <v>D</v>
      </c>
      <c r="K688" s="5">
        <f>INDEX(products!$A$1:$G$49, MATCH(orders!$D688,products!$A$1:$A$49,0), MATCH(orders!K$1,products!$A$1:$G$1,0))</f>
        <v>0.2</v>
      </c>
      <c r="L688" s="7">
        <f>INDEX(products!$A$1:$G$49, MATCH(orders!$D688,products!$A$1:$A$49,0), 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 customers!A688:A1688, customers!B688:B1688,,0)</f>
        <v>Wilton Cottier</v>
      </c>
      <c r="G689" s="2" t="str">
        <f>IF(_xlfn.XLOOKUP(C689, customers!A688:A1688, customers!C688:C1688,, 0) = 0,"", _xlfn.XLOOKUP(C689, customers!A688:A1688, customers!C688:C1688,, 0))</f>
        <v>wcottierj3@cafepress.com</v>
      </c>
      <c r="H689" s="2" t="str">
        <f>_xlfn.XLOOKUP(C689, customers!A688:A1688, customers!G688:G1688,, 0)</f>
        <v>United States</v>
      </c>
      <c r="I689" t="str">
        <f>INDEX(products!$A$1:$G$49, MATCH(orders!$D689,products!$A$1:$A$49,0), MATCH(orders!I$1,products!$A$1:$G$1,0))</f>
        <v>Exc</v>
      </c>
      <c r="J689" t="str">
        <f>INDEX(products!$A$1:$G$49, MATCH(orders!$D689,products!$A$1:$A$49,0), MATCH(orders!J$1,products!$A$1:$G$1,0))</f>
        <v>M</v>
      </c>
      <c r="K689" s="5">
        <f>INDEX(products!$A$1:$G$49, MATCH(orders!$D689,products!$A$1:$A$49,0), MATCH(orders!K$1,products!$A$1:$G$1,0))</f>
        <v>0.5</v>
      </c>
      <c r="L689" s="7">
        <f>INDEX(products!$A$1:$G$49, MATCH(orders!$D689,products!$A$1:$A$49,0), 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 customers!A689:A1689, customers!B689:B1689,,0)</f>
        <v>Kevan Grinsted</v>
      </c>
      <c r="G690" s="2" t="str">
        <f>IF(_xlfn.XLOOKUP(C690, customers!A689:A1689, customers!C689:C1689,, 0) = 0,"", _xlfn.XLOOKUP(C690, customers!A689:A1689, customers!C689:C1689,, 0))</f>
        <v>kgrinstedj4@google.com.br</v>
      </c>
      <c r="H690" s="2" t="str">
        <f>_xlfn.XLOOKUP(C690, customers!A689:A1689, customers!G689:G1689,, 0)</f>
        <v>Ireland</v>
      </c>
      <c r="I690" t="str">
        <f>INDEX(products!$A$1:$G$49, MATCH(orders!$D690,products!$A$1:$A$49,0), MATCH(orders!I$1,products!$A$1:$G$1,0))</f>
        <v>Ara</v>
      </c>
      <c r="J690" t="str">
        <f>INDEX(products!$A$1:$G$49, MATCH(orders!$D690,products!$A$1:$A$49,0), MATCH(orders!J$1,products!$A$1:$G$1,0))</f>
        <v>L</v>
      </c>
      <c r="K690" s="5">
        <f>INDEX(products!$A$1:$G$49, MATCH(orders!$D690,products!$A$1:$A$49,0), MATCH(orders!K$1,products!$A$1:$G$1,0))</f>
        <v>1</v>
      </c>
      <c r="L690" s="7">
        <f>INDEX(products!$A$1:$G$49, MATCH(orders!$D690,products!$A$1:$A$49,0), 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 customers!A690:A1690, customers!B690:B1690,,0)</f>
        <v>Dionne Skyner</v>
      </c>
      <c r="G691" s="2" t="str">
        <f>IF(_xlfn.XLOOKUP(C691, customers!A690:A1690, customers!C690:C1690,, 0) = 0,"", _xlfn.XLOOKUP(C691, customers!A690:A1690, customers!C690:C1690,, 0))</f>
        <v>dskynerj5@hubpages.com</v>
      </c>
      <c r="H691" s="2" t="str">
        <f>_xlfn.XLOOKUP(C691, customers!A690:A1690, customers!G690:G1690,, 0)</f>
        <v>United States</v>
      </c>
      <c r="I691" t="str">
        <f>INDEX(products!$A$1:$G$49, MATCH(orders!$D691,products!$A$1:$A$49,0), MATCH(orders!I$1,products!$A$1:$G$1,0))</f>
        <v>Ara</v>
      </c>
      <c r="J691" t="str">
        <f>INDEX(products!$A$1:$G$49, MATCH(orders!$D691,products!$A$1:$A$49,0), MATCH(orders!J$1,products!$A$1:$G$1,0))</f>
        <v>M</v>
      </c>
      <c r="K691" s="5">
        <f>INDEX(products!$A$1:$G$49, MATCH(orders!$D691,products!$A$1:$A$49,0), MATCH(orders!K$1,products!$A$1:$G$1,0))</f>
        <v>0.5</v>
      </c>
      <c r="L691" s="7">
        <f>INDEX(products!$A$1:$G$49, MATCH(orders!$D691,products!$A$1:$A$49,0), 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 customers!A691:A1691, customers!B691:B1691,,0)</f>
        <v>Francesco Dressel</v>
      </c>
      <c r="G692" s="2" t="str">
        <f>IF(_xlfn.XLOOKUP(C692, customers!A691:A1691, customers!C691:C1691,, 0) = 0,"", _xlfn.XLOOKUP(C692, customers!A691:A1691, customers!C691:C1691,, 0))</f>
        <v/>
      </c>
      <c r="H692" s="2" t="str">
        <f>_xlfn.XLOOKUP(C692, customers!A691:A1691, customers!G691:G1691,, 0)</f>
        <v>United States</v>
      </c>
      <c r="I692" t="str">
        <f>INDEX(products!$A$1:$G$49, MATCH(orders!$D692,products!$A$1:$A$49,0), MATCH(orders!I$1,products!$A$1:$G$1,0))</f>
        <v>Lib</v>
      </c>
      <c r="J692" t="str">
        <f>INDEX(products!$A$1:$G$49, MATCH(orders!$D692,products!$A$1:$A$49,0), MATCH(orders!J$1,products!$A$1:$G$1,0))</f>
        <v>D</v>
      </c>
      <c r="K692" s="5">
        <f>INDEX(products!$A$1:$G$49, MATCH(orders!$D692,products!$A$1:$A$49,0), MATCH(orders!K$1,products!$A$1:$G$1,0))</f>
        <v>2.5</v>
      </c>
      <c r="L692" s="7">
        <f>INDEX(products!$A$1:$G$49, MATCH(orders!$D692,products!$A$1:$A$49,0), 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 customers!A692:A1692, customers!B692:B1692,,0)</f>
        <v>Jimmy Dymoke</v>
      </c>
      <c r="G693" s="2" t="str">
        <f>IF(_xlfn.XLOOKUP(C693, customers!A692:A1692, customers!C692:C1692,, 0) = 0,"", _xlfn.XLOOKUP(C693, customers!A692:A1692, customers!C692:C1692,, 0))</f>
        <v>jdymokeje@prnewswire.com</v>
      </c>
      <c r="H693" s="2" t="str">
        <f>_xlfn.XLOOKUP(C693, customers!A692:A1692, customers!G692:G1692,, 0)</f>
        <v>Ireland</v>
      </c>
      <c r="I693" t="str">
        <f>INDEX(products!$A$1:$G$49, MATCH(orders!$D693,products!$A$1:$A$49,0), MATCH(orders!I$1,products!$A$1:$G$1,0))</f>
        <v>Ara</v>
      </c>
      <c r="J693" t="str">
        <f>INDEX(products!$A$1:$G$49, MATCH(orders!$D693,products!$A$1:$A$49,0), MATCH(orders!J$1,products!$A$1:$G$1,0))</f>
        <v>M</v>
      </c>
      <c r="K693" s="5">
        <f>INDEX(products!$A$1:$G$49, MATCH(orders!$D693,products!$A$1:$A$49,0), MATCH(orders!K$1,products!$A$1:$G$1,0))</f>
        <v>1</v>
      </c>
      <c r="L693" s="7">
        <f>INDEX(products!$A$1:$G$49, MATCH(orders!$D693,products!$A$1:$A$49,0), 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 customers!A693:A1693, customers!B693:B1693,,0)</f>
        <v>Ambrosio Weinmann</v>
      </c>
      <c r="G694" s="2" t="str">
        <f>IF(_xlfn.XLOOKUP(C694, customers!A693:A1693, customers!C693:C1693,, 0) = 0,"", _xlfn.XLOOKUP(C694, customers!A693:A1693, customers!C693:C1693,, 0))</f>
        <v>aweinmannj8@shinystat.com</v>
      </c>
      <c r="H694" s="2" t="str">
        <f>_xlfn.XLOOKUP(C694, customers!A693:A1693, customers!G693:G1693,, 0)</f>
        <v>United States</v>
      </c>
      <c r="I694" t="str">
        <f>INDEX(products!$A$1:$G$49, MATCH(orders!$D694,products!$A$1:$A$49,0), MATCH(orders!I$1,products!$A$1:$G$1,0))</f>
        <v>Lib</v>
      </c>
      <c r="J694" t="str">
        <f>INDEX(products!$A$1:$G$49, MATCH(orders!$D694,products!$A$1:$A$49,0), MATCH(orders!J$1,products!$A$1:$G$1,0))</f>
        <v>D</v>
      </c>
      <c r="K694" s="5">
        <f>INDEX(products!$A$1:$G$49, MATCH(orders!$D694,products!$A$1:$A$49,0), MATCH(orders!K$1,products!$A$1:$G$1,0))</f>
        <v>1</v>
      </c>
      <c r="L694" s="7">
        <f>INDEX(products!$A$1:$G$49, MATCH(orders!$D694,products!$A$1:$A$49,0), 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 customers!A694:A1694, customers!B694:B1694,,0)</f>
        <v>Elden Andriessen</v>
      </c>
      <c r="G695" s="2" t="str">
        <f>IF(_xlfn.XLOOKUP(C695, customers!A694:A1694, customers!C694:C1694,, 0) = 0,"", _xlfn.XLOOKUP(C695, customers!A694:A1694, customers!C694:C1694,, 0))</f>
        <v>eandriessenj9@europa.eu</v>
      </c>
      <c r="H695" s="2" t="str">
        <f>_xlfn.XLOOKUP(C695, customers!A694:A1694, customers!G694:G1694,, 0)</f>
        <v>United States</v>
      </c>
      <c r="I695" t="str">
        <f>INDEX(products!$A$1:$G$49, MATCH(orders!$D695,products!$A$1:$A$49,0), MATCH(orders!I$1,products!$A$1:$G$1,0))</f>
        <v>Ara</v>
      </c>
      <c r="J695" t="str">
        <f>INDEX(products!$A$1:$G$49, MATCH(orders!$D695,products!$A$1:$A$49,0), MATCH(orders!J$1,products!$A$1:$G$1,0))</f>
        <v>M</v>
      </c>
      <c r="K695" s="5">
        <f>INDEX(products!$A$1:$G$49, MATCH(orders!$D695,products!$A$1:$A$49,0), MATCH(orders!K$1,products!$A$1:$G$1,0))</f>
        <v>2.5</v>
      </c>
      <c r="L695" s="7">
        <f>INDEX(products!$A$1:$G$49, MATCH(orders!$D695,products!$A$1:$A$49,0), 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 customers!A695:A1695, customers!B695:B1695,,0)</f>
        <v>Roxie Deaconson</v>
      </c>
      <c r="G696" s="2" t="str">
        <f>IF(_xlfn.XLOOKUP(C696, customers!A695:A1695, customers!C695:C1695,, 0) = 0,"", _xlfn.XLOOKUP(C696, customers!A695:A1695, customers!C695:C1695,, 0))</f>
        <v>rdeaconsonja@archive.org</v>
      </c>
      <c r="H696" s="2" t="str">
        <f>_xlfn.XLOOKUP(C696, customers!A695:A1695, customers!G695:G1695,, 0)</f>
        <v>United States</v>
      </c>
      <c r="I696" t="str">
        <f>INDEX(products!$A$1:$G$49, MATCH(orders!$D696,products!$A$1:$A$49,0), MATCH(orders!I$1,products!$A$1:$G$1,0))</f>
        <v>Exc</v>
      </c>
      <c r="J696" t="str">
        <f>INDEX(products!$A$1:$G$49, MATCH(orders!$D696,products!$A$1:$A$49,0), MATCH(orders!J$1,products!$A$1:$G$1,0))</f>
        <v>D</v>
      </c>
      <c r="K696" s="5">
        <f>INDEX(products!$A$1:$G$49, MATCH(orders!$D696,products!$A$1:$A$49,0), MATCH(orders!K$1,products!$A$1:$G$1,0))</f>
        <v>0.5</v>
      </c>
      <c r="L696" s="7">
        <f>INDEX(products!$A$1:$G$49, MATCH(orders!$D696,products!$A$1:$A$49,0), 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 customers!A696:A1696, customers!B696:B1696,,0)</f>
        <v>Davida Caro</v>
      </c>
      <c r="G697" s="2" t="str">
        <f>IF(_xlfn.XLOOKUP(C697, customers!A696:A1696, customers!C696:C1696,, 0) = 0,"", _xlfn.XLOOKUP(C697, customers!A696:A1696, customers!C696:C1696,, 0))</f>
        <v>dcarojb@twitter.com</v>
      </c>
      <c r="H697" s="2" t="str">
        <f>_xlfn.XLOOKUP(C697, customers!A696:A1696, customers!G696:G1696,, 0)</f>
        <v>United States</v>
      </c>
      <c r="I697" t="str">
        <f>INDEX(products!$A$1:$G$49, MATCH(orders!$D697,products!$A$1:$A$49,0), MATCH(orders!I$1,products!$A$1:$G$1,0))</f>
        <v>Lib</v>
      </c>
      <c r="J697" t="str">
        <f>INDEX(products!$A$1:$G$49, MATCH(orders!$D697,products!$A$1:$A$49,0), MATCH(orders!J$1,products!$A$1:$G$1,0))</f>
        <v>L</v>
      </c>
      <c r="K697" s="5">
        <f>INDEX(products!$A$1:$G$49, MATCH(orders!$D697,products!$A$1:$A$49,0), MATCH(orders!K$1,products!$A$1:$G$1,0))</f>
        <v>2.5</v>
      </c>
      <c r="L697" s="7">
        <f>INDEX(products!$A$1:$G$49, MATCH(orders!$D697,products!$A$1:$A$49,0), 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 customers!A697:A1697, customers!B697:B1697,,0)</f>
        <v>Johna Bluck</v>
      </c>
      <c r="G698" s="2" t="str">
        <f>IF(_xlfn.XLOOKUP(C698, customers!A697:A1697, customers!C697:C1697,, 0) = 0,"", _xlfn.XLOOKUP(C698, customers!A697:A1697, customers!C697:C1697,, 0))</f>
        <v>jbluckjc@imageshack.us</v>
      </c>
      <c r="H698" s="2" t="str">
        <f>_xlfn.XLOOKUP(C698, customers!A697:A1697, customers!G697:G1697,, 0)</f>
        <v>United States</v>
      </c>
      <c r="I698" t="str">
        <f>INDEX(products!$A$1:$G$49, MATCH(orders!$D698,products!$A$1:$A$49,0), MATCH(orders!I$1,products!$A$1:$G$1,0))</f>
        <v>Lib</v>
      </c>
      <c r="J698" t="str">
        <f>INDEX(products!$A$1:$G$49, MATCH(orders!$D698,products!$A$1:$A$49,0), MATCH(orders!J$1,products!$A$1:$G$1,0))</f>
        <v>D</v>
      </c>
      <c r="K698" s="5">
        <f>INDEX(products!$A$1:$G$49, MATCH(orders!$D698,products!$A$1:$A$49,0), MATCH(orders!K$1,products!$A$1:$G$1,0))</f>
        <v>0.5</v>
      </c>
      <c r="L698" s="7">
        <f>INDEX(products!$A$1:$G$49, MATCH(orders!$D698,products!$A$1:$A$49,0), 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 customers!A698:A1698, customers!B698:B1698,,0)</f>
        <v>Myrle Dearden</v>
      </c>
      <c r="G699" s="2" t="str">
        <f>IF(_xlfn.XLOOKUP(C699, customers!A698:A1698, customers!C698:C1698,, 0) = 0,"", _xlfn.XLOOKUP(C699, customers!A698:A1698, customers!C698:C1698,, 0))</f>
        <v/>
      </c>
      <c r="H699" s="2" t="str">
        <f>_xlfn.XLOOKUP(C699, customers!A698:A1698, customers!G698:G1698,, 0)</f>
        <v>Ireland</v>
      </c>
      <c r="I699" t="str">
        <f>INDEX(products!$A$1:$G$49, MATCH(orders!$D699,products!$A$1:$A$49,0), MATCH(orders!I$1,products!$A$1:$G$1,0))</f>
        <v>Ara</v>
      </c>
      <c r="J699" t="str">
        <f>INDEX(products!$A$1:$G$49, MATCH(orders!$D699,products!$A$1:$A$49,0), MATCH(orders!J$1,products!$A$1:$G$1,0))</f>
        <v>M</v>
      </c>
      <c r="K699" s="5">
        <f>INDEX(products!$A$1:$G$49, MATCH(orders!$D699,products!$A$1:$A$49,0), MATCH(orders!K$1,products!$A$1:$G$1,0))</f>
        <v>0.5</v>
      </c>
      <c r="L699" s="7">
        <f>INDEX(products!$A$1:$G$49, MATCH(orders!$D699,products!$A$1:$A$49,0), 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 customers!A699:A1699, customers!B699:B1699,,0)</f>
        <v>Jimmy Dymoke</v>
      </c>
      <c r="G700" s="2" t="str">
        <f>IF(_xlfn.XLOOKUP(C700, customers!A699:A1699, customers!C699:C1699,, 0) = 0,"", _xlfn.XLOOKUP(C700, customers!A699:A1699, customers!C699:C1699,, 0))</f>
        <v>jdymokeje@prnewswire.com</v>
      </c>
      <c r="H700" s="2" t="str">
        <f>_xlfn.XLOOKUP(C700, customers!A699:A1699, customers!G699:G1699,, 0)</f>
        <v>Ireland</v>
      </c>
      <c r="I700" t="str">
        <f>INDEX(products!$A$1:$G$49, MATCH(orders!$D700,products!$A$1:$A$49,0), MATCH(orders!I$1,products!$A$1:$G$1,0))</f>
        <v>Lib</v>
      </c>
      <c r="J700" t="str">
        <f>INDEX(products!$A$1:$G$49, MATCH(orders!$D700,products!$A$1:$A$49,0), MATCH(orders!J$1,products!$A$1:$G$1,0))</f>
        <v>D</v>
      </c>
      <c r="K700" s="5">
        <f>INDEX(products!$A$1:$G$49, MATCH(orders!$D700,products!$A$1:$A$49,0), MATCH(orders!K$1,products!$A$1:$G$1,0))</f>
        <v>1</v>
      </c>
      <c r="L700" s="7">
        <f>INDEX(products!$A$1:$G$49, MATCH(orders!$D700,products!$A$1:$A$49,0), 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 customers!A700:A1700, customers!B700:B1700,,0)</f>
        <v>Orland Tadman</v>
      </c>
      <c r="G701" s="2" t="str">
        <f>IF(_xlfn.XLOOKUP(C701, customers!A700:A1700, customers!C700:C1700,, 0) = 0,"", _xlfn.XLOOKUP(C701, customers!A700:A1700, customers!C700:C1700,, 0))</f>
        <v>otadmanjf@ft.com</v>
      </c>
      <c r="H701" s="2" t="str">
        <f>_xlfn.XLOOKUP(C701, customers!A700:A1700, customers!G700:G1700,, 0)</f>
        <v>United States</v>
      </c>
      <c r="I701" t="str">
        <f>INDEX(products!$A$1:$G$49, MATCH(orders!$D701,products!$A$1:$A$49,0), MATCH(orders!I$1,products!$A$1:$G$1,0))</f>
        <v>Ara</v>
      </c>
      <c r="J701" t="str">
        <f>INDEX(products!$A$1:$G$49, MATCH(orders!$D701,products!$A$1:$A$49,0), MATCH(orders!J$1,products!$A$1:$G$1,0))</f>
        <v>D</v>
      </c>
      <c r="K701" s="5">
        <f>INDEX(products!$A$1:$G$49, MATCH(orders!$D701,products!$A$1:$A$49,0), MATCH(orders!K$1,products!$A$1:$G$1,0))</f>
        <v>0.5</v>
      </c>
      <c r="L701" s="7">
        <f>INDEX(products!$A$1:$G$49, MATCH(orders!$D701,products!$A$1:$A$49,0), 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 customers!A701:A1701, customers!B701:B1701,,0)</f>
        <v>Barrett Gudde</v>
      </c>
      <c r="G702" s="2" t="str">
        <f>IF(_xlfn.XLOOKUP(C702, customers!A701:A1701, customers!C701:C1701,, 0) = 0,"", _xlfn.XLOOKUP(C702, customers!A701:A1701, customers!C701:C1701,, 0))</f>
        <v>bguddejg@dailymotion.com</v>
      </c>
      <c r="H702" s="2" t="str">
        <f>_xlfn.XLOOKUP(C702, customers!A701:A1701, customers!G701:G1701,, 0)</f>
        <v>United States</v>
      </c>
      <c r="I702" t="str">
        <f>INDEX(products!$A$1:$G$49, MATCH(orders!$D702,products!$A$1:$A$49,0), MATCH(orders!I$1,products!$A$1:$G$1,0))</f>
        <v>Lib</v>
      </c>
      <c r="J702" t="str">
        <f>INDEX(products!$A$1:$G$49, MATCH(orders!$D702,products!$A$1:$A$49,0), MATCH(orders!J$1,products!$A$1:$G$1,0))</f>
        <v>L</v>
      </c>
      <c r="K702" s="5">
        <f>INDEX(products!$A$1:$G$49, MATCH(orders!$D702,products!$A$1:$A$49,0), MATCH(orders!K$1,products!$A$1:$G$1,0))</f>
        <v>0.5</v>
      </c>
      <c r="L702" s="7">
        <f>INDEX(products!$A$1:$G$49, MATCH(orders!$D702,products!$A$1:$A$49,0), 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 customers!A702:A1702, customers!B702:B1702,,0)</f>
        <v>Nathan Sictornes</v>
      </c>
      <c r="G703" s="2" t="str">
        <f>IF(_xlfn.XLOOKUP(C703, customers!A702:A1702, customers!C702:C1702,, 0) = 0,"", _xlfn.XLOOKUP(C703, customers!A702:A1702, customers!C702:C1702,, 0))</f>
        <v>nsictornesjh@buzzfeed.com</v>
      </c>
      <c r="H703" s="2" t="str">
        <f>_xlfn.XLOOKUP(C703, customers!A702:A1702, customers!G702:G1702,, 0)</f>
        <v>Ireland</v>
      </c>
      <c r="I703" t="str">
        <f>INDEX(products!$A$1:$G$49, MATCH(orders!$D703,products!$A$1:$A$49,0), MATCH(orders!I$1,products!$A$1:$G$1,0))</f>
        <v>Ara</v>
      </c>
      <c r="J703" t="str">
        <f>INDEX(products!$A$1:$G$49, MATCH(orders!$D703,products!$A$1:$A$49,0), MATCH(orders!J$1,products!$A$1:$G$1,0))</f>
        <v>D</v>
      </c>
      <c r="K703" s="5">
        <f>INDEX(products!$A$1:$G$49, MATCH(orders!$D703,products!$A$1:$A$49,0), MATCH(orders!K$1,products!$A$1:$G$1,0))</f>
        <v>0.5</v>
      </c>
      <c r="L703" s="7">
        <f>INDEX(products!$A$1:$G$49, MATCH(orders!$D703,products!$A$1:$A$49,0), 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 customers!A703:A1703, customers!B703:B1703,,0)</f>
        <v>Vivyan Dunning</v>
      </c>
      <c r="G704" s="2" t="str">
        <f>IF(_xlfn.XLOOKUP(C704, customers!A703:A1703, customers!C703:C1703,, 0) = 0,"", _xlfn.XLOOKUP(C704, customers!A703:A1703, customers!C703:C1703,, 0))</f>
        <v>vdunningji@independent.co.uk</v>
      </c>
      <c r="H704" s="2" t="str">
        <f>_xlfn.XLOOKUP(C704, customers!A703:A1703, customers!G703:G1703,, 0)</f>
        <v>United States</v>
      </c>
      <c r="I704" t="str">
        <f>INDEX(products!$A$1:$G$49, MATCH(orders!$D704,products!$A$1:$A$49,0), MATCH(orders!I$1,products!$A$1:$G$1,0))</f>
        <v>Ara</v>
      </c>
      <c r="J704" t="str">
        <f>INDEX(products!$A$1:$G$49, MATCH(orders!$D704,products!$A$1:$A$49,0), MATCH(orders!J$1,products!$A$1:$G$1,0))</f>
        <v>L</v>
      </c>
      <c r="K704" s="5">
        <f>INDEX(products!$A$1:$G$49, MATCH(orders!$D704,products!$A$1:$A$49,0), MATCH(orders!K$1,products!$A$1:$G$1,0))</f>
        <v>0.5</v>
      </c>
      <c r="L704" s="7">
        <f>INDEX(products!$A$1:$G$49, MATCH(orders!$D704,products!$A$1:$A$49,0), 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 customers!A704:A1704, customers!B704:B1704,,0)</f>
        <v>Doralin Baison</v>
      </c>
      <c r="G705" s="2" t="str">
        <f>IF(_xlfn.XLOOKUP(C705, customers!A704:A1704, customers!C704:C1704,, 0) = 0,"", _xlfn.XLOOKUP(C705, customers!A704:A1704, customers!C704:C1704,, 0))</f>
        <v/>
      </c>
      <c r="H705" s="2" t="str">
        <f>_xlfn.XLOOKUP(C705, customers!A704:A1704, customers!G704:G1704,, 0)</f>
        <v>Ireland</v>
      </c>
      <c r="I705" t="str">
        <f>INDEX(products!$A$1:$G$49, MATCH(orders!$D705,products!$A$1:$A$49,0), MATCH(orders!I$1,products!$A$1:$G$1,0))</f>
        <v>Lib</v>
      </c>
      <c r="J705" t="str">
        <f>INDEX(products!$A$1:$G$49, MATCH(orders!$D705,products!$A$1:$A$49,0), MATCH(orders!J$1,products!$A$1:$G$1,0))</f>
        <v>D</v>
      </c>
      <c r="K705" s="5">
        <f>INDEX(products!$A$1:$G$49, MATCH(orders!$D705,products!$A$1:$A$49,0), MATCH(orders!K$1,products!$A$1:$G$1,0))</f>
        <v>2.5</v>
      </c>
      <c r="L705" s="7">
        <f>INDEX(products!$A$1:$G$49, MATCH(orders!$D705,products!$A$1:$A$49,0), 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 customers!A705:A1705, customers!B705:B1705,,0)</f>
        <v>Josefina Ferens</v>
      </c>
      <c r="G706" s="2" t="str">
        <f>IF(_xlfn.XLOOKUP(C706, customers!A705:A1705, customers!C705:C1705,, 0) = 0,"", _xlfn.XLOOKUP(C706, customers!A705:A1705, customers!C705:C1705,, 0))</f>
        <v/>
      </c>
      <c r="H706" s="2" t="str">
        <f>_xlfn.XLOOKUP(C706, customers!A705:A1705, customers!G705:G1705,, 0)</f>
        <v>United States</v>
      </c>
      <c r="I706" t="str">
        <f>INDEX(products!$A$1:$G$49, MATCH(orders!$D706,products!$A$1:$A$49,0), MATCH(orders!I$1,products!$A$1:$G$1,0))</f>
        <v>Exc</v>
      </c>
      <c r="J706" t="str">
        <f>INDEX(products!$A$1:$G$49, MATCH(orders!$D706,products!$A$1:$A$49,0), MATCH(orders!J$1,products!$A$1:$G$1,0))</f>
        <v>D</v>
      </c>
      <c r="K706" s="5">
        <f>INDEX(products!$A$1:$G$49, MATCH(orders!$D706,products!$A$1:$A$49,0), MATCH(orders!K$1,products!$A$1:$G$1,0))</f>
        <v>0.2</v>
      </c>
      <c r="L706" s="7">
        <f>INDEX(products!$A$1:$G$49, MATCH(orders!$D706,products!$A$1:$A$49,0), 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 customers!A706:A1706, customers!B706:B1706,,0)</f>
        <v>Shelley Gehring</v>
      </c>
      <c r="G707" s="2" t="str">
        <f>IF(_xlfn.XLOOKUP(C707, customers!A706:A1706, customers!C706:C1706,, 0) = 0,"", _xlfn.XLOOKUP(C707, customers!A706:A1706, customers!C706:C1706,, 0))</f>
        <v>sgehringjl@gnu.org</v>
      </c>
      <c r="H707" s="2" t="str">
        <f>_xlfn.XLOOKUP(C707, customers!A706:A1706, customers!G706:G1706,, 0)</f>
        <v>United States</v>
      </c>
      <c r="I707" t="str">
        <f>INDEX(products!$A$1:$G$49, MATCH(orders!$D707,products!$A$1:$A$49,0), MATCH(orders!I$1,products!$A$1:$G$1,0))</f>
        <v>Exc</v>
      </c>
      <c r="J707" t="str">
        <f>INDEX(products!$A$1:$G$49, MATCH(orders!$D707,products!$A$1:$A$49,0), MATCH(orders!J$1,products!$A$1:$G$1,0))</f>
        <v>L</v>
      </c>
      <c r="K707" s="5">
        <f>INDEX(products!$A$1:$G$49, MATCH(orders!$D707,products!$A$1:$A$49,0), MATCH(orders!K$1,products!$A$1:$G$1,0))</f>
        <v>0.5</v>
      </c>
      <c r="L707" s="7">
        <f>INDEX(products!$A$1:$G$49, MATCH(orders!$D707,products!$A$1:$A$49,0), MATCH(orders!L$1,products!$A$1:$G$1,0))</f>
        <v>8.91</v>
      </c>
      <c r="M707" s="7">
        <f t="shared" ref="M707:M770" si="33">E707*L707</f>
        <v>17.82</v>
      </c>
      <c r="N707" t="str">
        <f t="shared" ref="N707:N770" si="34">IF(I707="Rob","Robusta", IF(I707="Exc","Excelsa", IF(I707="Ara","Arabica", IF(I707="Lib","Liberica",""))))</f>
        <v>Excelsa</v>
      </c>
      <c r="O707" t="str">
        <f t="shared" ref="O707:O770" si="35">IF(J707="M","Medium", IF(J707="L","Light", 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 customers!A707:A1707, customers!B707:B1707,,0)</f>
        <v>Barrie Fallowes</v>
      </c>
      <c r="G708" s="2" t="str">
        <f>IF(_xlfn.XLOOKUP(C708, customers!A707:A1707, customers!C707:C1707,, 0) = 0,"", _xlfn.XLOOKUP(C708, customers!A707:A1707, customers!C707:C1707,, 0))</f>
        <v>bfallowesjm@purevolume.com</v>
      </c>
      <c r="H708" s="2" t="str">
        <f>_xlfn.XLOOKUP(C708, customers!A707:A1707, customers!G707:G1707,, 0)</f>
        <v>United States</v>
      </c>
      <c r="I708" t="str">
        <f>INDEX(products!$A$1:$G$49, MATCH(orders!$D708,products!$A$1:$A$49,0), MATCH(orders!I$1,products!$A$1:$G$1,0))</f>
        <v>Exc</v>
      </c>
      <c r="J708" t="str">
        <f>INDEX(products!$A$1:$G$49, MATCH(orders!$D708,products!$A$1:$A$49,0), MATCH(orders!J$1,products!$A$1:$G$1,0))</f>
        <v>M</v>
      </c>
      <c r="K708" s="5">
        <f>INDEX(products!$A$1:$G$49, MATCH(orders!$D708,products!$A$1:$A$49,0), MATCH(orders!K$1,products!$A$1:$G$1,0))</f>
        <v>0.2</v>
      </c>
      <c r="L708" s="7">
        <f>INDEX(products!$A$1:$G$49, MATCH(orders!$D708,products!$A$1:$A$49,0), 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 customers!A708:A1708, customers!B708:B1708,,0)</f>
        <v>Nicolas Aiton</v>
      </c>
      <c r="G709" s="2" t="str">
        <f>IF(_xlfn.XLOOKUP(C709, customers!A708:A1708, customers!C708:C1708,, 0) = 0,"", _xlfn.XLOOKUP(C709, customers!A708:A1708, customers!C708:C1708,, 0))</f>
        <v/>
      </c>
      <c r="H709" s="2" t="str">
        <f>_xlfn.XLOOKUP(C709, customers!A708:A1708, customers!G708:G1708,, 0)</f>
        <v>Ireland</v>
      </c>
      <c r="I709" t="str">
        <f>INDEX(products!$A$1:$G$49, MATCH(orders!$D709,products!$A$1:$A$49,0), MATCH(orders!I$1,products!$A$1:$G$1,0))</f>
        <v>Lib</v>
      </c>
      <c r="J709" t="str">
        <f>INDEX(products!$A$1:$G$49, MATCH(orders!$D709,products!$A$1:$A$49,0), MATCH(orders!J$1,products!$A$1:$G$1,0))</f>
        <v>D</v>
      </c>
      <c r="K709" s="5">
        <f>INDEX(products!$A$1:$G$49, MATCH(orders!$D709,products!$A$1:$A$49,0), MATCH(orders!K$1,products!$A$1:$G$1,0))</f>
        <v>1</v>
      </c>
      <c r="L709" s="7">
        <f>INDEX(products!$A$1:$G$49, MATCH(orders!$D709,products!$A$1:$A$49,0), 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 customers!A709:A1709, customers!B709:B1709,,0)</f>
        <v>Shelli De Banke</v>
      </c>
      <c r="G710" s="2" t="str">
        <f>IF(_xlfn.XLOOKUP(C710, customers!A709:A1709, customers!C709:C1709,, 0) = 0,"", _xlfn.XLOOKUP(C710, customers!A709:A1709, customers!C709:C1709,, 0))</f>
        <v>sdejo@newsvine.com</v>
      </c>
      <c r="H710" s="2" t="str">
        <f>_xlfn.XLOOKUP(C710, customers!A709:A1709, customers!G709:G1709,, 0)</f>
        <v>United States</v>
      </c>
      <c r="I710" t="str">
        <f>INDEX(products!$A$1:$G$49, MATCH(orders!$D710,products!$A$1:$A$49,0), MATCH(orders!I$1,products!$A$1:$G$1,0))</f>
        <v>Ara</v>
      </c>
      <c r="J710" t="str">
        <f>INDEX(products!$A$1:$G$49, MATCH(orders!$D710,products!$A$1:$A$49,0), MATCH(orders!J$1,products!$A$1:$G$1,0))</f>
        <v>M</v>
      </c>
      <c r="K710" s="5">
        <f>INDEX(products!$A$1:$G$49, MATCH(orders!$D710,products!$A$1:$A$49,0), MATCH(orders!K$1,products!$A$1:$G$1,0))</f>
        <v>0.5</v>
      </c>
      <c r="L710" s="7">
        <f>INDEX(products!$A$1:$G$49, MATCH(orders!$D710,products!$A$1:$A$49,0), 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 customers!A710:A1710, customers!B710:B1710,,0)</f>
        <v>Lyell Murch</v>
      </c>
      <c r="G711" s="2" t="str">
        <f>IF(_xlfn.XLOOKUP(C711, customers!A710:A1710, customers!C710:C1710,, 0) = 0,"", _xlfn.XLOOKUP(C711, customers!A710:A1710, customers!C710:C1710,, 0))</f>
        <v/>
      </c>
      <c r="H711" s="2" t="str">
        <f>_xlfn.XLOOKUP(C711, customers!A710:A1710, customers!G710:G1710,, 0)</f>
        <v>United States</v>
      </c>
      <c r="I711" t="str">
        <f>INDEX(products!$A$1:$G$49, MATCH(orders!$D711,products!$A$1:$A$49,0), MATCH(orders!I$1,products!$A$1:$G$1,0))</f>
        <v>Exc</v>
      </c>
      <c r="J711" t="str">
        <f>INDEX(products!$A$1:$G$49, MATCH(orders!$D711,products!$A$1:$A$49,0), MATCH(orders!J$1,products!$A$1:$G$1,0))</f>
        <v>L</v>
      </c>
      <c r="K711" s="5">
        <f>INDEX(products!$A$1:$G$49, MATCH(orders!$D711,products!$A$1:$A$49,0), MATCH(orders!K$1,products!$A$1:$G$1,0))</f>
        <v>0.5</v>
      </c>
      <c r="L711" s="7">
        <f>INDEX(products!$A$1:$G$49, MATCH(orders!$D711,products!$A$1:$A$49,0), 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 customers!A711:A1711, customers!B711:B1711,,0)</f>
        <v>Stearne Count</v>
      </c>
      <c r="G712" s="2" t="str">
        <f>IF(_xlfn.XLOOKUP(C712, customers!A711:A1711, customers!C711:C1711,, 0) = 0,"", _xlfn.XLOOKUP(C712, customers!A711:A1711, customers!C711:C1711,, 0))</f>
        <v>scountjq@nba.com</v>
      </c>
      <c r="H712" s="2" t="str">
        <f>_xlfn.XLOOKUP(C712, customers!A711:A1711, customers!G711:G1711,, 0)</f>
        <v>United States</v>
      </c>
      <c r="I712" t="str">
        <f>INDEX(products!$A$1:$G$49, MATCH(orders!$D712,products!$A$1:$A$49,0), MATCH(orders!I$1,products!$A$1:$G$1,0))</f>
        <v>Exc</v>
      </c>
      <c r="J712" t="str">
        <f>INDEX(products!$A$1:$G$49, MATCH(orders!$D712,products!$A$1:$A$49,0), MATCH(orders!J$1,products!$A$1:$G$1,0))</f>
        <v>M</v>
      </c>
      <c r="K712" s="5">
        <f>INDEX(products!$A$1:$G$49, MATCH(orders!$D712,products!$A$1:$A$49,0), MATCH(orders!K$1,products!$A$1:$G$1,0))</f>
        <v>0.5</v>
      </c>
      <c r="L712" s="7">
        <f>INDEX(products!$A$1:$G$49, MATCH(orders!$D712,products!$A$1:$A$49,0), 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 customers!A712:A1712, customers!B712:B1712,,0)</f>
        <v>Selia Ragles</v>
      </c>
      <c r="G713" s="2" t="str">
        <f>IF(_xlfn.XLOOKUP(C713, customers!A712:A1712, customers!C712:C1712,, 0) = 0,"", _xlfn.XLOOKUP(C713, customers!A712:A1712, customers!C712:C1712,, 0))</f>
        <v>sraglesjr@blogtalkradio.com</v>
      </c>
      <c r="H713" s="2" t="str">
        <f>_xlfn.XLOOKUP(C713, customers!A712:A1712, customers!G712:G1712,, 0)</f>
        <v>United States</v>
      </c>
      <c r="I713" t="str">
        <f>INDEX(products!$A$1:$G$49, MATCH(orders!$D713,products!$A$1:$A$49,0), MATCH(orders!I$1,products!$A$1:$G$1,0))</f>
        <v>Rob</v>
      </c>
      <c r="J713" t="str">
        <f>INDEX(products!$A$1:$G$49, MATCH(orders!$D713,products!$A$1:$A$49,0), MATCH(orders!J$1,products!$A$1:$G$1,0))</f>
        <v>M</v>
      </c>
      <c r="K713" s="5">
        <f>INDEX(products!$A$1:$G$49, MATCH(orders!$D713,products!$A$1:$A$49,0), MATCH(orders!K$1,products!$A$1:$G$1,0))</f>
        <v>0.2</v>
      </c>
      <c r="L713" s="7">
        <f>INDEX(products!$A$1:$G$49, MATCH(orders!$D713,products!$A$1:$A$49,0), 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 customers!A713:A1713, customers!B713:B1713,,0)</f>
        <v>Silas Deehan</v>
      </c>
      <c r="G714" s="2" t="str">
        <f>IF(_xlfn.XLOOKUP(C714, customers!A713:A1713, customers!C713:C1713,, 0) = 0,"", _xlfn.XLOOKUP(C714, customers!A713:A1713, customers!C713:C1713,, 0))</f>
        <v/>
      </c>
      <c r="H714" s="2" t="str">
        <f>_xlfn.XLOOKUP(C714, customers!A713:A1713, customers!G713:G1713,, 0)</f>
        <v>United Kingdom</v>
      </c>
      <c r="I714" t="str">
        <f>INDEX(products!$A$1:$G$49, MATCH(orders!$D714,products!$A$1:$A$49,0), MATCH(orders!I$1,products!$A$1:$G$1,0))</f>
        <v>Exc</v>
      </c>
      <c r="J714" t="str">
        <f>INDEX(products!$A$1:$G$49, MATCH(orders!$D714,products!$A$1:$A$49,0), MATCH(orders!J$1,products!$A$1:$G$1,0))</f>
        <v>M</v>
      </c>
      <c r="K714" s="5">
        <f>INDEX(products!$A$1:$G$49, MATCH(orders!$D714,products!$A$1:$A$49,0), MATCH(orders!K$1,products!$A$1:$G$1,0))</f>
        <v>0.5</v>
      </c>
      <c r="L714" s="7">
        <f>INDEX(products!$A$1:$G$49, MATCH(orders!$D714,products!$A$1:$A$49,0), 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 customers!A714:A1714, customers!B714:B1714,,0)</f>
        <v>Sacha Bruun</v>
      </c>
      <c r="G715" s="2" t="str">
        <f>IF(_xlfn.XLOOKUP(C715, customers!A714:A1714, customers!C714:C1714,, 0) = 0,"", _xlfn.XLOOKUP(C715, customers!A714:A1714, customers!C714:C1714,, 0))</f>
        <v>sbruunjt@blogtalkradio.com</v>
      </c>
      <c r="H715" s="2" t="str">
        <f>_xlfn.XLOOKUP(C715, customers!A714:A1714, customers!G714:G1714,, 0)</f>
        <v>United States</v>
      </c>
      <c r="I715" t="str">
        <f>INDEX(products!$A$1:$G$49, MATCH(orders!$D715,products!$A$1:$A$49,0), MATCH(orders!I$1,products!$A$1:$G$1,0))</f>
        <v>Rob</v>
      </c>
      <c r="J715" t="str">
        <f>INDEX(products!$A$1:$G$49, MATCH(orders!$D715,products!$A$1:$A$49,0), MATCH(orders!J$1,products!$A$1:$G$1,0))</f>
        <v>M</v>
      </c>
      <c r="K715" s="5">
        <f>INDEX(products!$A$1:$G$49, MATCH(orders!$D715,products!$A$1:$A$49,0), MATCH(orders!K$1,products!$A$1:$G$1,0))</f>
        <v>0.2</v>
      </c>
      <c r="L715" s="7">
        <f>INDEX(products!$A$1:$G$49, MATCH(orders!$D715,products!$A$1:$A$49,0), 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 customers!A715:A1715, customers!B715:B1715,,0)</f>
        <v>Alon Pllu</v>
      </c>
      <c r="G716" s="2" t="str">
        <f>IF(_xlfn.XLOOKUP(C716, customers!A715:A1715, customers!C715:C1715,, 0) = 0,"", _xlfn.XLOOKUP(C716, customers!A715:A1715, customers!C715:C1715,, 0))</f>
        <v>aplluju@dagondesign.com</v>
      </c>
      <c r="H716" s="2" t="str">
        <f>_xlfn.XLOOKUP(C716, customers!A715:A1715, customers!G715:G1715,, 0)</f>
        <v>Ireland</v>
      </c>
      <c r="I716" t="str">
        <f>INDEX(products!$A$1:$G$49, MATCH(orders!$D716,products!$A$1:$A$49,0), MATCH(orders!I$1,products!$A$1:$G$1,0))</f>
        <v>Exc</v>
      </c>
      <c r="J716" t="str">
        <f>INDEX(products!$A$1:$G$49, MATCH(orders!$D716,products!$A$1:$A$49,0), MATCH(orders!J$1,products!$A$1:$G$1,0))</f>
        <v>D</v>
      </c>
      <c r="K716" s="5">
        <f>INDEX(products!$A$1:$G$49, MATCH(orders!$D716,products!$A$1:$A$49,0), MATCH(orders!K$1,products!$A$1:$G$1,0))</f>
        <v>0.2</v>
      </c>
      <c r="L716" s="7">
        <f>INDEX(products!$A$1:$G$49, MATCH(orders!$D716,products!$A$1:$A$49,0), 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 customers!A716:A1716, customers!B716:B1716,,0)</f>
        <v>Gilberto Cornier</v>
      </c>
      <c r="G717" s="2" t="str">
        <f>IF(_xlfn.XLOOKUP(C717, customers!A716:A1716, customers!C716:C1716,, 0) = 0,"", _xlfn.XLOOKUP(C717, customers!A716:A1716, customers!C716:C1716,, 0))</f>
        <v>gcornierjv@techcrunch.com</v>
      </c>
      <c r="H717" s="2" t="str">
        <f>_xlfn.XLOOKUP(C717, customers!A716:A1716, customers!G716:G1716,, 0)</f>
        <v>United States</v>
      </c>
      <c r="I717" t="str">
        <f>INDEX(products!$A$1:$G$49, MATCH(orders!$D717,products!$A$1:$A$49,0), MATCH(orders!I$1,products!$A$1:$G$1,0))</f>
        <v>Exc</v>
      </c>
      <c r="J717" t="str">
        <f>INDEX(products!$A$1:$G$49, MATCH(orders!$D717,products!$A$1:$A$49,0), MATCH(orders!J$1,products!$A$1:$G$1,0))</f>
        <v>L</v>
      </c>
      <c r="K717" s="5">
        <f>INDEX(products!$A$1:$G$49, MATCH(orders!$D717,products!$A$1:$A$49,0), MATCH(orders!K$1,products!$A$1:$G$1,0))</f>
        <v>1</v>
      </c>
      <c r="L717" s="7">
        <f>INDEX(products!$A$1:$G$49, MATCH(orders!$D717,products!$A$1:$A$49,0), 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e">
        <f>_xlfn.XLOOKUP(C718, customers!A717:A1717, customers!B717:B1717,,0)</f>
        <v>#N/A</v>
      </c>
      <c r="G718" s="2" t="e">
        <f>IF(_xlfn.XLOOKUP(C718, customers!A717:A1717, customers!C717:C1717,, 0) = 0,"", _xlfn.XLOOKUP(C718, customers!A717:A1717, customers!C717:C1717,, 0))</f>
        <v>#N/A</v>
      </c>
      <c r="H718" s="2" t="e">
        <f>_xlfn.XLOOKUP(C718, customers!A717:A1717, customers!G717:G1717,, 0)</f>
        <v>#N/A</v>
      </c>
      <c r="I718" t="str">
        <f>INDEX(products!$A$1:$G$49, MATCH(orders!$D718,products!$A$1:$A$49,0), MATCH(orders!I$1,products!$A$1:$G$1,0))</f>
        <v>Rob</v>
      </c>
      <c r="J718" t="str">
        <f>INDEX(products!$A$1:$G$49, MATCH(orders!$D718,products!$A$1:$A$49,0), MATCH(orders!J$1,products!$A$1:$G$1,0))</f>
        <v>L</v>
      </c>
      <c r="K718" s="5">
        <f>INDEX(products!$A$1:$G$49, MATCH(orders!$D718,products!$A$1:$A$49,0), MATCH(orders!K$1,products!$A$1:$G$1,0))</f>
        <v>1</v>
      </c>
      <c r="L718" s="7">
        <f>INDEX(products!$A$1:$G$49, MATCH(orders!$D718,products!$A$1:$A$49,0), 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 customers!A718:A1718, customers!B718:B1718,,0)</f>
        <v>Willabella Harvison</v>
      </c>
      <c r="G719" s="2" t="str">
        <f>IF(_xlfn.XLOOKUP(C719, customers!A718:A1718, customers!C718:C1718,, 0) = 0,"", _xlfn.XLOOKUP(C719, customers!A718:A1718, customers!C718:C1718,, 0))</f>
        <v>wharvisonjx@gizmodo.com</v>
      </c>
      <c r="H719" s="2" t="str">
        <f>_xlfn.XLOOKUP(C719, customers!A718:A1718, customers!G718:G1718,, 0)</f>
        <v>United States</v>
      </c>
      <c r="I719" t="str">
        <f>INDEX(products!$A$1:$G$49, MATCH(orders!$D719,products!$A$1:$A$49,0), MATCH(orders!I$1,products!$A$1:$G$1,0))</f>
        <v>Ara</v>
      </c>
      <c r="J719" t="str">
        <f>INDEX(products!$A$1:$G$49, MATCH(orders!$D719,products!$A$1:$A$49,0), MATCH(orders!J$1,products!$A$1:$G$1,0))</f>
        <v>D</v>
      </c>
      <c r="K719" s="5">
        <f>INDEX(products!$A$1:$G$49, MATCH(orders!$D719,products!$A$1:$A$49,0), MATCH(orders!K$1,products!$A$1:$G$1,0))</f>
        <v>2.5</v>
      </c>
      <c r="L719" s="7">
        <f>INDEX(products!$A$1:$G$49, MATCH(orders!$D719,products!$A$1:$A$49,0), 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 customers!A719:A1719, customers!B719:B1719,,0)</f>
        <v>Darice Heaford</v>
      </c>
      <c r="G720" s="2" t="str">
        <f>IF(_xlfn.XLOOKUP(C720, customers!A719:A1719, customers!C719:C1719,, 0) = 0,"", _xlfn.XLOOKUP(C720, customers!A719:A1719, customers!C719:C1719,, 0))</f>
        <v>dheafordjy@twitpic.com</v>
      </c>
      <c r="H720" s="2" t="str">
        <f>_xlfn.XLOOKUP(C720, customers!A719:A1719, customers!G719:G1719,, 0)</f>
        <v>United States</v>
      </c>
      <c r="I720" t="str">
        <f>INDEX(products!$A$1:$G$49, MATCH(orders!$D720,products!$A$1:$A$49,0), MATCH(orders!I$1,products!$A$1:$G$1,0))</f>
        <v>Lib</v>
      </c>
      <c r="J720" t="str">
        <f>INDEX(products!$A$1:$G$49, MATCH(orders!$D720,products!$A$1:$A$49,0), MATCH(orders!J$1,products!$A$1:$G$1,0))</f>
        <v>D</v>
      </c>
      <c r="K720" s="5">
        <f>INDEX(products!$A$1:$G$49, MATCH(orders!$D720,products!$A$1:$A$49,0), MATCH(orders!K$1,products!$A$1:$G$1,0))</f>
        <v>1</v>
      </c>
      <c r="L720" s="7">
        <f>INDEX(products!$A$1:$G$49, MATCH(orders!$D720,products!$A$1:$A$49,0), 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 customers!A720:A1720, customers!B720:B1720,,0)</f>
        <v>Granger Fantham</v>
      </c>
      <c r="G721" s="2" t="str">
        <f>IF(_xlfn.XLOOKUP(C721, customers!A720:A1720, customers!C720:C1720,, 0) = 0,"", _xlfn.XLOOKUP(C721, customers!A720:A1720, customers!C720:C1720,, 0))</f>
        <v>gfanthamjz@hexun.com</v>
      </c>
      <c r="H721" s="2" t="str">
        <f>_xlfn.XLOOKUP(C721, customers!A720:A1720, customers!G720:G1720,, 0)</f>
        <v>United States</v>
      </c>
      <c r="I721" t="str">
        <f>INDEX(products!$A$1:$G$49, MATCH(orders!$D721,products!$A$1:$A$49,0), MATCH(orders!I$1,products!$A$1:$G$1,0))</f>
        <v>Lib</v>
      </c>
      <c r="J721" t="str">
        <f>INDEX(products!$A$1:$G$49, MATCH(orders!$D721,products!$A$1:$A$49,0), MATCH(orders!J$1,products!$A$1:$G$1,0))</f>
        <v>L</v>
      </c>
      <c r="K721" s="5">
        <f>INDEX(products!$A$1:$G$49, MATCH(orders!$D721,products!$A$1:$A$49,0), MATCH(orders!K$1,products!$A$1:$G$1,0))</f>
        <v>1</v>
      </c>
      <c r="L721" s="7">
        <f>INDEX(products!$A$1:$G$49, MATCH(orders!$D721,products!$A$1:$A$49,0), 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 customers!A721:A1721, customers!B721:B1721,,0)</f>
        <v>Reynolds Crookshanks</v>
      </c>
      <c r="G722" s="2" t="str">
        <f>IF(_xlfn.XLOOKUP(C722, customers!A721:A1721, customers!C721:C1721,, 0) = 0,"", _xlfn.XLOOKUP(C722, customers!A721:A1721, customers!C721:C1721,, 0))</f>
        <v>rcrookshanksk0@unc.edu</v>
      </c>
      <c r="H722" s="2" t="str">
        <f>_xlfn.XLOOKUP(C722, customers!A721:A1721, customers!G721:G1721,, 0)</f>
        <v>United States</v>
      </c>
      <c r="I722" t="str">
        <f>INDEX(products!$A$1:$G$49, MATCH(orders!$D722,products!$A$1:$A$49,0), MATCH(orders!I$1,products!$A$1:$G$1,0))</f>
        <v>Exc</v>
      </c>
      <c r="J722" t="str">
        <f>INDEX(products!$A$1:$G$49, MATCH(orders!$D722,products!$A$1:$A$49,0), MATCH(orders!J$1,products!$A$1:$G$1,0))</f>
        <v>D</v>
      </c>
      <c r="K722" s="5">
        <f>INDEX(products!$A$1:$G$49, MATCH(orders!$D722,products!$A$1:$A$49,0), MATCH(orders!K$1,products!$A$1:$G$1,0))</f>
        <v>0.5</v>
      </c>
      <c r="L722" s="7">
        <f>INDEX(products!$A$1:$G$49, MATCH(orders!$D722,products!$A$1:$A$49,0), 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 customers!A722:A1722, customers!B722:B1722,,0)</f>
        <v>Niels Leake</v>
      </c>
      <c r="G723" s="2" t="str">
        <f>IF(_xlfn.XLOOKUP(C723, customers!A722:A1722, customers!C722:C1722,, 0) = 0,"", _xlfn.XLOOKUP(C723, customers!A722:A1722, customers!C722:C1722,, 0))</f>
        <v>nleakek1@cmu.edu</v>
      </c>
      <c r="H723" s="2" t="str">
        <f>_xlfn.XLOOKUP(C723, customers!A722:A1722, customers!G722:G1722,, 0)</f>
        <v>United States</v>
      </c>
      <c r="I723" t="str">
        <f>INDEX(products!$A$1:$G$49, MATCH(orders!$D723,products!$A$1:$A$49,0), MATCH(orders!I$1,products!$A$1:$G$1,0))</f>
        <v>Rob</v>
      </c>
      <c r="J723" t="str">
        <f>INDEX(products!$A$1:$G$49, MATCH(orders!$D723,products!$A$1:$A$49,0), MATCH(orders!J$1,products!$A$1:$G$1,0))</f>
        <v>M</v>
      </c>
      <c r="K723" s="5">
        <f>INDEX(products!$A$1:$G$49, MATCH(orders!$D723,products!$A$1:$A$49,0), MATCH(orders!K$1,products!$A$1:$G$1,0))</f>
        <v>0.2</v>
      </c>
      <c r="L723" s="7">
        <f>INDEX(products!$A$1:$G$49, MATCH(orders!$D723,products!$A$1:$A$49,0), 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 customers!A723:A1723, customers!B723:B1723,,0)</f>
        <v>Hetti Measures</v>
      </c>
      <c r="G724" s="2" t="str">
        <f>IF(_xlfn.XLOOKUP(C724, customers!A723:A1723, customers!C723:C1723,, 0) = 0,"", _xlfn.XLOOKUP(C724, customers!A723:A1723, customers!C723:C1723,, 0))</f>
        <v/>
      </c>
      <c r="H724" s="2" t="str">
        <f>_xlfn.XLOOKUP(C724, customers!A723:A1723, customers!G723:G1723,, 0)</f>
        <v>United States</v>
      </c>
      <c r="I724" t="str">
        <f>INDEX(products!$A$1:$G$49, MATCH(orders!$D724,products!$A$1:$A$49,0), MATCH(orders!I$1,products!$A$1:$G$1,0))</f>
        <v>Exc</v>
      </c>
      <c r="J724" t="str">
        <f>INDEX(products!$A$1:$G$49, MATCH(orders!$D724,products!$A$1:$A$49,0), MATCH(orders!J$1,products!$A$1:$G$1,0))</f>
        <v>D</v>
      </c>
      <c r="K724" s="5">
        <f>INDEX(products!$A$1:$G$49, MATCH(orders!$D724,products!$A$1:$A$49,0), MATCH(orders!K$1,products!$A$1:$G$1,0))</f>
        <v>1</v>
      </c>
      <c r="L724" s="7">
        <f>INDEX(products!$A$1:$G$49, MATCH(orders!$D724,products!$A$1:$A$49,0), 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 customers!A724:A1724, customers!B724:B1724,,0)</f>
        <v>Gay Eilhersen</v>
      </c>
      <c r="G725" s="2" t="str">
        <f>IF(_xlfn.XLOOKUP(C725, customers!A724:A1724, customers!C724:C1724,, 0) = 0,"", _xlfn.XLOOKUP(C725, customers!A724:A1724, customers!C724:C1724,, 0))</f>
        <v>geilhersenk3@networksolutions.com</v>
      </c>
      <c r="H725" s="2" t="str">
        <f>_xlfn.XLOOKUP(C725, customers!A724:A1724, customers!G724:G1724,, 0)</f>
        <v>United States</v>
      </c>
      <c r="I725" t="str">
        <f>INDEX(products!$A$1:$G$49, MATCH(orders!$D725,products!$A$1:$A$49,0), MATCH(orders!I$1,products!$A$1:$G$1,0))</f>
        <v>Exc</v>
      </c>
      <c r="J725" t="str">
        <f>INDEX(products!$A$1:$G$49, MATCH(orders!$D725,products!$A$1:$A$49,0), MATCH(orders!J$1,products!$A$1:$G$1,0))</f>
        <v>M</v>
      </c>
      <c r="K725" s="5">
        <f>INDEX(products!$A$1:$G$49, MATCH(orders!$D725,products!$A$1:$A$49,0), MATCH(orders!K$1,products!$A$1:$G$1,0))</f>
        <v>2.5</v>
      </c>
      <c r="L725" s="7">
        <f>INDEX(products!$A$1:$G$49, MATCH(orders!$D725,products!$A$1:$A$49,0), 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 customers!A725:A1725, customers!B725:B1725,,0)</f>
        <v>Nico Hubert</v>
      </c>
      <c r="G726" s="2" t="str">
        <f>IF(_xlfn.XLOOKUP(C726, customers!A725:A1725, customers!C725:C1725,, 0) = 0,"", _xlfn.XLOOKUP(C726, customers!A725:A1725, customers!C725:C1725,, 0))</f>
        <v/>
      </c>
      <c r="H726" s="2" t="str">
        <f>_xlfn.XLOOKUP(C726, customers!A725:A1725, customers!G725:G1725,, 0)</f>
        <v>United States</v>
      </c>
      <c r="I726" t="str">
        <f>INDEX(products!$A$1:$G$49, MATCH(orders!$D726,products!$A$1:$A$49,0), MATCH(orders!I$1,products!$A$1:$G$1,0))</f>
        <v>Ara</v>
      </c>
      <c r="J726" t="str">
        <f>INDEX(products!$A$1:$G$49, MATCH(orders!$D726,products!$A$1:$A$49,0), MATCH(orders!J$1,products!$A$1:$G$1,0))</f>
        <v>M</v>
      </c>
      <c r="K726" s="5">
        <f>INDEX(products!$A$1:$G$49, MATCH(orders!$D726,products!$A$1:$A$49,0), MATCH(orders!K$1,products!$A$1:$G$1,0))</f>
        <v>0.2</v>
      </c>
      <c r="L726" s="7">
        <f>INDEX(products!$A$1:$G$49, MATCH(orders!$D726,products!$A$1:$A$49,0), 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 customers!A726:A1726, customers!B726:B1726,,0)</f>
        <v>Cristina Aleixo</v>
      </c>
      <c r="G727" s="2" t="str">
        <f>IF(_xlfn.XLOOKUP(C727, customers!A726:A1726, customers!C726:C1726,, 0) = 0,"", _xlfn.XLOOKUP(C727, customers!A726:A1726, customers!C726:C1726,, 0))</f>
        <v>caleixok5@globo.com</v>
      </c>
      <c r="H727" s="2" t="str">
        <f>_xlfn.XLOOKUP(C727, customers!A726:A1726, customers!G726:G1726,, 0)</f>
        <v>United States</v>
      </c>
      <c r="I727" t="str">
        <f>INDEX(products!$A$1:$G$49, MATCH(orders!$D727,products!$A$1:$A$49,0), MATCH(orders!I$1,products!$A$1:$G$1,0))</f>
        <v>Ara</v>
      </c>
      <c r="J727" t="str">
        <f>INDEX(products!$A$1:$G$49, MATCH(orders!$D727,products!$A$1:$A$49,0), MATCH(orders!J$1,products!$A$1:$G$1,0))</f>
        <v>L</v>
      </c>
      <c r="K727" s="5">
        <f>INDEX(products!$A$1:$G$49, MATCH(orders!$D727,products!$A$1:$A$49,0), MATCH(orders!K$1,products!$A$1:$G$1,0))</f>
        <v>0.2</v>
      </c>
      <c r="L727" s="7">
        <f>INDEX(products!$A$1:$G$49, MATCH(orders!$D727,products!$A$1:$A$49,0), 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 customers!A727:A1727, customers!B727:B1727,,0)</f>
        <v>Derrek Allpress</v>
      </c>
      <c r="G728" s="2" t="str">
        <f>IF(_xlfn.XLOOKUP(C728, customers!A727:A1727, customers!C727:C1727,, 0) = 0,"", _xlfn.XLOOKUP(C728, customers!A727:A1727, customers!C727:C1727,, 0))</f>
        <v/>
      </c>
      <c r="H728" s="2" t="str">
        <f>_xlfn.XLOOKUP(C728, customers!A727:A1727, customers!G727:G1727,, 0)</f>
        <v>United States</v>
      </c>
      <c r="I728" t="str">
        <f>INDEX(products!$A$1:$G$49, MATCH(orders!$D728,products!$A$1:$A$49,0), MATCH(orders!I$1,products!$A$1:$G$1,0))</f>
        <v>Lib</v>
      </c>
      <c r="J728" t="str">
        <f>INDEX(products!$A$1:$G$49, MATCH(orders!$D728,products!$A$1:$A$49,0), MATCH(orders!J$1,products!$A$1:$G$1,0))</f>
        <v>L</v>
      </c>
      <c r="K728" s="5">
        <f>INDEX(products!$A$1:$G$49, MATCH(orders!$D728,products!$A$1:$A$49,0), MATCH(orders!K$1,products!$A$1:$G$1,0))</f>
        <v>2.5</v>
      </c>
      <c r="L728" s="7">
        <f>INDEX(products!$A$1:$G$49, MATCH(orders!$D728,products!$A$1:$A$49,0), 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 customers!A728:A1728, customers!B728:B1728,,0)</f>
        <v>Rikki Tomkowicz</v>
      </c>
      <c r="G729" s="2" t="str">
        <f>IF(_xlfn.XLOOKUP(C729, customers!A728:A1728, customers!C728:C1728,, 0) = 0,"", _xlfn.XLOOKUP(C729, customers!A728:A1728, customers!C728:C1728,, 0))</f>
        <v>rtomkowiczk7@bravesites.com</v>
      </c>
      <c r="H729" s="2" t="str">
        <f>_xlfn.XLOOKUP(C729, customers!A728:A1728, customers!G728:G1728,, 0)</f>
        <v>Ireland</v>
      </c>
      <c r="I729" t="str">
        <f>INDEX(products!$A$1:$G$49, MATCH(orders!$D729,products!$A$1:$A$49,0), MATCH(orders!I$1,products!$A$1:$G$1,0))</f>
        <v>Rob</v>
      </c>
      <c r="J729" t="str">
        <f>INDEX(products!$A$1:$G$49, MATCH(orders!$D729,products!$A$1:$A$49,0), MATCH(orders!J$1,products!$A$1:$G$1,0))</f>
        <v>M</v>
      </c>
      <c r="K729" s="5">
        <f>INDEX(products!$A$1:$G$49, MATCH(orders!$D729,products!$A$1:$A$49,0), MATCH(orders!K$1,products!$A$1:$G$1,0))</f>
        <v>0.5</v>
      </c>
      <c r="L729" s="7">
        <f>INDEX(products!$A$1:$G$49, MATCH(orders!$D729,products!$A$1:$A$49,0), 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 customers!A729:A1729, customers!B729:B1729,,0)</f>
        <v>Rochette Huscroft</v>
      </c>
      <c r="G730" s="2" t="str">
        <f>IF(_xlfn.XLOOKUP(C730, customers!A729:A1729, customers!C729:C1729,, 0) = 0,"", _xlfn.XLOOKUP(C730, customers!A729:A1729, customers!C729:C1729,, 0))</f>
        <v>rhuscroftk8@jimdo.com</v>
      </c>
      <c r="H730" s="2" t="str">
        <f>_xlfn.XLOOKUP(C730, customers!A729:A1729, customers!G729:G1729,, 0)</f>
        <v>United States</v>
      </c>
      <c r="I730" t="str">
        <f>INDEX(products!$A$1:$G$49, MATCH(orders!$D730,products!$A$1:$A$49,0), MATCH(orders!I$1,products!$A$1:$G$1,0))</f>
        <v>Exc</v>
      </c>
      <c r="J730" t="str">
        <f>INDEX(products!$A$1:$G$49, MATCH(orders!$D730,products!$A$1:$A$49,0), MATCH(orders!J$1,products!$A$1:$G$1,0))</f>
        <v>D</v>
      </c>
      <c r="K730" s="5">
        <f>INDEX(products!$A$1:$G$49, MATCH(orders!$D730,products!$A$1:$A$49,0), MATCH(orders!K$1,products!$A$1:$G$1,0))</f>
        <v>0.5</v>
      </c>
      <c r="L730" s="7">
        <f>INDEX(products!$A$1:$G$49, MATCH(orders!$D730,products!$A$1:$A$49,0), 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 customers!A730:A1730, customers!B730:B1730,,0)</f>
        <v>Selle Scurrer</v>
      </c>
      <c r="G731" s="2" t="str">
        <f>IF(_xlfn.XLOOKUP(C731, customers!A730:A1730, customers!C730:C1730,, 0) = 0,"", _xlfn.XLOOKUP(C731, customers!A730:A1730, customers!C730:C1730,, 0))</f>
        <v>sscurrerk9@flavors.me</v>
      </c>
      <c r="H731" s="2" t="str">
        <f>_xlfn.XLOOKUP(C731, customers!A730:A1730, customers!G730:G1730,, 0)</f>
        <v>United Kingdom</v>
      </c>
      <c r="I731" t="str">
        <f>INDEX(products!$A$1:$G$49, MATCH(orders!$D731,products!$A$1:$A$49,0), MATCH(orders!I$1,products!$A$1:$G$1,0))</f>
        <v>Lib</v>
      </c>
      <c r="J731" t="str">
        <f>INDEX(products!$A$1:$G$49, MATCH(orders!$D731,products!$A$1:$A$49,0), MATCH(orders!J$1,products!$A$1:$G$1,0))</f>
        <v>M</v>
      </c>
      <c r="K731" s="5">
        <f>INDEX(products!$A$1:$G$49, MATCH(orders!$D731,products!$A$1:$A$49,0), MATCH(orders!K$1,products!$A$1:$G$1,0))</f>
        <v>0.2</v>
      </c>
      <c r="L731" s="7">
        <f>INDEX(products!$A$1:$G$49, MATCH(orders!$D731,products!$A$1:$A$49,0), 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 customers!A731:A1731, customers!B731:B1731,,0)</f>
        <v>Andie Rudram</v>
      </c>
      <c r="G732" s="2" t="str">
        <f>IF(_xlfn.XLOOKUP(C732, customers!A731:A1731, customers!C731:C1731,, 0) = 0,"", _xlfn.XLOOKUP(C732, customers!A731:A1731, customers!C731:C1731,, 0))</f>
        <v>arudramka@prnewswire.com</v>
      </c>
      <c r="H732" s="2" t="str">
        <f>_xlfn.XLOOKUP(C732, customers!A731:A1731, customers!G731:G1731,, 0)</f>
        <v>United States</v>
      </c>
      <c r="I732" t="str">
        <f>INDEX(products!$A$1:$G$49, MATCH(orders!$D732,products!$A$1:$A$49,0), MATCH(orders!I$1,products!$A$1:$G$1,0))</f>
        <v>Lib</v>
      </c>
      <c r="J732" t="str">
        <f>INDEX(products!$A$1:$G$49, MATCH(orders!$D732,products!$A$1:$A$49,0), MATCH(orders!J$1,products!$A$1:$G$1,0))</f>
        <v>L</v>
      </c>
      <c r="K732" s="5">
        <f>INDEX(products!$A$1:$G$49, MATCH(orders!$D732,products!$A$1:$A$49,0), MATCH(orders!K$1,products!$A$1:$G$1,0))</f>
        <v>2.5</v>
      </c>
      <c r="L732" s="7">
        <f>INDEX(products!$A$1:$G$49, MATCH(orders!$D732,products!$A$1:$A$49,0), 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 customers!A732:A1732, customers!B732:B1732,,0)</f>
        <v>Leta Clarricoates</v>
      </c>
      <c r="G733" s="2" t="str">
        <f>IF(_xlfn.XLOOKUP(C733, customers!A732:A1732, customers!C732:C1732,, 0) = 0,"", _xlfn.XLOOKUP(C733, customers!A732:A1732, customers!C732:C1732,, 0))</f>
        <v/>
      </c>
      <c r="H733" s="2" t="str">
        <f>_xlfn.XLOOKUP(C733, customers!A732:A1732, customers!G732:G1732,, 0)</f>
        <v>United States</v>
      </c>
      <c r="I733" t="str">
        <f>INDEX(products!$A$1:$G$49, MATCH(orders!$D733,products!$A$1:$A$49,0), MATCH(orders!I$1,products!$A$1:$G$1,0))</f>
        <v>Lib</v>
      </c>
      <c r="J733" t="str">
        <f>INDEX(products!$A$1:$G$49, MATCH(orders!$D733,products!$A$1:$A$49,0), MATCH(orders!J$1,products!$A$1:$G$1,0))</f>
        <v>D</v>
      </c>
      <c r="K733" s="5">
        <f>INDEX(products!$A$1:$G$49, MATCH(orders!$D733,products!$A$1:$A$49,0), MATCH(orders!K$1,products!$A$1:$G$1,0))</f>
        <v>0.2</v>
      </c>
      <c r="L733" s="7">
        <f>INDEX(products!$A$1:$G$49, MATCH(orders!$D733,products!$A$1:$A$49,0), 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 customers!A733:A1733, customers!B733:B1733,,0)</f>
        <v>Jacquelyn Maha</v>
      </c>
      <c r="G734" s="2" t="str">
        <f>IF(_xlfn.XLOOKUP(C734, customers!A733:A1733, customers!C733:C1733,, 0) = 0,"", _xlfn.XLOOKUP(C734, customers!A733:A1733, customers!C733:C1733,, 0))</f>
        <v>jmahakc@cyberchimps.com</v>
      </c>
      <c r="H734" s="2" t="str">
        <f>_xlfn.XLOOKUP(C734, customers!A733:A1733, customers!G733:G1733,, 0)</f>
        <v>United States</v>
      </c>
      <c r="I734" t="str">
        <f>INDEX(products!$A$1:$G$49, MATCH(orders!$D734,products!$A$1:$A$49,0), MATCH(orders!I$1,products!$A$1:$G$1,0))</f>
        <v>Exc</v>
      </c>
      <c r="J734" t="str">
        <f>INDEX(products!$A$1:$G$49, MATCH(orders!$D734,products!$A$1:$A$49,0), MATCH(orders!J$1,products!$A$1:$G$1,0))</f>
        <v>L</v>
      </c>
      <c r="K734" s="5">
        <f>INDEX(products!$A$1:$G$49, MATCH(orders!$D734,products!$A$1:$A$49,0), MATCH(orders!K$1,products!$A$1:$G$1,0))</f>
        <v>0.2</v>
      </c>
      <c r="L734" s="7">
        <f>INDEX(products!$A$1:$G$49, MATCH(orders!$D734,products!$A$1:$A$49,0), 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 customers!A734:A1734, customers!B734:B1734,,0)</f>
        <v>Glory Clemon</v>
      </c>
      <c r="G735" s="2" t="str">
        <f>IF(_xlfn.XLOOKUP(C735, customers!A734:A1734, customers!C734:C1734,, 0) = 0,"", _xlfn.XLOOKUP(C735, customers!A734:A1734, customers!C734:C1734,, 0))</f>
        <v>gclemonkd@networksolutions.com</v>
      </c>
      <c r="H735" s="2" t="str">
        <f>_xlfn.XLOOKUP(C735, customers!A734:A1734, customers!G734:G1734,, 0)</f>
        <v>United States</v>
      </c>
      <c r="I735" t="str">
        <f>INDEX(products!$A$1:$G$49, MATCH(orders!$D735,products!$A$1:$A$49,0), MATCH(orders!I$1,products!$A$1:$G$1,0))</f>
        <v>Lib</v>
      </c>
      <c r="J735" t="str">
        <f>INDEX(products!$A$1:$G$49, MATCH(orders!$D735,products!$A$1:$A$49,0), MATCH(orders!J$1,products!$A$1:$G$1,0))</f>
        <v>M</v>
      </c>
      <c r="K735" s="5">
        <f>INDEX(products!$A$1:$G$49, MATCH(orders!$D735,products!$A$1:$A$49,0), MATCH(orders!K$1,products!$A$1:$G$1,0))</f>
        <v>2.5</v>
      </c>
      <c r="L735" s="7">
        <f>INDEX(products!$A$1:$G$49, MATCH(orders!$D735,products!$A$1:$A$49,0), 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 customers!A735:A1735, customers!B735:B1735,,0)</f>
        <v>Alica Kift</v>
      </c>
      <c r="G736" s="2" t="str">
        <f>IF(_xlfn.XLOOKUP(C736, customers!A735:A1735, customers!C735:C1735,, 0) = 0,"", _xlfn.XLOOKUP(C736, customers!A735:A1735, customers!C735:C1735,, 0))</f>
        <v/>
      </c>
      <c r="H736" s="2" t="str">
        <f>_xlfn.XLOOKUP(C736, customers!A735:A1735, customers!G735:G1735,, 0)</f>
        <v>United States</v>
      </c>
      <c r="I736" t="str">
        <f>INDEX(products!$A$1:$G$49, MATCH(orders!$D736,products!$A$1:$A$49,0), MATCH(orders!I$1,products!$A$1:$G$1,0))</f>
        <v>Rob</v>
      </c>
      <c r="J736" t="str">
        <f>INDEX(products!$A$1:$G$49, MATCH(orders!$D736,products!$A$1:$A$49,0), MATCH(orders!J$1,products!$A$1:$G$1,0))</f>
        <v>D</v>
      </c>
      <c r="K736" s="5">
        <f>INDEX(products!$A$1:$G$49, MATCH(orders!$D736,products!$A$1:$A$49,0), MATCH(orders!K$1,products!$A$1:$G$1,0))</f>
        <v>0.2</v>
      </c>
      <c r="L736" s="7">
        <f>INDEX(products!$A$1:$G$49, MATCH(orders!$D736,products!$A$1:$A$49,0), 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 customers!A736:A1736, customers!B736:B1736,,0)</f>
        <v>Babb Pollins</v>
      </c>
      <c r="G737" s="2" t="str">
        <f>IF(_xlfn.XLOOKUP(C737, customers!A736:A1736, customers!C736:C1736,, 0) = 0,"", _xlfn.XLOOKUP(C737, customers!A736:A1736, customers!C736:C1736,, 0))</f>
        <v>bpollinskf@shinystat.com</v>
      </c>
      <c r="H737" s="2" t="str">
        <f>_xlfn.XLOOKUP(C737, customers!A736:A1736, customers!G736:G1736,, 0)</f>
        <v>United States</v>
      </c>
      <c r="I737" t="str">
        <f>INDEX(products!$A$1:$G$49, MATCH(orders!$D737,products!$A$1:$A$49,0), MATCH(orders!I$1,products!$A$1:$G$1,0))</f>
        <v>Exc</v>
      </c>
      <c r="J737" t="str">
        <f>INDEX(products!$A$1:$G$49, MATCH(orders!$D737,products!$A$1:$A$49,0), MATCH(orders!J$1,products!$A$1:$G$1,0))</f>
        <v>D</v>
      </c>
      <c r="K737" s="5">
        <f>INDEX(products!$A$1:$G$49, MATCH(orders!$D737,products!$A$1:$A$49,0), MATCH(orders!K$1,products!$A$1:$G$1,0))</f>
        <v>0.2</v>
      </c>
      <c r="L737" s="7">
        <f>INDEX(products!$A$1:$G$49, MATCH(orders!$D737,products!$A$1:$A$49,0), 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 customers!A737:A1737, customers!B737:B1737,,0)</f>
        <v>Jarret Toye</v>
      </c>
      <c r="G738" s="2" t="str">
        <f>IF(_xlfn.XLOOKUP(C738, customers!A737:A1737, customers!C737:C1737,, 0) = 0,"", _xlfn.XLOOKUP(C738, customers!A737:A1737, customers!C737:C1737,, 0))</f>
        <v>jtoyekg@pinterest.com</v>
      </c>
      <c r="H738" s="2" t="str">
        <f>_xlfn.XLOOKUP(C738, customers!A737:A1737, customers!G737:G1737,, 0)</f>
        <v>Ireland</v>
      </c>
      <c r="I738" t="str">
        <f>INDEX(products!$A$1:$G$49, MATCH(orders!$D738,products!$A$1:$A$49,0), MATCH(orders!I$1,products!$A$1:$G$1,0))</f>
        <v>Lib</v>
      </c>
      <c r="J738" t="str">
        <f>INDEX(products!$A$1:$G$49, MATCH(orders!$D738,products!$A$1:$A$49,0), MATCH(orders!J$1,products!$A$1:$G$1,0))</f>
        <v>D</v>
      </c>
      <c r="K738" s="5">
        <f>INDEX(products!$A$1:$G$49, MATCH(orders!$D738,products!$A$1:$A$49,0), MATCH(orders!K$1,products!$A$1:$G$1,0))</f>
        <v>1</v>
      </c>
      <c r="L738" s="7">
        <f>INDEX(products!$A$1:$G$49, MATCH(orders!$D738,products!$A$1:$A$49,0), 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 customers!A738:A1738, customers!B738:B1738,,0)</f>
        <v>Carlie Linskill</v>
      </c>
      <c r="G739" s="2" t="str">
        <f>IF(_xlfn.XLOOKUP(C739, customers!A738:A1738, customers!C738:C1738,, 0) = 0,"", _xlfn.XLOOKUP(C739, customers!A738:A1738, customers!C738:C1738,, 0))</f>
        <v>clinskillkh@sphinn.com</v>
      </c>
      <c r="H739" s="2" t="str">
        <f>_xlfn.XLOOKUP(C739, customers!A738:A1738, customers!G738:G1738,, 0)</f>
        <v>United States</v>
      </c>
      <c r="I739" t="str">
        <f>INDEX(products!$A$1:$G$49, MATCH(orders!$D739,products!$A$1:$A$49,0), MATCH(orders!I$1,products!$A$1:$G$1,0))</f>
        <v>Ara</v>
      </c>
      <c r="J739" t="str">
        <f>INDEX(products!$A$1:$G$49, MATCH(orders!$D739,products!$A$1:$A$49,0), MATCH(orders!J$1,products!$A$1:$G$1,0))</f>
        <v>M</v>
      </c>
      <c r="K739" s="5">
        <f>INDEX(products!$A$1:$G$49, MATCH(orders!$D739,products!$A$1:$A$49,0), MATCH(orders!K$1,products!$A$1:$G$1,0))</f>
        <v>1</v>
      </c>
      <c r="L739" s="7">
        <f>INDEX(products!$A$1:$G$49, MATCH(orders!$D739,products!$A$1:$A$49,0), 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 customers!A739:A1739, customers!B739:B1739,,0)</f>
        <v>Natal Vigrass</v>
      </c>
      <c r="G740" s="2" t="str">
        <f>IF(_xlfn.XLOOKUP(C740, customers!A739:A1739, customers!C739:C1739,, 0) = 0,"", _xlfn.XLOOKUP(C740, customers!A739:A1739, customers!C739:C1739,, 0))</f>
        <v>nvigrasski@ezinearticles.com</v>
      </c>
      <c r="H740" s="2" t="str">
        <f>_xlfn.XLOOKUP(C740, customers!A739:A1739, customers!G739:G1739,, 0)</f>
        <v>United Kingdom</v>
      </c>
      <c r="I740" t="str">
        <f>INDEX(products!$A$1:$G$49, MATCH(orders!$D740,products!$A$1:$A$49,0), MATCH(orders!I$1,products!$A$1:$G$1,0))</f>
        <v>Rob</v>
      </c>
      <c r="J740" t="str">
        <f>INDEX(products!$A$1:$G$49, MATCH(orders!$D740,products!$A$1:$A$49,0), MATCH(orders!J$1,products!$A$1:$G$1,0))</f>
        <v>L</v>
      </c>
      <c r="K740" s="5">
        <f>INDEX(products!$A$1:$G$49, MATCH(orders!$D740,products!$A$1:$A$49,0), MATCH(orders!K$1,products!$A$1:$G$1,0))</f>
        <v>0.2</v>
      </c>
      <c r="L740" s="7">
        <f>INDEX(products!$A$1:$G$49, MATCH(orders!$D740,products!$A$1:$A$49,0), 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e">
        <f>_xlfn.XLOOKUP(C741, customers!A740:A1740, customers!B740:B1740,,0)</f>
        <v>#N/A</v>
      </c>
      <c r="G741" s="2" t="e">
        <f>IF(_xlfn.XLOOKUP(C741, customers!A740:A1740, customers!C740:C1740,, 0) = 0,"", _xlfn.XLOOKUP(C741, customers!A740:A1740, customers!C740:C1740,, 0))</f>
        <v>#N/A</v>
      </c>
      <c r="H741" s="2" t="e">
        <f>_xlfn.XLOOKUP(C741, customers!A740:A1740, customers!G740:G1740,, 0)</f>
        <v>#N/A</v>
      </c>
      <c r="I741" t="str">
        <f>INDEX(products!$A$1:$G$49, MATCH(orders!$D741,products!$A$1:$A$49,0), MATCH(orders!I$1,products!$A$1:$G$1,0))</f>
        <v>Exc</v>
      </c>
      <c r="J741" t="str">
        <f>INDEX(products!$A$1:$G$49, MATCH(orders!$D741,products!$A$1:$A$49,0), MATCH(orders!J$1,products!$A$1:$G$1,0))</f>
        <v>D</v>
      </c>
      <c r="K741" s="5">
        <f>INDEX(products!$A$1:$G$49, MATCH(orders!$D741,products!$A$1:$A$49,0), MATCH(orders!K$1,products!$A$1:$G$1,0))</f>
        <v>0.2</v>
      </c>
      <c r="L741" s="7">
        <f>INDEX(products!$A$1:$G$49, MATCH(orders!$D741,products!$A$1:$A$49,0), 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 customers!A741:A1741, customers!B741:B1741,,0)</f>
        <v>Kandace Cragell</v>
      </c>
      <c r="G742" s="2" t="str">
        <f>IF(_xlfn.XLOOKUP(C742, customers!A741:A1741, customers!C741:C1741,, 0) = 0,"", _xlfn.XLOOKUP(C742, customers!A741:A1741, customers!C741:C1741,, 0))</f>
        <v>kcragellkk@google.com</v>
      </c>
      <c r="H742" s="2" t="str">
        <f>_xlfn.XLOOKUP(C742, customers!A741:A1741, customers!G741:G1741,, 0)</f>
        <v>Ireland</v>
      </c>
      <c r="I742" t="str">
        <f>INDEX(products!$A$1:$G$49, MATCH(orders!$D742,products!$A$1:$A$49,0), MATCH(orders!I$1,products!$A$1:$G$1,0))</f>
        <v>Rob</v>
      </c>
      <c r="J742" t="str">
        <f>INDEX(products!$A$1:$G$49, MATCH(orders!$D742,products!$A$1:$A$49,0), MATCH(orders!J$1,products!$A$1:$G$1,0))</f>
        <v>L</v>
      </c>
      <c r="K742" s="5">
        <f>INDEX(products!$A$1:$G$49, MATCH(orders!$D742,products!$A$1:$A$49,0), MATCH(orders!K$1,products!$A$1:$G$1,0))</f>
        <v>0.5</v>
      </c>
      <c r="L742" s="7">
        <f>INDEX(products!$A$1:$G$49, MATCH(orders!$D742,products!$A$1:$A$49,0), 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 customers!A742:A1742, customers!B742:B1742,,0)</f>
        <v>Lyon Ibert</v>
      </c>
      <c r="G743" s="2" t="str">
        <f>IF(_xlfn.XLOOKUP(C743, customers!A742:A1742, customers!C742:C1742,, 0) = 0,"", _xlfn.XLOOKUP(C743, customers!A742:A1742, customers!C742:C1742,, 0))</f>
        <v>libertkl@huffingtonpost.com</v>
      </c>
      <c r="H743" s="2" t="str">
        <f>_xlfn.XLOOKUP(C743, customers!A742:A1742, customers!G742:G1742,, 0)</f>
        <v>United States</v>
      </c>
      <c r="I743" t="str">
        <f>INDEX(products!$A$1:$G$49, MATCH(orders!$D743,products!$A$1:$A$49,0), MATCH(orders!I$1,products!$A$1:$G$1,0))</f>
        <v>Lib</v>
      </c>
      <c r="J743" t="str">
        <f>INDEX(products!$A$1:$G$49, MATCH(orders!$D743,products!$A$1:$A$49,0), MATCH(orders!J$1,products!$A$1:$G$1,0))</f>
        <v>M</v>
      </c>
      <c r="K743" s="5">
        <f>INDEX(products!$A$1:$G$49, MATCH(orders!$D743,products!$A$1:$A$49,0), MATCH(orders!K$1,products!$A$1:$G$1,0))</f>
        <v>0.2</v>
      </c>
      <c r="L743" s="7">
        <f>INDEX(products!$A$1:$G$49, MATCH(orders!$D743,products!$A$1:$A$49,0), 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 customers!A743:A1743, customers!B743:B1743,,0)</f>
        <v>Reese Lidgey</v>
      </c>
      <c r="G744" s="2" t="str">
        <f>IF(_xlfn.XLOOKUP(C744, customers!A743:A1743, customers!C743:C1743,, 0) = 0,"", _xlfn.XLOOKUP(C744, customers!A743:A1743, customers!C743:C1743,, 0))</f>
        <v>rlidgeykm@vimeo.com</v>
      </c>
      <c r="H744" s="2" t="str">
        <f>_xlfn.XLOOKUP(C744, customers!A743:A1743, customers!G743:G1743,, 0)</f>
        <v>United States</v>
      </c>
      <c r="I744" t="str">
        <f>INDEX(products!$A$1:$G$49, MATCH(orders!$D744,products!$A$1:$A$49,0), MATCH(orders!I$1,products!$A$1:$G$1,0))</f>
        <v>Lib</v>
      </c>
      <c r="J744" t="str">
        <f>INDEX(products!$A$1:$G$49, MATCH(orders!$D744,products!$A$1:$A$49,0), MATCH(orders!J$1,products!$A$1:$G$1,0))</f>
        <v>M</v>
      </c>
      <c r="K744" s="5">
        <f>INDEX(products!$A$1:$G$49, MATCH(orders!$D744,products!$A$1:$A$49,0), MATCH(orders!K$1,products!$A$1:$G$1,0))</f>
        <v>1</v>
      </c>
      <c r="L744" s="7">
        <f>INDEX(products!$A$1:$G$49, MATCH(orders!$D744,products!$A$1:$A$49,0), 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 customers!A744:A1744, customers!B744:B1744,,0)</f>
        <v>Tersina Castagne</v>
      </c>
      <c r="G745" s="2" t="str">
        <f>IF(_xlfn.XLOOKUP(C745, customers!A744:A1744, customers!C744:C1744,, 0) = 0,"", _xlfn.XLOOKUP(C745, customers!A744:A1744, customers!C744:C1744,, 0))</f>
        <v>tcastagnekn@wikia.com</v>
      </c>
      <c r="H745" s="2" t="str">
        <f>_xlfn.XLOOKUP(C745, customers!A744:A1744, customers!G744:G1744,, 0)</f>
        <v>United States</v>
      </c>
      <c r="I745" t="str">
        <f>INDEX(products!$A$1:$G$49, MATCH(orders!$D745,products!$A$1:$A$49,0), MATCH(orders!I$1,products!$A$1:$G$1,0))</f>
        <v>Ara</v>
      </c>
      <c r="J745" t="str">
        <f>INDEX(products!$A$1:$G$49, MATCH(orders!$D745,products!$A$1:$A$49,0), MATCH(orders!J$1,products!$A$1:$G$1,0))</f>
        <v>D</v>
      </c>
      <c r="K745" s="5">
        <f>INDEX(products!$A$1:$G$49, MATCH(orders!$D745,products!$A$1:$A$49,0), MATCH(orders!K$1,products!$A$1:$G$1,0))</f>
        <v>0.5</v>
      </c>
      <c r="L745" s="7">
        <f>INDEX(products!$A$1:$G$49, MATCH(orders!$D745,products!$A$1:$A$49,0), 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 customers!A745:A1745, customers!B745:B1745,,0)</f>
        <v>Samuele Klaaassen</v>
      </c>
      <c r="G746" s="2" t="str">
        <f>IF(_xlfn.XLOOKUP(C746, customers!A745:A1745, customers!C745:C1745,, 0) = 0,"", _xlfn.XLOOKUP(C746, customers!A745:A1745, customers!C745:C1745,, 0))</f>
        <v/>
      </c>
      <c r="H746" s="2" t="str">
        <f>_xlfn.XLOOKUP(C746, customers!A745:A1745, customers!G745:G1745,, 0)</f>
        <v>United States</v>
      </c>
      <c r="I746" t="str">
        <f>INDEX(products!$A$1:$G$49, MATCH(orders!$D746,products!$A$1:$A$49,0), MATCH(orders!I$1,products!$A$1:$G$1,0))</f>
        <v>Rob</v>
      </c>
      <c r="J746" t="str">
        <f>INDEX(products!$A$1:$G$49, MATCH(orders!$D746,products!$A$1:$A$49,0), MATCH(orders!J$1,products!$A$1:$G$1,0))</f>
        <v>M</v>
      </c>
      <c r="K746" s="5">
        <f>INDEX(products!$A$1:$G$49, MATCH(orders!$D746,products!$A$1:$A$49,0), MATCH(orders!K$1,products!$A$1:$G$1,0))</f>
        <v>0.2</v>
      </c>
      <c r="L746" s="7">
        <f>INDEX(products!$A$1:$G$49, MATCH(orders!$D746,products!$A$1:$A$49,0), 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 customers!A746:A1746, customers!B746:B1746,,0)</f>
        <v>Jordana Halden</v>
      </c>
      <c r="G747" s="2" t="str">
        <f>IF(_xlfn.XLOOKUP(C747, customers!A746:A1746, customers!C746:C1746,, 0) = 0,"", _xlfn.XLOOKUP(C747, customers!A746:A1746, customers!C746:C1746,, 0))</f>
        <v>jhaldenkp@comcast.net</v>
      </c>
      <c r="H747" s="2" t="str">
        <f>_xlfn.XLOOKUP(C747, customers!A746:A1746, customers!G746:G1746,, 0)</f>
        <v>Ireland</v>
      </c>
      <c r="I747" t="str">
        <f>INDEX(products!$A$1:$G$49, MATCH(orders!$D747,products!$A$1:$A$49,0), MATCH(orders!I$1,products!$A$1:$G$1,0))</f>
        <v>Exc</v>
      </c>
      <c r="J747" t="str">
        <f>INDEX(products!$A$1:$G$49, MATCH(orders!$D747,products!$A$1:$A$49,0), MATCH(orders!J$1,products!$A$1:$G$1,0))</f>
        <v>D</v>
      </c>
      <c r="K747" s="5">
        <f>INDEX(products!$A$1:$G$49, MATCH(orders!$D747,products!$A$1:$A$49,0), MATCH(orders!K$1,products!$A$1:$G$1,0))</f>
        <v>0.5</v>
      </c>
      <c r="L747" s="7">
        <f>INDEX(products!$A$1:$G$49, MATCH(orders!$D747,products!$A$1:$A$49,0), 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 customers!A747:A1747, customers!B747:B1747,,0)</f>
        <v>Hussein Olliff</v>
      </c>
      <c r="G748" s="2" t="str">
        <f>IF(_xlfn.XLOOKUP(C748, customers!A747:A1747, customers!C747:C1747,, 0) = 0,"", _xlfn.XLOOKUP(C748, customers!A747:A1747, customers!C747:C1747,, 0))</f>
        <v>holliffkq@sciencedirect.com</v>
      </c>
      <c r="H748" s="2" t="str">
        <f>_xlfn.XLOOKUP(C748, customers!A747:A1747, customers!G747:G1747,, 0)</f>
        <v>Ireland</v>
      </c>
      <c r="I748" t="str">
        <f>INDEX(products!$A$1:$G$49, MATCH(orders!$D748,products!$A$1:$A$49,0), MATCH(orders!I$1,products!$A$1:$G$1,0))</f>
        <v>Ara</v>
      </c>
      <c r="J748" t="str">
        <f>INDEX(products!$A$1:$G$49, MATCH(orders!$D748,products!$A$1:$A$49,0), MATCH(orders!J$1,products!$A$1:$G$1,0))</f>
        <v>M</v>
      </c>
      <c r="K748" s="5">
        <f>INDEX(products!$A$1:$G$49, MATCH(orders!$D748,products!$A$1:$A$49,0), MATCH(orders!K$1,products!$A$1:$G$1,0))</f>
        <v>1</v>
      </c>
      <c r="L748" s="7">
        <f>INDEX(products!$A$1:$G$49, MATCH(orders!$D748,products!$A$1:$A$49,0), 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 customers!A748:A1748, customers!B748:B1748,,0)</f>
        <v>Teddi Quadri</v>
      </c>
      <c r="G749" s="2" t="str">
        <f>IF(_xlfn.XLOOKUP(C749, customers!A748:A1748, customers!C748:C1748,, 0) = 0,"", _xlfn.XLOOKUP(C749, customers!A748:A1748, customers!C748:C1748,, 0))</f>
        <v>tquadrikr@opensource.org</v>
      </c>
      <c r="H749" s="2" t="str">
        <f>_xlfn.XLOOKUP(C749, customers!A748:A1748, customers!G748:G1748,, 0)</f>
        <v>Ireland</v>
      </c>
      <c r="I749" t="str">
        <f>INDEX(products!$A$1:$G$49, MATCH(orders!$D749,products!$A$1:$A$49,0), MATCH(orders!I$1,products!$A$1:$G$1,0))</f>
        <v>Lib</v>
      </c>
      <c r="J749" t="str">
        <f>INDEX(products!$A$1:$G$49, MATCH(orders!$D749,products!$A$1:$A$49,0), MATCH(orders!J$1,products!$A$1:$G$1,0))</f>
        <v>M</v>
      </c>
      <c r="K749" s="5">
        <f>INDEX(products!$A$1:$G$49, MATCH(orders!$D749,products!$A$1:$A$49,0), MATCH(orders!K$1,products!$A$1:$G$1,0))</f>
        <v>0.5</v>
      </c>
      <c r="L749" s="7">
        <f>INDEX(products!$A$1:$G$49, MATCH(orders!$D749,products!$A$1:$A$49,0), 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 customers!A749:A1749, customers!B749:B1749,,0)</f>
        <v>Felita Eshmade</v>
      </c>
      <c r="G750" s="2" t="str">
        <f>IF(_xlfn.XLOOKUP(C750, customers!A749:A1749, customers!C749:C1749,, 0) = 0,"", _xlfn.XLOOKUP(C750, customers!A749:A1749, customers!C749:C1749,, 0))</f>
        <v>feshmadeks@umn.edu</v>
      </c>
      <c r="H750" s="2" t="str">
        <f>_xlfn.XLOOKUP(C750, customers!A749:A1749, customers!G749:G1749,, 0)</f>
        <v>United States</v>
      </c>
      <c r="I750" t="str">
        <f>INDEX(products!$A$1:$G$49, MATCH(orders!$D750,products!$A$1:$A$49,0), MATCH(orders!I$1,products!$A$1:$G$1,0))</f>
        <v>Exc</v>
      </c>
      <c r="J750" t="str">
        <f>INDEX(products!$A$1:$G$49, MATCH(orders!$D750,products!$A$1:$A$49,0), MATCH(orders!J$1,products!$A$1:$G$1,0))</f>
        <v>D</v>
      </c>
      <c r="K750" s="5">
        <f>INDEX(products!$A$1:$G$49, MATCH(orders!$D750,products!$A$1:$A$49,0), MATCH(orders!K$1,products!$A$1:$G$1,0))</f>
        <v>0.5</v>
      </c>
      <c r="L750" s="7">
        <f>INDEX(products!$A$1:$G$49, MATCH(orders!$D750,products!$A$1:$A$49,0), 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 customers!A750:A1750, customers!B750:B1750,,0)</f>
        <v>Melodie OIlier</v>
      </c>
      <c r="G751" s="2" t="str">
        <f>IF(_xlfn.XLOOKUP(C751, customers!A750:A1750, customers!C750:C1750,, 0) = 0,"", _xlfn.XLOOKUP(C751, customers!A750:A1750, customers!C750:C1750,, 0))</f>
        <v>moilierkt@paginegialle.it</v>
      </c>
      <c r="H751" s="2" t="str">
        <f>_xlfn.XLOOKUP(C751, customers!A750:A1750, customers!G750:G1750,, 0)</f>
        <v>Ireland</v>
      </c>
      <c r="I751" t="str">
        <f>INDEX(products!$A$1:$G$49, MATCH(orders!$D751,products!$A$1:$A$49,0), MATCH(orders!I$1,products!$A$1:$G$1,0))</f>
        <v>Rob</v>
      </c>
      <c r="J751" t="str">
        <f>INDEX(products!$A$1:$G$49, MATCH(orders!$D751,products!$A$1:$A$49,0), MATCH(orders!J$1,products!$A$1:$G$1,0))</f>
        <v>D</v>
      </c>
      <c r="K751" s="5">
        <f>INDEX(products!$A$1:$G$49, MATCH(orders!$D751,products!$A$1:$A$49,0), MATCH(orders!K$1,products!$A$1:$G$1,0))</f>
        <v>0.2</v>
      </c>
      <c r="L751" s="7">
        <f>INDEX(products!$A$1:$G$49, MATCH(orders!$D751,products!$A$1:$A$49,0), 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 customers!A751:A1751, customers!B751:B1751,,0)</f>
        <v>Hazel Iacopini</v>
      </c>
      <c r="G752" s="2" t="str">
        <f>IF(_xlfn.XLOOKUP(C752, customers!A751:A1751, customers!C751:C1751,, 0) = 0,"", _xlfn.XLOOKUP(C752, customers!A751:A1751, customers!C751:C1751,, 0))</f>
        <v/>
      </c>
      <c r="H752" s="2" t="str">
        <f>_xlfn.XLOOKUP(C752, customers!A751:A1751, customers!G751:G1751,, 0)</f>
        <v>United States</v>
      </c>
      <c r="I752" t="str">
        <f>INDEX(products!$A$1:$G$49, MATCH(orders!$D752,products!$A$1:$A$49,0), MATCH(orders!I$1,products!$A$1:$G$1,0))</f>
        <v>Rob</v>
      </c>
      <c r="J752" t="str">
        <f>INDEX(products!$A$1:$G$49, MATCH(orders!$D752,products!$A$1:$A$49,0), MATCH(orders!J$1,products!$A$1:$G$1,0))</f>
        <v>M</v>
      </c>
      <c r="K752" s="5">
        <f>INDEX(products!$A$1:$G$49, MATCH(orders!$D752,products!$A$1:$A$49,0), MATCH(orders!K$1,products!$A$1:$G$1,0))</f>
        <v>0.5</v>
      </c>
      <c r="L752" s="7">
        <f>INDEX(products!$A$1:$G$49, MATCH(orders!$D752,products!$A$1:$A$49,0), 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 customers!A752:A1752, customers!B752:B1752,,0)</f>
        <v>Vinny Shoebotham</v>
      </c>
      <c r="G753" s="2" t="str">
        <f>IF(_xlfn.XLOOKUP(C753, customers!A752:A1752, customers!C752:C1752,, 0) = 0,"", _xlfn.XLOOKUP(C753, customers!A752:A1752, customers!C752:C1752,, 0))</f>
        <v>vshoebothamkv@redcross.org</v>
      </c>
      <c r="H753" s="2" t="str">
        <f>_xlfn.XLOOKUP(C753, customers!A752:A1752, customers!G752:G1752,, 0)</f>
        <v>United States</v>
      </c>
      <c r="I753" t="str">
        <f>INDEX(products!$A$1:$G$49, MATCH(orders!$D753,products!$A$1:$A$49,0), MATCH(orders!I$1,products!$A$1:$G$1,0))</f>
        <v>Lib</v>
      </c>
      <c r="J753" t="str">
        <f>INDEX(products!$A$1:$G$49, MATCH(orders!$D753,products!$A$1:$A$49,0), MATCH(orders!J$1,products!$A$1:$G$1,0))</f>
        <v>L</v>
      </c>
      <c r="K753" s="5">
        <f>INDEX(products!$A$1:$G$49, MATCH(orders!$D753,products!$A$1:$A$49,0), MATCH(orders!K$1,products!$A$1:$G$1,0))</f>
        <v>0.5</v>
      </c>
      <c r="L753" s="7">
        <f>INDEX(products!$A$1:$G$49, MATCH(orders!$D753,products!$A$1:$A$49,0), 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 customers!A753:A1753, customers!B753:B1753,,0)</f>
        <v>Bran Sterke</v>
      </c>
      <c r="G754" s="2" t="str">
        <f>IF(_xlfn.XLOOKUP(C754, customers!A753:A1753, customers!C753:C1753,, 0) = 0,"", _xlfn.XLOOKUP(C754, customers!A753:A1753, customers!C753:C1753,, 0))</f>
        <v>bsterkekw@biblegateway.com</v>
      </c>
      <c r="H754" s="2" t="str">
        <f>_xlfn.XLOOKUP(C754, customers!A753:A1753, customers!G753:G1753,, 0)</f>
        <v>United States</v>
      </c>
      <c r="I754" t="str">
        <f>INDEX(products!$A$1:$G$49, MATCH(orders!$D754,products!$A$1:$A$49,0), MATCH(orders!I$1,products!$A$1:$G$1,0))</f>
        <v>Exc</v>
      </c>
      <c r="J754" t="str">
        <f>INDEX(products!$A$1:$G$49, MATCH(orders!$D754,products!$A$1:$A$49,0), MATCH(orders!J$1,products!$A$1:$G$1,0))</f>
        <v>M</v>
      </c>
      <c r="K754" s="5">
        <f>INDEX(products!$A$1:$G$49, MATCH(orders!$D754,products!$A$1:$A$49,0), MATCH(orders!K$1,products!$A$1:$G$1,0))</f>
        <v>1</v>
      </c>
      <c r="L754" s="7">
        <f>INDEX(products!$A$1:$G$49, MATCH(orders!$D754,products!$A$1:$A$49,0), 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 customers!A754:A1754, customers!B754:B1754,,0)</f>
        <v>Simone Capon</v>
      </c>
      <c r="G755" s="2" t="str">
        <f>IF(_xlfn.XLOOKUP(C755, customers!A754:A1754, customers!C754:C1754,, 0) = 0,"", _xlfn.XLOOKUP(C755, customers!A754:A1754, customers!C754:C1754,, 0))</f>
        <v>scaponkx@craigslist.org</v>
      </c>
      <c r="H755" s="2" t="str">
        <f>_xlfn.XLOOKUP(C755, customers!A754:A1754, customers!G754:G1754,, 0)</f>
        <v>United States</v>
      </c>
      <c r="I755" t="str">
        <f>INDEX(products!$A$1:$G$49, MATCH(orders!$D755,products!$A$1:$A$49,0), MATCH(orders!I$1,products!$A$1:$G$1,0))</f>
        <v>Ara</v>
      </c>
      <c r="J755" t="str">
        <f>INDEX(products!$A$1:$G$49, MATCH(orders!$D755,products!$A$1:$A$49,0), MATCH(orders!J$1,products!$A$1:$G$1,0))</f>
        <v>D</v>
      </c>
      <c r="K755" s="5">
        <f>INDEX(products!$A$1:$G$49, MATCH(orders!$D755,products!$A$1:$A$49,0), MATCH(orders!K$1,products!$A$1:$G$1,0))</f>
        <v>0.5</v>
      </c>
      <c r="L755" s="7">
        <f>INDEX(products!$A$1:$G$49, MATCH(orders!$D755,products!$A$1:$A$49,0), 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e">
        <f>_xlfn.XLOOKUP(C756, customers!A755:A1755, customers!B755:B1755,,0)</f>
        <v>#N/A</v>
      </c>
      <c r="G756" s="2" t="e">
        <f>IF(_xlfn.XLOOKUP(C756, customers!A755:A1755, customers!C755:C1755,, 0) = 0,"", _xlfn.XLOOKUP(C756, customers!A755:A1755, customers!C755:C1755,, 0))</f>
        <v>#N/A</v>
      </c>
      <c r="H756" s="2" t="e">
        <f>_xlfn.XLOOKUP(C756, customers!A755:A1755, customers!G755:G1755,, 0)</f>
        <v>#N/A</v>
      </c>
      <c r="I756" t="str">
        <f>INDEX(products!$A$1:$G$49, MATCH(orders!$D756,products!$A$1:$A$49,0), MATCH(orders!I$1,products!$A$1:$G$1,0))</f>
        <v>Ara</v>
      </c>
      <c r="J756" t="str">
        <f>INDEX(products!$A$1:$G$49, MATCH(orders!$D756,products!$A$1:$A$49,0), MATCH(orders!J$1,products!$A$1:$G$1,0))</f>
        <v>D</v>
      </c>
      <c r="K756" s="5">
        <f>INDEX(products!$A$1:$G$49, MATCH(orders!$D756,products!$A$1:$A$49,0), MATCH(orders!K$1,products!$A$1:$G$1,0))</f>
        <v>0.2</v>
      </c>
      <c r="L756" s="7">
        <f>INDEX(products!$A$1:$G$49, MATCH(orders!$D756,products!$A$1:$A$49,0), 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 customers!A756:A1756, customers!B756:B1756,,0)</f>
        <v>Foster Constance</v>
      </c>
      <c r="G757" s="2" t="str">
        <f>IF(_xlfn.XLOOKUP(C757, customers!A756:A1756, customers!C756:C1756,, 0) = 0,"", _xlfn.XLOOKUP(C757, customers!A756:A1756, customers!C756:C1756,, 0))</f>
        <v>fconstancekz@ifeng.com</v>
      </c>
      <c r="H757" s="2" t="str">
        <f>_xlfn.XLOOKUP(C757, customers!A756:A1756, customers!G756:G1756,, 0)</f>
        <v>United States</v>
      </c>
      <c r="I757" t="str">
        <f>INDEX(products!$A$1:$G$49, MATCH(orders!$D757,products!$A$1:$A$49,0), MATCH(orders!I$1,products!$A$1:$G$1,0))</f>
        <v>Lib</v>
      </c>
      <c r="J757" t="str">
        <f>INDEX(products!$A$1:$G$49, MATCH(orders!$D757,products!$A$1:$A$49,0), MATCH(orders!J$1,products!$A$1:$G$1,0))</f>
        <v>L</v>
      </c>
      <c r="K757" s="5">
        <f>INDEX(products!$A$1:$G$49, MATCH(orders!$D757,products!$A$1:$A$49,0), MATCH(orders!K$1,products!$A$1:$G$1,0))</f>
        <v>0.2</v>
      </c>
      <c r="L757" s="7">
        <f>INDEX(products!$A$1:$G$49, MATCH(orders!$D757,products!$A$1:$A$49,0), 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 customers!A757:A1757, customers!B757:B1757,,0)</f>
        <v>Fernando Sulman</v>
      </c>
      <c r="G758" s="2" t="str">
        <f>IF(_xlfn.XLOOKUP(C758, customers!A757:A1757, customers!C757:C1757,, 0) = 0,"", _xlfn.XLOOKUP(C758, customers!A757:A1757, customers!C757:C1757,, 0))</f>
        <v>fsulmanl0@washington.edu</v>
      </c>
      <c r="H758" s="2" t="str">
        <f>_xlfn.XLOOKUP(C758, customers!A757:A1757, customers!G757:G1757,, 0)</f>
        <v>United States</v>
      </c>
      <c r="I758" t="str">
        <f>INDEX(products!$A$1:$G$49, MATCH(orders!$D758,products!$A$1:$A$49,0), MATCH(orders!I$1,products!$A$1:$G$1,0))</f>
        <v>Rob</v>
      </c>
      <c r="J758" t="str">
        <f>INDEX(products!$A$1:$G$49, MATCH(orders!$D758,products!$A$1:$A$49,0), MATCH(orders!J$1,products!$A$1:$G$1,0))</f>
        <v>D</v>
      </c>
      <c r="K758" s="5">
        <f>INDEX(products!$A$1:$G$49, MATCH(orders!$D758,products!$A$1:$A$49,0), MATCH(orders!K$1,products!$A$1:$G$1,0))</f>
        <v>1</v>
      </c>
      <c r="L758" s="7">
        <f>INDEX(products!$A$1:$G$49, MATCH(orders!$D758,products!$A$1:$A$49,0), 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 customers!A758:A1758, customers!B758:B1758,,0)</f>
        <v>Dorotea Hollyman</v>
      </c>
      <c r="G759" s="2" t="str">
        <f>IF(_xlfn.XLOOKUP(C759, customers!A758:A1758, customers!C758:C1758,, 0) = 0,"", _xlfn.XLOOKUP(C759, customers!A758:A1758, customers!C758:C1758,, 0))</f>
        <v>dhollymanl1@ibm.com</v>
      </c>
      <c r="H759" s="2" t="str">
        <f>_xlfn.XLOOKUP(C759, customers!A758:A1758, customers!G758:G1758,, 0)</f>
        <v>United States</v>
      </c>
      <c r="I759" t="str">
        <f>INDEX(products!$A$1:$G$49, MATCH(orders!$D759,products!$A$1:$A$49,0), MATCH(orders!I$1,products!$A$1:$G$1,0))</f>
        <v>Ara</v>
      </c>
      <c r="J759" t="str">
        <f>INDEX(products!$A$1:$G$49, MATCH(orders!$D759,products!$A$1:$A$49,0), MATCH(orders!J$1,products!$A$1:$G$1,0))</f>
        <v>D</v>
      </c>
      <c r="K759" s="5">
        <f>INDEX(products!$A$1:$G$49, MATCH(orders!$D759,products!$A$1:$A$49,0), MATCH(orders!K$1,products!$A$1:$G$1,0))</f>
        <v>0.5</v>
      </c>
      <c r="L759" s="7">
        <f>INDEX(products!$A$1:$G$49, MATCH(orders!$D759,products!$A$1:$A$49,0), 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 customers!A759:A1759, customers!B759:B1759,,0)</f>
        <v>Lorelei Nardoni</v>
      </c>
      <c r="G760" s="2" t="str">
        <f>IF(_xlfn.XLOOKUP(C760, customers!A759:A1759, customers!C759:C1759,, 0) = 0,"", _xlfn.XLOOKUP(C760, customers!A759:A1759, customers!C759:C1759,, 0))</f>
        <v>lnardonil2@hao123.com</v>
      </c>
      <c r="H760" s="2" t="str">
        <f>_xlfn.XLOOKUP(C760, customers!A759:A1759, customers!G759:G1759,, 0)</f>
        <v>United States</v>
      </c>
      <c r="I760" t="str">
        <f>INDEX(products!$A$1:$G$49, MATCH(orders!$D760,products!$A$1:$A$49,0), MATCH(orders!I$1,products!$A$1:$G$1,0))</f>
        <v>Rob</v>
      </c>
      <c r="J760" t="str">
        <f>INDEX(products!$A$1:$G$49, MATCH(orders!$D760,products!$A$1:$A$49,0), MATCH(orders!J$1,products!$A$1:$G$1,0))</f>
        <v>D</v>
      </c>
      <c r="K760" s="5">
        <f>INDEX(products!$A$1:$G$49, MATCH(orders!$D760,products!$A$1:$A$49,0), MATCH(orders!K$1,products!$A$1:$G$1,0))</f>
        <v>1</v>
      </c>
      <c r="L760" s="7">
        <f>INDEX(products!$A$1:$G$49, MATCH(orders!$D760,products!$A$1:$A$49,0), 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 customers!A760:A1760, customers!B760:B1760,,0)</f>
        <v>Dallas Yarham</v>
      </c>
      <c r="G761" s="2" t="str">
        <f>IF(_xlfn.XLOOKUP(C761, customers!A760:A1760, customers!C760:C1760,, 0) = 0,"", _xlfn.XLOOKUP(C761, customers!A760:A1760, customers!C760:C1760,, 0))</f>
        <v>dyarhaml3@moonfruit.com</v>
      </c>
      <c r="H761" s="2" t="str">
        <f>_xlfn.XLOOKUP(C761, customers!A760:A1760, customers!G760:G1760,, 0)</f>
        <v>United States</v>
      </c>
      <c r="I761" t="str">
        <f>INDEX(products!$A$1:$G$49, MATCH(orders!$D761,products!$A$1:$A$49,0), MATCH(orders!I$1,products!$A$1:$G$1,0))</f>
        <v>Lib</v>
      </c>
      <c r="J761" t="str">
        <f>INDEX(products!$A$1:$G$49, MATCH(orders!$D761,products!$A$1:$A$49,0), MATCH(orders!J$1,products!$A$1:$G$1,0))</f>
        <v>D</v>
      </c>
      <c r="K761" s="5">
        <f>INDEX(products!$A$1:$G$49, MATCH(orders!$D761,products!$A$1:$A$49,0), MATCH(orders!K$1,products!$A$1:$G$1,0))</f>
        <v>2.5</v>
      </c>
      <c r="L761" s="7">
        <f>INDEX(products!$A$1:$G$49, MATCH(orders!$D761,products!$A$1:$A$49,0), 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 customers!A761:A1761, customers!B761:B1761,,0)</f>
        <v>Arlana Ferrea</v>
      </c>
      <c r="G762" s="2" t="str">
        <f>IF(_xlfn.XLOOKUP(C762, customers!A761:A1761, customers!C761:C1761,, 0) = 0,"", _xlfn.XLOOKUP(C762, customers!A761:A1761, customers!C761:C1761,, 0))</f>
        <v>aferreal4@wikia.com</v>
      </c>
      <c r="H762" s="2" t="str">
        <f>_xlfn.XLOOKUP(C762, customers!A761:A1761, customers!G761:G1761,, 0)</f>
        <v>United States</v>
      </c>
      <c r="I762" t="str">
        <f>INDEX(products!$A$1:$G$49, MATCH(orders!$D762,products!$A$1:$A$49,0), MATCH(orders!I$1,products!$A$1:$G$1,0))</f>
        <v>Exc</v>
      </c>
      <c r="J762" t="str">
        <f>INDEX(products!$A$1:$G$49, MATCH(orders!$D762,products!$A$1:$A$49,0), MATCH(orders!J$1,products!$A$1:$G$1,0))</f>
        <v>L</v>
      </c>
      <c r="K762" s="5">
        <f>INDEX(products!$A$1:$G$49, MATCH(orders!$D762,products!$A$1:$A$49,0), MATCH(orders!K$1,products!$A$1:$G$1,0))</f>
        <v>0.5</v>
      </c>
      <c r="L762" s="7">
        <f>INDEX(products!$A$1:$G$49, MATCH(orders!$D762,products!$A$1:$A$49,0), 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 customers!A762:A1762, customers!B762:B1762,,0)</f>
        <v>Chuck Kendrick</v>
      </c>
      <c r="G763" s="2" t="str">
        <f>IF(_xlfn.XLOOKUP(C763, customers!A762:A1762, customers!C762:C1762,, 0) = 0,"", _xlfn.XLOOKUP(C763, customers!A762:A1762, customers!C762:C1762,, 0))</f>
        <v>ckendrickl5@webnode.com</v>
      </c>
      <c r="H763" s="2" t="str">
        <f>_xlfn.XLOOKUP(C763, customers!A762:A1762, customers!G762:G1762,, 0)</f>
        <v>United States</v>
      </c>
      <c r="I763" t="str">
        <f>INDEX(products!$A$1:$G$49, MATCH(orders!$D763,products!$A$1:$A$49,0), MATCH(orders!I$1,products!$A$1:$G$1,0))</f>
        <v>Exc</v>
      </c>
      <c r="J763" t="str">
        <f>INDEX(products!$A$1:$G$49, MATCH(orders!$D763,products!$A$1:$A$49,0), MATCH(orders!J$1,products!$A$1:$G$1,0))</f>
        <v>L</v>
      </c>
      <c r="K763" s="5">
        <f>INDEX(products!$A$1:$G$49, MATCH(orders!$D763,products!$A$1:$A$49,0), MATCH(orders!K$1,products!$A$1:$G$1,0))</f>
        <v>1</v>
      </c>
      <c r="L763" s="7">
        <f>INDEX(products!$A$1:$G$49, MATCH(orders!$D763,products!$A$1:$A$49,0), 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 customers!A763:A1763, customers!B763:B1763,,0)</f>
        <v>Sharona Danilchik</v>
      </c>
      <c r="G764" s="2" t="str">
        <f>IF(_xlfn.XLOOKUP(C764, customers!A763:A1763, customers!C763:C1763,, 0) = 0,"", _xlfn.XLOOKUP(C764, customers!A763:A1763, customers!C763:C1763,, 0))</f>
        <v>sdanilchikl6@mit.edu</v>
      </c>
      <c r="H764" s="2" t="str">
        <f>_xlfn.XLOOKUP(C764, customers!A763:A1763, customers!G763:G1763,, 0)</f>
        <v>United Kingdom</v>
      </c>
      <c r="I764" t="str">
        <f>INDEX(products!$A$1:$G$49, MATCH(orders!$D764,products!$A$1:$A$49,0), MATCH(orders!I$1,products!$A$1:$G$1,0))</f>
        <v>Lib</v>
      </c>
      <c r="J764" t="str">
        <f>INDEX(products!$A$1:$G$49, MATCH(orders!$D764,products!$A$1:$A$49,0), MATCH(orders!J$1,products!$A$1:$G$1,0))</f>
        <v>M</v>
      </c>
      <c r="K764" s="5">
        <f>INDEX(products!$A$1:$G$49, MATCH(orders!$D764,products!$A$1:$A$49,0), MATCH(orders!K$1,products!$A$1:$G$1,0))</f>
        <v>0.5</v>
      </c>
      <c r="L764" s="7">
        <f>INDEX(products!$A$1:$G$49, MATCH(orders!$D764,products!$A$1:$A$49,0), 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 customers!A764:A1764, customers!B764:B1764,,0)</f>
        <v>Sarajane Potter</v>
      </c>
      <c r="G765" s="2" t="str">
        <f>IF(_xlfn.XLOOKUP(C765, customers!A764:A1764, customers!C764:C1764,, 0) = 0,"", _xlfn.XLOOKUP(C765, customers!A764:A1764, customers!C764:C1764,, 0))</f>
        <v/>
      </c>
      <c r="H765" s="2" t="str">
        <f>_xlfn.XLOOKUP(C765, customers!A764:A1764, customers!G764:G1764,, 0)</f>
        <v>United States</v>
      </c>
      <c r="I765" t="str">
        <f>INDEX(products!$A$1:$G$49, MATCH(orders!$D765,products!$A$1:$A$49,0), MATCH(orders!I$1,products!$A$1:$G$1,0))</f>
        <v>Ara</v>
      </c>
      <c r="J765" t="str">
        <f>INDEX(products!$A$1:$G$49, MATCH(orders!$D765,products!$A$1:$A$49,0), MATCH(orders!J$1,products!$A$1:$G$1,0))</f>
        <v>L</v>
      </c>
      <c r="K765" s="5">
        <f>INDEX(products!$A$1:$G$49, MATCH(orders!$D765,products!$A$1:$A$49,0), MATCH(orders!K$1,products!$A$1:$G$1,0))</f>
        <v>0.5</v>
      </c>
      <c r="L765" s="7">
        <f>INDEX(products!$A$1:$G$49, MATCH(orders!$D765,products!$A$1:$A$49,0), 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 customers!A765:A1765, customers!B765:B1765,,0)</f>
        <v>Bobby Folomkin</v>
      </c>
      <c r="G766" s="2" t="str">
        <f>IF(_xlfn.XLOOKUP(C766, customers!A765:A1765, customers!C765:C1765,, 0) = 0,"", _xlfn.XLOOKUP(C766, customers!A765:A1765, customers!C765:C1765,, 0))</f>
        <v>bfolomkinl8@yolasite.com</v>
      </c>
      <c r="H766" s="2" t="str">
        <f>_xlfn.XLOOKUP(C766, customers!A765:A1765, customers!G765:G1765,, 0)</f>
        <v>United States</v>
      </c>
      <c r="I766" t="str">
        <f>INDEX(products!$A$1:$G$49, MATCH(orders!$D766,products!$A$1:$A$49,0), MATCH(orders!I$1,products!$A$1:$G$1,0))</f>
        <v>Ara</v>
      </c>
      <c r="J766" t="str">
        <f>INDEX(products!$A$1:$G$49, MATCH(orders!$D766,products!$A$1:$A$49,0), MATCH(orders!J$1,products!$A$1:$G$1,0))</f>
        <v>L</v>
      </c>
      <c r="K766" s="5">
        <f>INDEX(products!$A$1:$G$49, MATCH(orders!$D766,products!$A$1:$A$49,0), MATCH(orders!K$1,products!$A$1:$G$1,0))</f>
        <v>2.5</v>
      </c>
      <c r="L766" s="7">
        <f>INDEX(products!$A$1:$G$49, MATCH(orders!$D766,products!$A$1:$A$49,0), 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 customers!A766:A1766, customers!B766:B1766,,0)</f>
        <v>Rafferty Pursglove</v>
      </c>
      <c r="G767" s="2" t="str">
        <f>IF(_xlfn.XLOOKUP(C767, customers!A766:A1766, customers!C766:C1766,, 0) = 0,"", _xlfn.XLOOKUP(C767, customers!A766:A1766, customers!C766:C1766,, 0))</f>
        <v>rpursglovel9@biblegateway.com</v>
      </c>
      <c r="H767" s="2" t="str">
        <f>_xlfn.XLOOKUP(C767, customers!A766:A1766, customers!G766:G1766,, 0)</f>
        <v>United States</v>
      </c>
      <c r="I767" t="str">
        <f>INDEX(products!$A$1:$G$49, MATCH(orders!$D767,products!$A$1:$A$49,0), MATCH(orders!I$1,products!$A$1:$G$1,0))</f>
        <v>Rob</v>
      </c>
      <c r="J767" t="str">
        <f>INDEX(products!$A$1:$G$49, MATCH(orders!$D767,products!$A$1:$A$49,0), MATCH(orders!J$1,products!$A$1:$G$1,0))</f>
        <v>M</v>
      </c>
      <c r="K767" s="5">
        <f>INDEX(products!$A$1:$G$49, MATCH(orders!$D767,products!$A$1:$A$49,0), MATCH(orders!K$1,products!$A$1:$G$1,0))</f>
        <v>1</v>
      </c>
      <c r="L767" s="7">
        <f>INDEX(products!$A$1:$G$49, MATCH(orders!$D767,products!$A$1:$A$49,0), 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 customers!A767:A1767, customers!B767:B1767,,0)</f>
        <v>Rafferty Pursglove</v>
      </c>
      <c r="G768" s="2" t="str">
        <f>IF(_xlfn.XLOOKUP(C768, customers!A767:A1767, customers!C767:C1767,, 0) = 0,"", _xlfn.XLOOKUP(C768, customers!A767:A1767, customers!C767:C1767,, 0))</f>
        <v>rpursglovel9@biblegateway.com</v>
      </c>
      <c r="H768" s="2" t="str">
        <f>_xlfn.XLOOKUP(C768, customers!A767:A1767, customers!G767:G1767,, 0)</f>
        <v>United States</v>
      </c>
      <c r="I768" t="str">
        <f>INDEX(products!$A$1:$G$49, MATCH(orders!$D768,products!$A$1:$A$49,0), MATCH(orders!I$1,products!$A$1:$G$1,0))</f>
        <v>Ara</v>
      </c>
      <c r="J768" t="str">
        <f>INDEX(products!$A$1:$G$49, MATCH(orders!$D768,products!$A$1:$A$49,0), MATCH(orders!J$1,products!$A$1:$G$1,0))</f>
        <v>L</v>
      </c>
      <c r="K768" s="5">
        <f>INDEX(products!$A$1:$G$49, MATCH(orders!$D768,products!$A$1:$A$49,0), MATCH(orders!K$1,products!$A$1:$G$1,0))</f>
        <v>0.5</v>
      </c>
      <c r="L768" s="7">
        <f>INDEX(products!$A$1:$G$49, MATCH(orders!$D768,products!$A$1:$A$49,0), 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e">
        <f>_xlfn.XLOOKUP(C769, customers!A768:A1768, customers!B768:B1768,,0)</f>
        <v>#N/A</v>
      </c>
      <c r="G769" s="2" t="e">
        <f>IF(_xlfn.XLOOKUP(C769, customers!A768:A1768, customers!C768:C1768,, 0) = 0,"", _xlfn.XLOOKUP(C769, customers!A768:A1768, customers!C768:C1768,, 0))</f>
        <v>#N/A</v>
      </c>
      <c r="H769" s="2" t="e">
        <f>_xlfn.XLOOKUP(C769, customers!A768:A1768, customers!G768:G1768,, 0)</f>
        <v>#N/A</v>
      </c>
      <c r="I769" t="str">
        <f>INDEX(products!$A$1:$G$49, MATCH(orders!$D769,products!$A$1:$A$49,0), MATCH(orders!I$1,products!$A$1:$G$1,0))</f>
        <v>Ara</v>
      </c>
      <c r="J769" t="str">
        <f>INDEX(products!$A$1:$G$49, MATCH(orders!$D769,products!$A$1:$A$49,0), MATCH(orders!J$1,products!$A$1:$G$1,0))</f>
        <v>L</v>
      </c>
      <c r="K769" s="5">
        <f>INDEX(products!$A$1:$G$49, MATCH(orders!$D769,products!$A$1:$A$49,0), MATCH(orders!K$1,products!$A$1:$G$1,0))</f>
        <v>2.5</v>
      </c>
      <c r="L769" s="7">
        <f>INDEX(products!$A$1:$G$49, MATCH(orders!$D769,products!$A$1:$A$49,0), 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e">
        <f>_xlfn.XLOOKUP(C770, customers!A769:A1769, customers!B769:B1769,,0)</f>
        <v>#N/A</v>
      </c>
      <c r="G770" s="2" t="e">
        <f>IF(_xlfn.XLOOKUP(C770, customers!A769:A1769, customers!C769:C1769,, 0) = 0,"", _xlfn.XLOOKUP(C770, customers!A769:A1769, customers!C769:C1769,, 0))</f>
        <v>#N/A</v>
      </c>
      <c r="H770" s="2" t="e">
        <f>_xlfn.XLOOKUP(C770, customers!A769:A1769, customers!G769:G1769,, 0)</f>
        <v>#N/A</v>
      </c>
      <c r="I770" t="str">
        <f>INDEX(products!$A$1:$G$49, MATCH(orders!$D770,products!$A$1:$A$49,0), MATCH(orders!I$1,products!$A$1:$G$1,0))</f>
        <v>Rob</v>
      </c>
      <c r="J770" t="str">
        <f>INDEX(products!$A$1:$G$49, MATCH(orders!$D770,products!$A$1:$A$49,0), MATCH(orders!J$1,products!$A$1:$G$1,0))</f>
        <v>L</v>
      </c>
      <c r="K770" s="5">
        <f>INDEX(products!$A$1:$G$49, MATCH(orders!$D770,products!$A$1:$A$49,0), MATCH(orders!K$1,products!$A$1:$G$1,0))</f>
        <v>1</v>
      </c>
      <c r="L770" s="7">
        <f>INDEX(products!$A$1:$G$49, MATCH(orders!$D770,products!$A$1:$A$49,0), 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 customers!A770:A1770, customers!B770:B1770,,0)</f>
        <v>Dalia Eburah</v>
      </c>
      <c r="G771" s="2" t="str">
        <f>IF(_xlfn.XLOOKUP(C771, customers!A770:A1770, customers!C770:C1770,, 0) = 0,"", _xlfn.XLOOKUP(C771, customers!A770:A1770, customers!C770:C1770,, 0))</f>
        <v>deburahld@google.co.jp</v>
      </c>
      <c r="H771" s="2" t="str">
        <f>_xlfn.XLOOKUP(C771, customers!A770:A1770, customers!G770:G1770,, 0)</f>
        <v>United Kingdom</v>
      </c>
      <c r="I771" t="str">
        <f>INDEX(products!$A$1:$G$49, MATCH(orders!$D771,products!$A$1:$A$49,0), MATCH(orders!I$1,products!$A$1:$G$1,0))</f>
        <v>Rob</v>
      </c>
      <c r="J771" t="str">
        <f>INDEX(products!$A$1:$G$49, MATCH(orders!$D771,products!$A$1:$A$49,0), MATCH(orders!J$1,products!$A$1:$G$1,0))</f>
        <v>M</v>
      </c>
      <c r="K771" s="5">
        <f>INDEX(products!$A$1:$G$49, MATCH(orders!$D771,products!$A$1:$A$49,0), MATCH(orders!K$1,products!$A$1:$G$1,0))</f>
        <v>2.5</v>
      </c>
      <c r="L771" s="7">
        <f>INDEX(products!$A$1:$G$49, MATCH(orders!$D771,products!$A$1:$A$49,0), MATCH(orders!L$1,products!$A$1:$G$1,0))</f>
        <v>22.884999999999998</v>
      </c>
      <c r="M771" s="7">
        <f t="shared" ref="M771:M834" si="36">E771*L771</f>
        <v>137.31</v>
      </c>
      <c r="N771" t="str">
        <f t="shared" ref="N771:N834" si="37">IF(I771="Rob","Robusta", IF(I771="Exc","Excelsa", IF(I771="Ara","Arabica", IF(I771="Lib","Liberica",""))))</f>
        <v>Robusta</v>
      </c>
      <c r="O771" t="str">
        <f t="shared" ref="O771:O834" si="38">IF(J771="M","Medium", IF(J771="L","Light", 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 customers!A771:A1771, customers!B771:B1771,,0)</f>
        <v>Martie Brimilcombe</v>
      </c>
      <c r="G772" s="2" t="str">
        <f>IF(_xlfn.XLOOKUP(C772, customers!A771:A1771, customers!C771:C1771,, 0) = 0,"", _xlfn.XLOOKUP(C772, customers!A771:A1771, customers!C771:C1771,, 0))</f>
        <v>mbrimilcombele@cnn.com</v>
      </c>
      <c r="H772" s="2" t="str">
        <f>_xlfn.XLOOKUP(C772, customers!A771:A1771, customers!G771:G1771,, 0)</f>
        <v>United States</v>
      </c>
      <c r="I772" t="str">
        <f>INDEX(products!$A$1:$G$49, MATCH(orders!$D772,products!$A$1:$A$49,0), MATCH(orders!I$1,products!$A$1:$G$1,0))</f>
        <v>Ara</v>
      </c>
      <c r="J772" t="str">
        <f>INDEX(products!$A$1:$G$49, MATCH(orders!$D772,products!$A$1:$A$49,0), MATCH(orders!J$1,products!$A$1:$G$1,0))</f>
        <v>D</v>
      </c>
      <c r="K772" s="5">
        <f>INDEX(products!$A$1:$G$49, MATCH(orders!$D772,products!$A$1:$A$49,0), MATCH(orders!K$1,products!$A$1:$G$1,0))</f>
        <v>1</v>
      </c>
      <c r="L772" s="7">
        <f>INDEX(products!$A$1:$G$49, MATCH(orders!$D772,products!$A$1:$A$49,0), 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 customers!A772:A1772, customers!B772:B1772,,0)</f>
        <v>Suzanna Bollam</v>
      </c>
      <c r="G773" s="2" t="str">
        <f>IF(_xlfn.XLOOKUP(C773, customers!A772:A1772, customers!C772:C1772,, 0) = 0,"", _xlfn.XLOOKUP(C773, customers!A772:A1772, customers!C772:C1772,, 0))</f>
        <v>sbollamlf@list-manage.com</v>
      </c>
      <c r="H773" s="2" t="str">
        <f>_xlfn.XLOOKUP(C773, customers!A772:A1772, customers!G772:G1772,, 0)</f>
        <v>United States</v>
      </c>
      <c r="I773" t="str">
        <f>INDEX(products!$A$1:$G$49, MATCH(orders!$D773,products!$A$1:$A$49,0), MATCH(orders!I$1,products!$A$1:$G$1,0))</f>
        <v>Rob</v>
      </c>
      <c r="J773" t="str">
        <f>INDEX(products!$A$1:$G$49, MATCH(orders!$D773,products!$A$1:$A$49,0), MATCH(orders!J$1,products!$A$1:$G$1,0))</f>
        <v>L</v>
      </c>
      <c r="K773" s="5">
        <f>INDEX(products!$A$1:$G$49, MATCH(orders!$D773,products!$A$1:$A$49,0), MATCH(orders!K$1,products!$A$1:$G$1,0))</f>
        <v>0.5</v>
      </c>
      <c r="L773" s="7">
        <f>INDEX(products!$A$1:$G$49, MATCH(orders!$D773,products!$A$1:$A$49,0), 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 customers!A773:A1773, customers!B773:B1773,,0)</f>
        <v>Mellisa Mebes</v>
      </c>
      <c r="G774" s="2" t="str">
        <f>IF(_xlfn.XLOOKUP(C774, customers!A773:A1773, customers!C773:C1773,, 0) = 0,"", _xlfn.XLOOKUP(C774, customers!A773:A1773, customers!C773:C1773,, 0))</f>
        <v/>
      </c>
      <c r="H774" s="2" t="str">
        <f>_xlfn.XLOOKUP(C774, customers!A773:A1773, customers!G773:G1773,, 0)</f>
        <v>United States</v>
      </c>
      <c r="I774" t="str">
        <f>INDEX(products!$A$1:$G$49, MATCH(orders!$D774,products!$A$1:$A$49,0), MATCH(orders!I$1,products!$A$1:$G$1,0))</f>
        <v>Exc</v>
      </c>
      <c r="J774" t="str">
        <f>INDEX(products!$A$1:$G$49, MATCH(orders!$D774,products!$A$1:$A$49,0), MATCH(orders!J$1,products!$A$1:$G$1,0))</f>
        <v>M</v>
      </c>
      <c r="K774" s="5">
        <f>INDEX(products!$A$1:$G$49, MATCH(orders!$D774,products!$A$1:$A$49,0), MATCH(orders!K$1,products!$A$1:$G$1,0))</f>
        <v>1</v>
      </c>
      <c r="L774" s="7">
        <f>INDEX(products!$A$1:$G$49, MATCH(orders!$D774,products!$A$1:$A$49,0), 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 customers!A774:A1774, customers!B774:B1774,,0)</f>
        <v>Alva Filipczak</v>
      </c>
      <c r="G775" s="2" t="str">
        <f>IF(_xlfn.XLOOKUP(C775, customers!A774:A1774, customers!C774:C1774,, 0) = 0,"", _xlfn.XLOOKUP(C775, customers!A774:A1774, customers!C774:C1774,, 0))</f>
        <v>afilipczaklh@ning.com</v>
      </c>
      <c r="H775" s="2" t="str">
        <f>_xlfn.XLOOKUP(C775, customers!A774:A1774, customers!G774:G1774,, 0)</f>
        <v>Ireland</v>
      </c>
      <c r="I775" t="str">
        <f>INDEX(products!$A$1:$G$49, MATCH(orders!$D775,products!$A$1:$A$49,0), MATCH(orders!I$1,products!$A$1:$G$1,0))</f>
        <v>Lib</v>
      </c>
      <c r="J775" t="str">
        <f>INDEX(products!$A$1:$G$49, MATCH(orders!$D775,products!$A$1:$A$49,0), MATCH(orders!J$1,products!$A$1:$G$1,0))</f>
        <v>M</v>
      </c>
      <c r="K775" s="5">
        <f>INDEX(products!$A$1:$G$49, MATCH(orders!$D775,products!$A$1:$A$49,0), MATCH(orders!K$1,products!$A$1:$G$1,0))</f>
        <v>0.2</v>
      </c>
      <c r="L775" s="7">
        <f>INDEX(products!$A$1:$G$49, MATCH(orders!$D775,products!$A$1:$A$49,0), 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 customers!A775:A1775, customers!B775:B1775,,0)</f>
        <v>Dorette Hinemoor</v>
      </c>
      <c r="G776" s="2" t="str">
        <f>IF(_xlfn.XLOOKUP(C776, customers!A775:A1775, customers!C775:C1775,, 0) = 0,"", _xlfn.XLOOKUP(C776, customers!A775:A1775, customers!C775:C1775,, 0))</f>
        <v/>
      </c>
      <c r="H776" s="2" t="str">
        <f>_xlfn.XLOOKUP(C776, customers!A775:A1775, customers!G775:G1775,, 0)</f>
        <v>United States</v>
      </c>
      <c r="I776" t="str">
        <f>INDEX(products!$A$1:$G$49, MATCH(orders!$D776,products!$A$1:$A$49,0), MATCH(orders!I$1,products!$A$1:$G$1,0))</f>
        <v>Rob</v>
      </c>
      <c r="J776" t="str">
        <f>INDEX(products!$A$1:$G$49, MATCH(orders!$D776,products!$A$1:$A$49,0), MATCH(orders!J$1,products!$A$1:$G$1,0))</f>
        <v>M</v>
      </c>
      <c r="K776" s="5">
        <f>INDEX(products!$A$1:$G$49, MATCH(orders!$D776,products!$A$1:$A$49,0), MATCH(orders!K$1,products!$A$1:$G$1,0))</f>
        <v>1</v>
      </c>
      <c r="L776" s="7">
        <f>INDEX(products!$A$1:$G$49, MATCH(orders!$D776,products!$A$1:$A$49,0), 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 customers!A776:A1776, customers!B776:B1776,,0)</f>
        <v>Rhetta Elnaugh</v>
      </c>
      <c r="G777" s="2" t="str">
        <f>IF(_xlfn.XLOOKUP(C777, customers!A776:A1776, customers!C776:C1776,, 0) = 0,"", _xlfn.XLOOKUP(C777, customers!A776:A1776, customers!C776:C1776,, 0))</f>
        <v>relnaughlj@comsenz.com</v>
      </c>
      <c r="H777" s="2" t="str">
        <f>_xlfn.XLOOKUP(C777, customers!A776:A1776, customers!G776:G1776,, 0)</f>
        <v>United States</v>
      </c>
      <c r="I777" t="str">
        <f>INDEX(products!$A$1:$G$49, MATCH(orders!$D777,products!$A$1:$A$49,0), MATCH(orders!I$1,products!$A$1:$G$1,0))</f>
        <v>Exc</v>
      </c>
      <c r="J777" t="str">
        <f>INDEX(products!$A$1:$G$49, MATCH(orders!$D777,products!$A$1:$A$49,0), MATCH(orders!J$1,products!$A$1:$G$1,0))</f>
        <v>L</v>
      </c>
      <c r="K777" s="5">
        <f>INDEX(products!$A$1:$G$49, MATCH(orders!$D777,products!$A$1:$A$49,0), MATCH(orders!K$1,products!$A$1:$G$1,0))</f>
        <v>0.5</v>
      </c>
      <c r="L777" s="7">
        <f>INDEX(products!$A$1:$G$49, MATCH(orders!$D777,products!$A$1:$A$49,0), 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 customers!A777:A1777, customers!B777:B1777,,0)</f>
        <v>Jule Deehan</v>
      </c>
      <c r="G778" s="2" t="str">
        <f>IF(_xlfn.XLOOKUP(C778, customers!A777:A1777, customers!C777:C1777,, 0) = 0,"", _xlfn.XLOOKUP(C778, customers!A777:A1777, customers!C777:C1777,, 0))</f>
        <v>jdeehanlk@about.me</v>
      </c>
      <c r="H778" s="2" t="str">
        <f>_xlfn.XLOOKUP(C778, customers!A777:A1777, customers!G777:G1777,, 0)</f>
        <v>United States</v>
      </c>
      <c r="I778" t="str">
        <f>INDEX(products!$A$1:$G$49, MATCH(orders!$D778,products!$A$1:$A$49,0), MATCH(orders!I$1,products!$A$1:$G$1,0))</f>
        <v>Ara</v>
      </c>
      <c r="J778" t="str">
        <f>INDEX(products!$A$1:$G$49, MATCH(orders!$D778,products!$A$1:$A$49,0), MATCH(orders!J$1,products!$A$1:$G$1,0))</f>
        <v>M</v>
      </c>
      <c r="K778" s="5">
        <f>INDEX(products!$A$1:$G$49, MATCH(orders!$D778,products!$A$1:$A$49,0), MATCH(orders!K$1,products!$A$1:$G$1,0))</f>
        <v>0.5</v>
      </c>
      <c r="L778" s="7">
        <f>INDEX(products!$A$1:$G$49, MATCH(orders!$D778,products!$A$1:$A$49,0), 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 customers!A778:A1778, customers!B778:B1778,,0)</f>
        <v>Janella Eden</v>
      </c>
      <c r="G779" s="2" t="str">
        <f>IF(_xlfn.XLOOKUP(C779, customers!A778:A1778, customers!C778:C1778,, 0) = 0,"", _xlfn.XLOOKUP(C779, customers!A778:A1778, customers!C778:C1778,, 0))</f>
        <v>jedenll@e-recht24.de</v>
      </c>
      <c r="H779" s="2" t="str">
        <f>_xlfn.XLOOKUP(C779, customers!A778:A1778, customers!G778:G1778,, 0)</f>
        <v>United States</v>
      </c>
      <c r="I779" t="str">
        <f>INDEX(products!$A$1:$G$49, MATCH(orders!$D779,products!$A$1:$A$49,0), MATCH(orders!I$1,products!$A$1:$G$1,0))</f>
        <v>Ara</v>
      </c>
      <c r="J779" t="str">
        <f>INDEX(products!$A$1:$G$49, MATCH(orders!$D779,products!$A$1:$A$49,0), MATCH(orders!J$1,products!$A$1:$G$1,0))</f>
        <v>L</v>
      </c>
      <c r="K779" s="5">
        <f>INDEX(products!$A$1:$G$49, MATCH(orders!$D779,products!$A$1:$A$49,0), MATCH(orders!K$1,products!$A$1:$G$1,0))</f>
        <v>2.5</v>
      </c>
      <c r="L779" s="7">
        <f>INDEX(products!$A$1:$G$49, MATCH(orders!$D779,products!$A$1:$A$49,0), 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 customers!A779:A1779, customers!B779:B1779,,0)</f>
        <v>Cam Jewster</v>
      </c>
      <c r="G780" s="2" t="str">
        <f>IF(_xlfn.XLOOKUP(C780, customers!A779:A1779, customers!C779:C1779,, 0) = 0,"", _xlfn.XLOOKUP(C780, customers!A779:A1779, customers!C779:C1779,, 0))</f>
        <v>cjewsterlu@moonfruit.com</v>
      </c>
      <c r="H780" s="2" t="str">
        <f>_xlfn.XLOOKUP(C780, customers!A779:A1779, customers!G779:G1779,, 0)</f>
        <v>United States</v>
      </c>
      <c r="I780" t="str">
        <f>INDEX(products!$A$1:$G$49, MATCH(orders!$D780,products!$A$1:$A$49,0), MATCH(orders!I$1,products!$A$1:$G$1,0))</f>
        <v>Lib</v>
      </c>
      <c r="J780" t="str">
        <f>INDEX(products!$A$1:$G$49, MATCH(orders!$D780,products!$A$1:$A$49,0), MATCH(orders!J$1,products!$A$1:$G$1,0))</f>
        <v>L</v>
      </c>
      <c r="K780" s="5">
        <f>INDEX(products!$A$1:$G$49, MATCH(orders!$D780,products!$A$1:$A$49,0), MATCH(orders!K$1,products!$A$1:$G$1,0))</f>
        <v>0.5</v>
      </c>
      <c r="L780" s="7">
        <f>INDEX(products!$A$1:$G$49, MATCH(orders!$D780,products!$A$1:$A$49,0), 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 customers!A780:A1780, customers!B780:B1780,,0)</f>
        <v>Ugo Southerden</v>
      </c>
      <c r="G781" s="2" t="str">
        <f>IF(_xlfn.XLOOKUP(C781, customers!A780:A1780, customers!C780:C1780,, 0) = 0,"", _xlfn.XLOOKUP(C781, customers!A780:A1780, customers!C780:C1780,, 0))</f>
        <v>usoutherdenln@hao123.com</v>
      </c>
      <c r="H781" s="2" t="str">
        <f>_xlfn.XLOOKUP(C781, customers!A780:A1780, customers!G780:G1780,, 0)</f>
        <v>United States</v>
      </c>
      <c r="I781" t="str">
        <f>INDEX(products!$A$1:$G$49, MATCH(orders!$D781,products!$A$1:$A$49,0), MATCH(orders!I$1,products!$A$1:$G$1,0))</f>
        <v>Lib</v>
      </c>
      <c r="J781" t="str">
        <f>INDEX(products!$A$1:$G$49, MATCH(orders!$D781,products!$A$1:$A$49,0), MATCH(orders!J$1,products!$A$1:$G$1,0))</f>
        <v>D</v>
      </c>
      <c r="K781" s="5">
        <f>INDEX(products!$A$1:$G$49, MATCH(orders!$D781,products!$A$1:$A$49,0), MATCH(orders!K$1,products!$A$1:$G$1,0))</f>
        <v>1</v>
      </c>
      <c r="L781" s="7">
        <f>INDEX(products!$A$1:$G$49, MATCH(orders!$D781,products!$A$1:$A$49,0), 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 customers!A781:A1781, customers!B781:B1781,,0)</f>
        <v>Verne Dunkerley</v>
      </c>
      <c r="G782" s="2" t="str">
        <f>IF(_xlfn.XLOOKUP(C782, customers!A781:A1781, customers!C781:C1781,, 0) = 0,"", _xlfn.XLOOKUP(C782, customers!A781:A1781, customers!C781:C1781,, 0))</f>
        <v/>
      </c>
      <c r="H782" s="2" t="str">
        <f>_xlfn.XLOOKUP(C782, customers!A781:A1781, customers!G781:G1781,, 0)</f>
        <v>United States</v>
      </c>
      <c r="I782" t="str">
        <f>INDEX(products!$A$1:$G$49, MATCH(orders!$D782,products!$A$1:$A$49,0), MATCH(orders!I$1,products!$A$1:$G$1,0))</f>
        <v>Exc</v>
      </c>
      <c r="J782" t="str">
        <f>INDEX(products!$A$1:$G$49, MATCH(orders!$D782,products!$A$1:$A$49,0), MATCH(orders!J$1,products!$A$1:$G$1,0))</f>
        <v>M</v>
      </c>
      <c r="K782" s="5">
        <f>INDEX(products!$A$1:$G$49, MATCH(orders!$D782,products!$A$1:$A$49,0), MATCH(orders!K$1,products!$A$1:$G$1,0))</f>
        <v>1</v>
      </c>
      <c r="L782" s="7">
        <f>INDEX(products!$A$1:$G$49, MATCH(orders!$D782,products!$A$1:$A$49,0), 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 customers!A782:A1782, customers!B782:B1782,,0)</f>
        <v>Lacee Burtenshaw</v>
      </c>
      <c r="G783" s="2" t="str">
        <f>IF(_xlfn.XLOOKUP(C783, customers!A782:A1782, customers!C782:C1782,, 0) = 0,"", _xlfn.XLOOKUP(C783, customers!A782:A1782, customers!C782:C1782,, 0))</f>
        <v>lburtenshawlp@shinystat.com</v>
      </c>
      <c r="H783" s="2" t="str">
        <f>_xlfn.XLOOKUP(C783, customers!A782:A1782, customers!G782:G1782,, 0)</f>
        <v>United States</v>
      </c>
      <c r="I783" t="str">
        <f>INDEX(products!$A$1:$G$49, MATCH(orders!$D783,products!$A$1:$A$49,0), MATCH(orders!I$1,products!$A$1:$G$1,0))</f>
        <v>Lib</v>
      </c>
      <c r="J783" t="str">
        <f>INDEX(products!$A$1:$G$49, MATCH(orders!$D783,products!$A$1:$A$49,0), MATCH(orders!J$1,products!$A$1:$G$1,0))</f>
        <v>L</v>
      </c>
      <c r="K783" s="5">
        <f>INDEX(products!$A$1:$G$49, MATCH(orders!$D783,products!$A$1:$A$49,0), MATCH(orders!K$1,products!$A$1:$G$1,0))</f>
        <v>2.5</v>
      </c>
      <c r="L783" s="7">
        <f>INDEX(products!$A$1:$G$49, MATCH(orders!$D783,products!$A$1:$A$49,0), 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 customers!A783:A1783, customers!B783:B1783,,0)</f>
        <v>Adorne Gregoratti</v>
      </c>
      <c r="G784" s="2" t="str">
        <f>IF(_xlfn.XLOOKUP(C784, customers!A783:A1783, customers!C783:C1783,, 0) = 0,"", _xlfn.XLOOKUP(C784, customers!A783:A1783, customers!C783:C1783,, 0))</f>
        <v>agregorattilq@vistaprint.com</v>
      </c>
      <c r="H784" s="2" t="str">
        <f>_xlfn.XLOOKUP(C784, customers!A783:A1783, customers!G783:G1783,, 0)</f>
        <v>Ireland</v>
      </c>
      <c r="I784" t="str">
        <f>INDEX(products!$A$1:$G$49, MATCH(orders!$D784,products!$A$1:$A$49,0), MATCH(orders!I$1,products!$A$1:$G$1,0))</f>
        <v>Exc</v>
      </c>
      <c r="J784" t="str">
        <f>INDEX(products!$A$1:$G$49, MATCH(orders!$D784,products!$A$1:$A$49,0), MATCH(orders!J$1,products!$A$1:$G$1,0))</f>
        <v>L</v>
      </c>
      <c r="K784" s="5">
        <f>INDEX(products!$A$1:$G$49, MATCH(orders!$D784,products!$A$1:$A$49,0), MATCH(orders!K$1,products!$A$1:$G$1,0))</f>
        <v>0.2</v>
      </c>
      <c r="L784" s="7">
        <f>INDEX(products!$A$1:$G$49, MATCH(orders!$D784,products!$A$1:$A$49,0), 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 customers!A784:A1784, customers!B784:B1784,,0)</f>
        <v>Chris Croster</v>
      </c>
      <c r="G785" s="2" t="str">
        <f>IF(_xlfn.XLOOKUP(C785, customers!A784:A1784, customers!C784:C1784,, 0) = 0,"", _xlfn.XLOOKUP(C785, customers!A784:A1784, customers!C784:C1784,, 0))</f>
        <v>ccrosterlr@gov.uk</v>
      </c>
      <c r="H785" s="2" t="str">
        <f>_xlfn.XLOOKUP(C785, customers!A784:A1784, customers!G784:G1784,, 0)</f>
        <v>United States</v>
      </c>
      <c r="I785" t="str">
        <f>INDEX(products!$A$1:$G$49, MATCH(orders!$D785,products!$A$1:$A$49,0), MATCH(orders!I$1,products!$A$1:$G$1,0))</f>
        <v>Lib</v>
      </c>
      <c r="J785" t="str">
        <f>INDEX(products!$A$1:$G$49, MATCH(orders!$D785,products!$A$1:$A$49,0), MATCH(orders!J$1,products!$A$1:$G$1,0))</f>
        <v>M</v>
      </c>
      <c r="K785" s="5">
        <f>INDEX(products!$A$1:$G$49, MATCH(orders!$D785,products!$A$1:$A$49,0), MATCH(orders!K$1,products!$A$1:$G$1,0))</f>
        <v>0.5</v>
      </c>
      <c r="L785" s="7">
        <f>INDEX(products!$A$1:$G$49, MATCH(orders!$D785,products!$A$1:$A$49,0), 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 customers!A785:A1785, customers!B785:B1785,,0)</f>
        <v>Graeme Whitehead</v>
      </c>
      <c r="G786" s="2" t="str">
        <f>IF(_xlfn.XLOOKUP(C786, customers!A785:A1785, customers!C785:C1785,, 0) = 0,"", _xlfn.XLOOKUP(C786, customers!A785:A1785, customers!C785:C1785,, 0))</f>
        <v>gwhiteheadls@hp.com</v>
      </c>
      <c r="H786" s="2" t="str">
        <f>_xlfn.XLOOKUP(C786, customers!A785:A1785, customers!G785:G1785,, 0)</f>
        <v>United States</v>
      </c>
      <c r="I786" t="str">
        <f>INDEX(products!$A$1:$G$49, MATCH(orders!$D786,products!$A$1:$A$49,0), MATCH(orders!I$1,products!$A$1:$G$1,0))</f>
        <v>Lib</v>
      </c>
      <c r="J786" t="str">
        <f>INDEX(products!$A$1:$G$49, MATCH(orders!$D786,products!$A$1:$A$49,0), MATCH(orders!J$1,products!$A$1:$G$1,0))</f>
        <v>L</v>
      </c>
      <c r="K786" s="5">
        <f>INDEX(products!$A$1:$G$49, MATCH(orders!$D786,products!$A$1:$A$49,0), MATCH(orders!K$1,products!$A$1:$G$1,0))</f>
        <v>1</v>
      </c>
      <c r="L786" s="7">
        <f>INDEX(products!$A$1:$G$49, MATCH(orders!$D786,products!$A$1:$A$49,0), 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 customers!A786:A1786, customers!B786:B1786,,0)</f>
        <v>Haslett Jodrelle</v>
      </c>
      <c r="G787" s="2" t="str">
        <f>IF(_xlfn.XLOOKUP(C787, customers!A786:A1786, customers!C786:C1786,, 0) = 0,"", _xlfn.XLOOKUP(C787, customers!A786:A1786, customers!C786:C1786,, 0))</f>
        <v>hjodrellelt@samsung.com</v>
      </c>
      <c r="H787" s="2" t="str">
        <f>_xlfn.XLOOKUP(C787, customers!A786:A1786, customers!G786:G1786,, 0)</f>
        <v>United States</v>
      </c>
      <c r="I787" t="str">
        <f>INDEX(products!$A$1:$G$49, MATCH(orders!$D787,products!$A$1:$A$49,0), MATCH(orders!I$1,products!$A$1:$G$1,0))</f>
        <v>Ara</v>
      </c>
      <c r="J787" t="str">
        <f>INDEX(products!$A$1:$G$49, MATCH(orders!$D787,products!$A$1:$A$49,0), MATCH(orders!J$1,products!$A$1:$G$1,0))</f>
        <v>D</v>
      </c>
      <c r="K787" s="5">
        <f>INDEX(products!$A$1:$G$49, MATCH(orders!$D787,products!$A$1:$A$49,0), MATCH(orders!K$1,products!$A$1:$G$1,0))</f>
        <v>2.5</v>
      </c>
      <c r="L787" s="7">
        <f>INDEX(products!$A$1:$G$49, MATCH(orders!$D787,products!$A$1:$A$49,0), 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 customers!A787:A1787, customers!B787:B1787,,0)</f>
        <v>Cam Jewster</v>
      </c>
      <c r="G788" s="2" t="str">
        <f>IF(_xlfn.XLOOKUP(C788, customers!A787:A1787, customers!C787:C1787,, 0) = 0,"", _xlfn.XLOOKUP(C788, customers!A787:A1787, customers!C787:C1787,, 0))</f>
        <v>cjewsterlu@moonfruit.com</v>
      </c>
      <c r="H788" s="2" t="str">
        <f>_xlfn.XLOOKUP(C788, customers!A787:A1787, customers!G787:G1787,, 0)</f>
        <v>United States</v>
      </c>
      <c r="I788" t="str">
        <f>INDEX(products!$A$1:$G$49, MATCH(orders!$D788,products!$A$1:$A$49,0), MATCH(orders!I$1,products!$A$1:$G$1,0))</f>
        <v>Exc</v>
      </c>
      <c r="J788" t="str">
        <f>INDEX(products!$A$1:$G$49, MATCH(orders!$D788,products!$A$1:$A$49,0), MATCH(orders!J$1,products!$A$1:$G$1,0))</f>
        <v>D</v>
      </c>
      <c r="K788" s="5">
        <f>INDEX(products!$A$1:$G$49, MATCH(orders!$D788,products!$A$1:$A$49,0), MATCH(orders!K$1,products!$A$1:$G$1,0))</f>
        <v>2.5</v>
      </c>
      <c r="L788" s="7">
        <f>INDEX(products!$A$1:$G$49, MATCH(orders!$D788,products!$A$1:$A$49,0), 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 customers!A788:A1788, customers!B788:B1788,,0)</f>
        <v>Beryl Osborn</v>
      </c>
      <c r="G789" s="2" t="str">
        <f>IF(_xlfn.XLOOKUP(C789, customers!A788:A1788, customers!C788:C1788,, 0) = 0,"", _xlfn.XLOOKUP(C789, customers!A788:A1788, customers!C788:C1788,, 0))</f>
        <v/>
      </c>
      <c r="H789" s="2" t="str">
        <f>_xlfn.XLOOKUP(C789, customers!A788:A1788, customers!G788:G1788,, 0)</f>
        <v>United States</v>
      </c>
      <c r="I789" t="str">
        <f>INDEX(products!$A$1:$G$49, MATCH(orders!$D789,products!$A$1:$A$49,0), MATCH(orders!I$1,products!$A$1:$G$1,0))</f>
        <v>Exc</v>
      </c>
      <c r="J789" t="str">
        <f>INDEX(products!$A$1:$G$49, MATCH(orders!$D789,products!$A$1:$A$49,0), MATCH(orders!J$1,products!$A$1:$G$1,0))</f>
        <v>M</v>
      </c>
      <c r="K789" s="5">
        <f>INDEX(products!$A$1:$G$49, MATCH(orders!$D789,products!$A$1:$A$49,0), MATCH(orders!K$1,products!$A$1:$G$1,0))</f>
        <v>1</v>
      </c>
      <c r="L789" s="7">
        <f>INDEX(products!$A$1:$G$49, MATCH(orders!$D789,products!$A$1:$A$49,0), 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 customers!A789:A1789, customers!B789:B1789,,0)</f>
        <v>Kaela Nottram</v>
      </c>
      <c r="G790" s="2" t="str">
        <f>IF(_xlfn.XLOOKUP(C790, customers!A789:A1789, customers!C789:C1789,, 0) = 0,"", _xlfn.XLOOKUP(C790, customers!A789:A1789, customers!C789:C1789,, 0))</f>
        <v>knottramlw@odnoklassniki.ru</v>
      </c>
      <c r="H790" s="2" t="str">
        <f>_xlfn.XLOOKUP(C790, customers!A789:A1789, customers!G789:G1789,, 0)</f>
        <v>Ireland</v>
      </c>
      <c r="I790" t="str">
        <f>INDEX(products!$A$1:$G$49, MATCH(orders!$D790,products!$A$1:$A$49,0), MATCH(orders!I$1,products!$A$1:$G$1,0))</f>
        <v>Rob</v>
      </c>
      <c r="J790" t="str">
        <f>INDEX(products!$A$1:$G$49, MATCH(orders!$D790,products!$A$1:$A$49,0), MATCH(orders!J$1,products!$A$1:$G$1,0))</f>
        <v>M</v>
      </c>
      <c r="K790" s="5">
        <f>INDEX(products!$A$1:$G$49, MATCH(orders!$D790,products!$A$1:$A$49,0), MATCH(orders!K$1,products!$A$1:$G$1,0))</f>
        <v>2.5</v>
      </c>
      <c r="L790" s="7">
        <f>INDEX(products!$A$1:$G$49, MATCH(orders!$D790,products!$A$1:$A$49,0), 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 customers!A790:A1790, customers!B790:B1790,,0)</f>
        <v>Nobe Buney</v>
      </c>
      <c r="G791" s="2" t="str">
        <f>IF(_xlfn.XLOOKUP(C791, customers!A790:A1790, customers!C790:C1790,, 0) = 0,"", _xlfn.XLOOKUP(C791, customers!A790:A1790, customers!C790:C1790,, 0))</f>
        <v>nbuneylx@jugem.jp</v>
      </c>
      <c r="H791" s="2" t="str">
        <f>_xlfn.XLOOKUP(C791, customers!A790:A1790, customers!G790:G1790,, 0)</f>
        <v>United States</v>
      </c>
      <c r="I791" t="str">
        <f>INDEX(products!$A$1:$G$49, MATCH(orders!$D791,products!$A$1:$A$49,0), MATCH(orders!I$1,products!$A$1:$G$1,0))</f>
        <v>Ara</v>
      </c>
      <c r="J791" t="str">
        <f>INDEX(products!$A$1:$G$49, MATCH(orders!$D791,products!$A$1:$A$49,0), MATCH(orders!J$1,products!$A$1:$G$1,0))</f>
        <v>L</v>
      </c>
      <c r="K791" s="5">
        <f>INDEX(products!$A$1:$G$49, MATCH(orders!$D791,products!$A$1:$A$49,0), MATCH(orders!K$1,products!$A$1:$G$1,0))</f>
        <v>1</v>
      </c>
      <c r="L791" s="7">
        <f>INDEX(products!$A$1:$G$49, MATCH(orders!$D791,products!$A$1:$A$49,0), 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 customers!A791:A1791, customers!B791:B1791,,0)</f>
        <v>Silvan McShea</v>
      </c>
      <c r="G792" s="2" t="str">
        <f>IF(_xlfn.XLOOKUP(C792, customers!A791:A1791, customers!C791:C1791,, 0) = 0,"", _xlfn.XLOOKUP(C792, customers!A791:A1791, customers!C791:C1791,, 0))</f>
        <v>smcshealy@photobucket.com</v>
      </c>
      <c r="H792" s="2" t="str">
        <f>_xlfn.XLOOKUP(C792, customers!A791:A1791, customers!G791:G1791,, 0)</f>
        <v>United States</v>
      </c>
      <c r="I792" t="str">
        <f>INDEX(products!$A$1:$G$49, MATCH(orders!$D792,products!$A$1:$A$49,0), MATCH(orders!I$1,products!$A$1:$G$1,0))</f>
        <v>Ara</v>
      </c>
      <c r="J792" t="str">
        <f>INDEX(products!$A$1:$G$49, MATCH(orders!$D792,products!$A$1:$A$49,0), MATCH(orders!J$1,products!$A$1:$G$1,0))</f>
        <v>L</v>
      </c>
      <c r="K792" s="5">
        <f>INDEX(products!$A$1:$G$49, MATCH(orders!$D792,products!$A$1:$A$49,0), MATCH(orders!K$1,products!$A$1:$G$1,0))</f>
        <v>0.5</v>
      </c>
      <c r="L792" s="7">
        <f>INDEX(products!$A$1:$G$49, MATCH(orders!$D792,products!$A$1:$A$49,0), 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 customers!A792:A1792, customers!B792:B1792,,0)</f>
        <v>Karylin Huddart</v>
      </c>
      <c r="G793" s="2" t="str">
        <f>IF(_xlfn.XLOOKUP(C793, customers!A792:A1792, customers!C792:C1792,, 0) = 0,"", _xlfn.XLOOKUP(C793, customers!A792:A1792, customers!C792:C1792,, 0))</f>
        <v>khuddartlz@about.com</v>
      </c>
      <c r="H793" s="2" t="str">
        <f>_xlfn.XLOOKUP(C793, customers!A792:A1792, customers!G792:G1792,, 0)</f>
        <v>United States</v>
      </c>
      <c r="I793" t="str">
        <f>INDEX(products!$A$1:$G$49, MATCH(orders!$D793,products!$A$1:$A$49,0), MATCH(orders!I$1,products!$A$1:$G$1,0))</f>
        <v>Lib</v>
      </c>
      <c r="J793" t="str">
        <f>INDEX(products!$A$1:$G$49, MATCH(orders!$D793,products!$A$1:$A$49,0), MATCH(orders!J$1,products!$A$1:$G$1,0))</f>
        <v>L</v>
      </c>
      <c r="K793" s="5">
        <f>INDEX(products!$A$1:$G$49, MATCH(orders!$D793,products!$A$1:$A$49,0), MATCH(orders!K$1,products!$A$1:$G$1,0))</f>
        <v>0.2</v>
      </c>
      <c r="L793" s="7">
        <f>INDEX(products!$A$1:$G$49, MATCH(orders!$D793,products!$A$1:$A$49,0), 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 customers!A793:A1793, customers!B793:B1793,,0)</f>
        <v>Jereme Gippes</v>
      </c>
      <c r="G794" s="2" t="str">
        <f>IF(_xlfn.XLOOKUP(C794, customers!A793:A1793, customers!C793:C1793,, 0) = 0,"", _xlfn.XLOOKUP(C794, customers!A793:A1793, customers!C793:C1793,, 0))</f>
        <v>jgippesm0@cloudflare.com</v>
      </c>
      <c r="H794" s="2" t="str">
        <f>_xlfn.XLOOKUP(C794, customers!A793:A1793, customers!G793:G1793,, 0)</f>
        <v>United Kingdom</v>
      </c>
      <c r="I794" t="str">
        <f>INDEX(products!$A$1:$G$49, MATCH(orders!$D794,products!$A$1:$A$49,0), MATCH(orders!I$1,products!$A$1:$G$1,0))</f>
        <v>Lib</v>
      </c>
      <c r="J794" t="str">
        <f>INDEX(products!$A$1:$G$49, MATCH(orders!$D794,products!$A$1:$A$49,0), MATCH(orders!J$1,products!$A$1:$G$1,0))</f>
        <v>M</v>
      </c>
      <c r="K794" s="5">
        <f>INDEX(products!$A$1:$G$49, MATCH(orders!$D794,products!$A$1:$A$49,0), MATCH(orders!K$1,products!$A$1:$G$1,0))</f>
        <v>0.5</v>
      </c>
      <c r="L794" s="7">
        <f>INDEX(products!$A$1:$G$49, MATCH(orders!$D794,products!$A$1:$A$49,0), 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 customers!A794:A1794, customers!B794:B1794,,0)</f>
        <v>Lukas Whittlesee</v>
      </c>
      <c r="G795" s="2" t="str">
        <f>IF(_xlfn.XLOOKUP(C795, customers!A794:A1794, customers!C794:C1794,, 0) = 0,"", _xlfn.XLOOKUP(C795, customers!A794:A1794, customers!C794:C1794,, 0))</f>
        <v>lwhittleseem1@e-recht24.de</v>
      </c>
      <c r="H795" s="2" t="str">
        <f>_xlfn.XLOOKUP(C795, customers!A794:A1794, customers!G794:G1794,, 0)</f>
        <v>United States</v>
      </c>
      <c r="I795" t="str">
        <f>INDEX(products!$A$1:$G$49, MATCH(orders!$D795,products!$A$1:$A$49,0), MATCH(orders!I$1,products!$A$1:$G$1,0))</f>
        <v>Rob</v>
      </c>
      <c r="J795" t="str">
        <f>INDEX(products!$A$1:$G$49, MATCH(orders!$D795,products!$A$1:$A$49,0), MATCH(orders!J$1,products!$A$1:$G$1,0))</f>
        <v>L</v>
      </c>
      <c r="K795" s="5">
        <f>INDEX(products!$A$1:$G$49, MATCH(orders!$D795,products!$A$1:$A$49,0), MATCH(orders!K$1,products!$A$1:$G$1,0))</f>
        <v>0.2</v>
      </c>
      <c r="L795" s="7">
        <f>INDEX(products!$A$1:$G$49, MATCH(orders!$D795,products!$A$1:$A$49,0), 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 customers!A795:A1795, customers!B795:B1795,,0)</f>
        <v>Gregorius Trengrove</v>
      </c>
      <c r="G796" s="2" t="str">
        <f>IF(_xlfn.XLOOKUP(C796, customers!A795:A1795, customers!C795:C1795,, 0) = 0,"", _xlfn.XLOOKUP(C796, customers!A795:A1795, customers!C795:C1795,, 0))</f>
        <v>gtrengrovem2@elpais.com</v>
      </c>
      <c r="H796" s="2" t="str">
        <f>_xlfn.XLOOKUP(C796, customers!A795:A1795, customers!G795:G1795,, 0)</f>
        <v>United States</v>
      </c>
      <c r="I796" t="str">
        <f>INDEX(products!$A$1:$G$49, MATCH(orders!$D796,products!$A$1:$A$49,0), MATCH(orders!I$1,products!$A$1:$G$1,0))</f>
        <v>Ara</v>
      </c>
      <c r="J796" t="str">
        <f>INDEX(products!$A$1:$G$49, MATCH(orders!$D796,products!$A$1:$A$49,0), MATCH(orders!J$1,products!$A$1:$G$1,0))</f>
        <v>L</v>
      </c>
      <c r="K796" s="5">
        <f>INDEX(products!$A$1:$G$49, MATCH(orders!$D796,products!$A$1:$A$49,0), MATCH(orders!K$1,products!$A$1:$G$1,0))</f>
        <v>2.5</v>
      </c>
      <c r="L796" s="7">
        <f>INDEX(products!$A$1:$G$49, MATCH(orders!$D796,products!$A$1:$A$49,0), 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 customers!A796:A1796, customers!B796:B1796,,0)</f>
        <v>Wright Caldero</v>
      </c>
      <c r="G797" s="2" t="str">
        <f>IF(_xlfn.XLOOKUP(C797, customers!A796:A1796, customers!C796:C1796,, 0) = 0,"", _xlfn.XLOOKUP(C797, customers!A796:A1796, customers!C796:C1796,, 0))</f>
        <v>wcalderom3@stumbleupon.com</v>
      </c>
      <c r="H797" s="2" t="str">
        <f>_xlfn.XLOOKUP(C797, customers!A796:A1796, customers!G796:G1796,, 0)</f>
        <v>United States</v>
      </c>
      <c r="I797" t="str">
        <f>INDEX(products!$A$1:$G$49, MATCH(orders!$D797,products!$A$1:$A$49,0), MATCH(orders!I$1,products!$A$1:$G$1,0))</f>
        <v>Rob</v>
      </c>
      <c r="J797" t="str">
        <f>INDEX(products!$A$1:$G$49, MATCH(orders!$D797,products!$A$1:$A$49,0), MATCH(orders!J$1,products!$A$1:$G$1,0))</f>
        <v>L</v>
      </c>
      <c r="K797" s="5">
        <f>INDEX(products!$A$1:$G$49, MATCH(orders!$D797,products!$A$1:$A$49,0), MATCH(orders!K$1,products!$A$1:$G$1,0))</f>
        <v>0.5</v>
      </c>
      <c r="L797" s="7">
        <f>INDEX(products!$A$1:$G$49, MATCH(orders!$D797,products!$A$1:$A$49,0), 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 customers!A797:A1797, customers!B797:B1797,,0)</f>
        <v>Merell Zanazzi</v>
      </c>
      <c r="G798" s="2" t="str">
        <f>IF(_xlfn.XLOOKUP(C798, customers!A797:A1797, customers!C797:C1797,, 0) = 0,"", _xlfn.XLOOKUP(C798, customers!A797:A1797, customers!C797:C1797,, 0))</f>
        <v/>
      </c>
      <c r="H798" s="2" t="str">
        <f>_xlfn.XLOOKUP(C798, customers!A797:A1797, customers!G797:G1797,, 0)</f>
        <v>United States</v>
      </c>
      <c r="I798" t="str">
        <f>INDEX(products!$A$1:$G$49, MATCH(orders!$D798,products!$A$1:$A$49,0), MATCH(orders!I$1,products!$A$1:$G$1,0))</f>
        <v>Lib</v>
      </c>
      <c r="J798" t="str">
        <f>INDEX(products!$A$1:$G$49, MATCH(orders!$D798,products!$A$1:$A$49,0), MATCH(orders!J$1,products!$A$1:$G$1,0))</f>
        <v>L</v>
      </c>
      <c r="K798" s="5">
        <f>INDEX(products!$A$1:$G$49, MATCH(orders!$D798,products!$A$1:$A$49,0), MATCH(orders!K$1,products!$A$1:$G$1,0))</f>
        <v>0.5</v>
      </c>
      <c r="L798" s="7">
        <f>INDEX(products!$A$1:$G$49, MATCH(orders!$D798,products!$A$1:$A$49,0), 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 customers!A798:A1798, customers!B798:B1798,,0)</f>
        <v>Jed Kennicott</v>
      </c>
      <c r="G799" s="2" t="str">
        <f>IF(_xlfn.XLOOKUP(C799, customers!A798:A1798, customers!C798:C1798,, 0) = 0,"", _xlfn.XLOOKUP(C799, customers!A798:A1798, customers!C798:C1798,, 0))</f>
        <v>jkennicottm5@yahoo.co.jp</v>
      </c>
      <c r="H799" s="2" t="str">
        <f>_xlfn.XLOOKUP(C799, customers!A798:A1798, customers!G798:G1798,, 0)</f>
        <v>United States</v>
      </c>
      <c r="I799" t="str">
        <f>INDEX(products!$A$1:$G$49, MATCH(orders!$D799,products!$A$1:$A$49,0), MATCH(orders!I$1,products!$A$1:$G$1,0))</f>
        <v>Ara</v>
      </c>
      <c r="J799" t="str">
        <f>INDEX(products!$A$1:$G$49, MATCH(orders!$D799,products!$A$1:$A$49,0), MATCH(orders!J$1,products!$A$1:$G$1,0))</f>
        <v>L</v>
      </c>
      <c r="K799" s="5">
        <f>INDEX(products!$A$1:$G$49, MATCH(orders!$D799,products!$A$1:$A$49,0), MATCH(orders!K$1,products!$A$1:$G$1,0))</f>
        <v>0.5</v>
      </c>
      <c r="L799" s="7">
        <f>INDEX(products!$A$1:$G$49, MATCH(orders!$D799,products!$A$1:$A$49,0), 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 customers!A799:A1799, customers!B799:B1799,,0)</f>
        <v>Guenevere Ruggen</v>
      </c>
      <c r="G800" s="2" t="str">
        <f>IF(_xlfn.XLOOKUP(C800, customers!A799:A1799, customers!C799:C1799,, 0) = 0,"", _xlfn.XLOOKUP(C800, customers!A799:A1799, customers!C799:C1799,, 0))</f>
        <v>gruggenm6@nymag.com</v>
      </c>
      <c r="H800" s="2" t="str">
        <f>_xlfn.XLOOKUP(C800, customers!A799:A1799, customers!G799:G1799,, 0)</f>
        <v>United States</v>
      </c>
      <c r="I800" t="str">
        <f>INDEX(products!$A$1:$G$49, MATCH(orders!$D800,products!$A$1:$A$49,0), MATCH(orders!I$1,products!$A$1:$G$1,0))</f>
        <v>Rob</v>
      </c>
      <c r="J800" t="str">
        <f>INDEX(products!$A$1:$G$49, MATCH(orders!$D800,products!$A$1:$A$49,0), MATCH(orders!J$1,products!$A$1:$G$1,0))</f>
        <v>D</v>
      </c>
      <c r="K800" s="5">
        <f>INDEX(products!$A$1:$G$49, MATCH(orders!$D800,products!$A$1:$A$49,0), MATCH(orders!K$1,products!$A$1:$G$1,0))</f>
        <v>0.2</v>
      </c>
      <c r="L800" s="7">
        <f>INDEX(products!$A$1:$G$49, MATCH(orders!$D800,products!$A$1:$A$49,0), 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 customers!A800:A1800, customers!B800:B1800,,0)</f>
        <v>Gonzales Cicculi</v>
      </c>
      <c r="G801" s="2" t="str">
        <f>IF(_xlfn.XLOOKUP(C801, customers!A800:A1800, customers!C800:C1800,, 0) = 0,"", _xlfn.XLOOKUP(C801, customers!A800:A1800, customers!C800:C1800,, 0))</f>
        <v/>
      </c>
      <c r="H801" s="2" t="str">
        <f>_xlfn.XLOOKUP(C801, customers!A800:A1800, customers!G800:G1800,, 0)</f>
        <v>United States</v>
      </c>
      <c r="I801" t="str">
        <f>INDEX(products!$A$1:$G$49, MATCH(orders!$D801,products!$A$1:$A$49,0), MATCH(orders!I$1,products!$A$1:$G$1,0))</f>
        <v>Exc</v>
      </c>
      <c r="J801" t="str">
        <f>INDEX(products!$A$1:$G$49, MATCH(orders!$D801,products!$A$1:$A$49,0), MATCH(orders!J$1,products!$A$1:$G$1,0))</f>
        <v>D</v>
      </c>
      <c r="K801" s="5">
        <f>INDEX(products!$A$1:$G$49, MATCH(orders!$D801,products!$A$1:$A$49,0), MATCH(orders!K$1,products!$A$1:$G$1,0))</f>
        <v>1</v>
      </c>
      <c r="L801" s="7">
        <f>INDEX(products!$A$1:$G$49, MATCH(orders!$D801,products!$A$1:$A$49,0), 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 customers!A801:A1801, customers!B801:B1801,,0)</f>
        <v>Man Fright</v>
      </c>
      <c r="G802" s="2" t="str">
        <f>IF(_xlfn.XLOOKUP(C802, customers!A801:A1801, customers!C801:C1801,, 0) = 0,"", _xlfn.XLOOKUP(C802, customers!A801:A1801, customers!C801:C1801,, 0))</f>
        <v>mfrightm8@harvard.edu</v>
      </c>
      <c r="H802" s="2" t="str">
        <f>_xlfn.XLOOKUP(C802, customers!A801:A1801, customers!G801:G1801,, 0)</f>
        <v>Ireland</v>
      </c>
      <c r="I802" t="str">
        <f>INDEX(products!$A$1:$G$49, MATCH(orders!$D802,products!$A$1:$A$49,0), MATCH(orders!I$1,products!$A$1:$G$1,0))</f>
        <v>Rob</v>
      </c>
      <c r="J802" t="str">
        <f>INDEX(products!$A$1:$G$49, MATCH(orders!$D802,products!$A$1:$A$49,0), MATCH(orders!J$1,products!$A$1:$G$1,0))</f>
        <v>D</v>
      </c>
      <c r="K802" s="5">
        <f>INDEX(products!$A$1:$G$49, MATCH(orders!$D802,products!$A$1:$A$49,0), MATCH(orders!K$1,products!$A$1:$G$1,0))</f>
        <v>0.2</v>
      </c>
      <c r="L802" s="7">
        <f>INDEX(products!$A$1:$G$49, MATCH(orders!$D802,products!$A$1:$A$49,0), 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 customers!A802:A1802, customers!B802:B1802,,0)</f>
        <v>Boyce Tarte</v>
      </c>
      <c r="G803" s="2" t="str">
        <f>IF(_xlfn.XLOOKUP(C803, customers!A802:A1802, customers!C802:C1802,, 0) = 0,"", _xlfn.XLOOKUP(C803, customers!A802:A1802, customers!C802:C1802,, 0))</f>
        <v>btartem9@aol.com</v>
      </c>
      <c r="H803" s="2" t="str">
        <f>_xlfn.XLOOKUP(C803, customers!A802:A1802, customers!G802:G1802,, 0)</f>
        <v>United States</v>
      </c>
      <c r="I803" t="str">
        <f>INDEX(products!$A$1:$G$49, MATCH(orders!$D803,products!$A$1:$A$49,0), MATCH(orders!I$1,products!$A$1:$G$1,0))</f>
        <v>Rob</v>
      </c>
      <c r="J803" t="str">
        <f>INDEX(products!$A$1:$G$49, MATCH(orders!$D803,products!$A$1:$A$49,0), MATCH(orders!J$1,products!$A$1:$G$1,0))</f>
        <v>D</v>
      </c>
      <c r="K803" s="5">
        <f>INDEX(products!$A$1:$G$49, MATCH(orders!$D803,products!$A$1:$A$49,0), MATCH(orders!K$1,products!$A$1:$G$1,0))</f>
        <v>2.5</v>
      </c>
      <c r="L803" s="7">
        <f>INDEX(products!$A$1:$G$49, MATCH(orders!$D803,products!$A$1:$A$49,0), 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 customers!A803:A1803, customers!B803:B1803,,0)</f>
        <v>Caddric Krzysztofiak</v>
      </c>
      <c r="G804" s="2" t="str">
        <f>IF(_xlfn.XLOOKUP(C804, customers!A803:A1803, customers!C803:C1803,, 0) = 0,"", _xlfn.XLOOKUP(C804, customers!A803:A1803, customers!C803:C1803,, 0))</f>
        <v>ckrzysztofiakma@skyrock.com</v>
      </c>
      <c r="H804" s="2" t="str">
        <f>_xlfn.XLOOKUP(C804, customers!A803:A1803, customers!G803:G1803,, 0)</f>
        <v>United States</v>
      </c>
      <c r="I804" t="str">
        <f>INDEX(products!$A$1:$G$49, MATCH(orders!$D804,products!$A$1:$A$49,0), MATCH(orders!I$1,products!$A$1:$G$1,0))</f>
        <v>Rob</v>
      </c>
      <c r="J804" t="str">
        <f>INDEX(products!$A$1:$G$49, MATCH(orders!$D804,products!$A$1:$A$49,0), MATCH(orders!J$1,products!$A$1:$G$1,0))</f>
        <v>D</v>
      </c>
      <c r="K804" s="5">
        <f>INDEX(products!$A$1:$G$49, MATCH(orders!$D804,products!$A$1:$A$49,0), MATCH(orders!K$1,products!$A$1:$G$1,0))</f>
        <v>0.2</v>
      </c>
      <c r="L804" s="7">
        <f>INDEX(products!$A$1:$G$49, MATCH(orders!$D804,products!$A$1:$A$49,0), 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 customers!A804:A1804, customers!B804:B1804,,0)</f>
        <v>Darn Penquet</v>
      </c>
      <c r="G805" s="2" t="str">
        <f>IF(_xlfn.XLOOKUP(C805, customers!A804:A1804, customers!C804:C1804,, 0) = 0,"", _xlfn.XLOOKUP(C805, customers!A804:A1804, customers!C804:C1804,, 0))</f>
        <v>dpenquetmb@diigo.com</v>
      </c>
      <c r="H805" s="2" t="str">
        <f>_xlfn.XLOOKUP(C805, customers!A804:A1804, customers!G804:G1804,, 0)</f>
        <v>United States</v>
      </c>
      <c r="I805" t="str">
        <f>INDEX(products!$A$1:$G$49, MATCH(orders!$D805,products!$A$1:$A$49,0), MATCH(orders!I$1,products!$A$1:$G$1,0))</f>
        <v>Exc</v>
      </c>
      <c r="J805" t="str">
        <f>INDEX(products!$A$1:$G$49, MATCH(orders!$D805,products!$A$1:$A$49,0), MATCH(orders!J$1,products!$A$1:$G$1,0))</f>
        <v>M</v>
      </c>
      <c r="K805" s="5">
        <f>INDEX(products!$A$1:$G$49, MATCH(orders!$D805,products!$A$1:$A$49,0), MATCH(orders!K$1,products!$A$1:$G$1,0))</f>
        <v>2.5</v>
      </c>
      <c r="L805" s="7">
        <f>INDEX(products!$A$1:$G$49, MATCH(orders!$D805,products!$A$1:$A$49,0), 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 customers!A805:A1805, customers!B805:B1805,,0)</f>
        <v>Jammie Cloke</v>
      </c>
      <c r="G806" s="2" t="str">
        <f>IF(_xlfn.XLOOKUP(C806, customers!A805:A1805, customers!C805:C1805,, 0) = 0,"", _xlfn.XLOOKUP(C806, customers!A805:A1805, customers!C805:C1805,, 0))</f>
        <v/>
      </c>
      <c r="H806" s="2" t="str">
        <f>_xlfn.XLOOKUP(C806, customers!A805:A1805, customers!G805:G1805,, 0)</f>
        <v>United Kingdom</v>
      </c>
      <c r="I806" t="str">
        <f>INDEX(products!$A$1:$G$49, MATCH(orders!$D806,products!$A$1:$A$49,0), MATCH(orders!I$1,products!$A$1:$G$1,0))</f>
        <v>Rob</v>
      </c>
      <c r="J806" t="str">
        <f>INDEX(products!$A$1:$G$49, MATCH(orders!$D806,products!$A$1:$A$49,0), MATCH(orders!J$1,products!$A$1:$G$1,0))</f>
        <v>L</v>
      </c>
      <c r="K806" s="5">
        <f>INDEX(products!$A$1:$G$49, MATCH(orders!$D806,products!$A$1:$A$49,0), MATCH(orders!K$1,products!$A$1:$G$1,0))</f>
        <v>1</v>
      </c>
      <c r="L806" s="7">
        <f>INDEX(products!$A$1:$G$49, MATCH(orders!$D806,products!$A$1:$A$49,0), 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 customers!A806:A1806, customers!B806:B1806,,0)</f>
        <v>Chester Clowton</v>
      </c>
      <c r="G807" s="2" t="str">
        <f>IF(_xlfn.XLOOKUP(C807, customers!A806:A1806, customers!C806:C1806,, 0) = 0,"", _xlfn.XLOOKUP(C807, customers!A806:A1806, customers!C806:C1806,, 0))</f>
        <v/>
      </c>
      <c r="H807" s="2" t="str">
        <f>_xlfn.XLOOKUP(C807, customers!A806:A1806, customers!G806:G1806,, 0)</f>
        <v>United States</v>
      </c>
      <c r="I807" t="str">
        <f>INDEX(products!$A$1:$G$49, MATCH(orders!$D807,products!$A$1:$A$49,0), MATCH(orders!I$1,products!$A$1:$G$1,0))</f>
        <v>Rob</v>
      </c>
      <c r="J807" t="str">
        <f>INDEX(products!$A$1:$G$49, MATCH(orders!$D807,products!$A$1:$A$49,0), MATCH(orders!J$1,products!$A$1:$G$1,0))</f>
        <v>M</v>
      </c>
      <c r="K807" s="5">
        <f>INDEX(products!$A$1:$G$49, MATCH(orders!$D807,products!$A$1:$A$49,0), MATCH(orders!K$1,products!$A$1:$G$1,0))</f>
        <v>0.5</v>
      </c>
      <c r="L807" s="7">
        <f>INDEX(products!$A$1:$G$49, MATCH(orders!$D807,products!$A$1:$A$49,0), 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 customers!A807:A1807, customers!B807:B1807,,0)</f>
        <v>Kathleen Diable</v>
      </c>
      <c r="G808" s="2" t="str">
        <f>IF(_xlfn.XLOOKUP(C808, customers!A807:A1807, customers!C807:C1807,, 0) = 0,"", _xlfn.XLOOKUP(C808, customers!A807:A1807, customers!C807:C1807,, 0))</f>
        <v/>
      </c>
      <c r="H808" s="2" t="str">
        <f>_xlfn.XLOOKUP(C808, customers!A807:A1807, customers!G807:G1807,, 0)</f>
        <v>United Kingdom</v>
      </c>
      <c r="I808" t="str">
        <f>INDEX(products!$A$1:$G$49, MATCH(orders!$D808,products!$A$1:$A$49,0), MATCH(orders!I$1,products!$A$1:$G$1,0))</f>
        <v>Lib</v>
      </c>
      <c r="J808" t="str">
        <f>INDEX(products!$A$1:$G$49, MATCH(orders!$D808,products!$A$1:$A$49,0), MATCH(orders!J$1,products!$A$1:$G$1,0))</f>
        <v>D</v>
      </c>
      <c r="K808" s="5">
        <f>INDEX(products!$A$1:$G$49, MATCH(orders!$D808,products!$A$1:$A$49,0), MATCH(orders!K$1,products!$A$1:$G$1,0))</f>
        <v>0.2</v>
      </c>
      <c r="L808" s="7">
        <f>INDEX(products!$A$1:$G$49, MATCH(orders!$D808,products!$A$1:$A$49,0), 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 customers!A808:A1808, customers!B808:B1808,,0)</f>
        <v>Koren Ferretti</v>
      </c>
      <c r="G809" s="2" t="str">
        <f>IF(_xlfn.XLOOKUP(C809, customers!A808:A1808, customers!C808:C1808,, 0) = 0,"", _xlfn.XLOOKUP(C809, customers!A808:A1808, customers!C808:C1808,, 0))</f>
        <v>kferrettimf@huffingtonpost.com</v>
      </c>
      <c r="H809" s="2" t="str">
        <f>_xlfn.XLOOKUP(C809, customers!A808:A1808, customers!G808:G1808,, 0)</f>
        <v>Ireland</v>
      </c>
      <c r="I809" t="str">
        <f>INDEX(products!$A$1:$G$49, MATCH(orders!$D809,products!$A$1:$A$49,0), MATCH(orders!I$1,products!$A$1:$G$1,0))</f>
        <v>Lib</v>
      </c>
      <c r="J809" t="str">
        <f>INDEX(products!$A$1:$G$49, MATCH(orders!$D809,products!$A$1:$A$49,0), MATCH(orders!J$1,products!$A$1:$G$1,0))</f>
        <v>D</v>
      </c>
      <c r="K809" s="5">
        <f>INDEX(products!$A$1:$G$49, MATCH(orders!$D809,products!$A$1:$A$49,0), MATCH(orders!K$1,products!$A$1:$G$1,0))</f>
        <v>0.5</v>
      </c>
      <c r="L809" s="7">
        <f>INDEX(products!$A$1:$G$49, MATCH(orders!$D809,products!$A$1:$A$49,0), 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 customers!A809:A1809, customers!B809:B1809,,0)</f>
        <v>Allis Wilmore</v>
      </c>
      <c r="G810" s="2" t="str">
        <f>IF(_xlfn.XLOOKUP(C810, customers!A809:A1809, customers!C809:C1809,, 0) = 0,"", _xlfn.XLOOKUP(C810, customers!A809:A1809, customers!C809:C1809,, 0))</f>
        <v/>
      </c>
      <c r="H810" s="2" t="str">
        <f>_xlfn.XLOOKUP(C810, customers!A809:A1809, customers!G809:G1809,, 0)</f>
        <v>United States</v>
      </c>
      <c r="I810" t="str">
        <f>INDEX(products!$A$1:$G$49, MATCH(orders!$D810,products!$A$1:$A$49,0), MATCH(orders!I$1,products!$A$1:$G$1,0))</f>
        <v>Rob</v>
      </c>
      <c r="J810" t="str">
        <f>INDEX(products!$A$1:$G$49, MATCH(orders!$D810,products!$A$1:$A$49,0), MATCH(orders!J$1,products!$A$1:$G$1,0))</f>
        <v>L</v>
      </c>
      <c r="K810" s="5">
        <f>INDEX(products!$A$1:$G$49, MATCH(orders!$D810,products!$A$1:$A$49,0), MATCH(orders!K$1,products!$A$1:$G$1,0))</f>
        <v>2.5</v>
      </c>
      <c r="L810" s="7">
        <f>INDEX(products!$A$1:$G$49, MATCH(orders!$D810,products!$A$1:$A$49,0), 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 customers!A810:A1810, customers!B810:B1810,,0)</f>
        <v>Chaddie Bennie</v>
      </c>
      <c r="G811" s="2" t="str">
        <f>IF(_xlfn.XLOOKUP(C811, customers!A810:A1810, customers!C810:C1810,, 0) = 0,"", _xlfn.XLOOKUP(C811, customers!A810:A1810, customers!C810:C1810,, 0))</f>
        <v/>
      </c>
      <c r="H811" s="2" t="str">
        <f>_xlfn.XLOOKUP(C811, customers!A810:A1810, customers!G810:G1810,, 0)</f>
        <v>United States</v>
      </c>
      <c r="I811" t="str">
        <f>INDEX(products!$A$1:$G$49, MATCH(orders!$D811,products!$A$1:$A$49,0), MATCH(orders!I$1,products!$A$1:$G$1,0))</f>
        <v>Rob</v>
      </c>
      <c r="J811" t="str">
        <f>INDEX(products!$A$1:$G$49, MATCH(orders!$D811,products!$A$1:$A$49,0), MATCH(orders!J$1,products!$A$1:$G$1,0))</f>
        <v>D</v>
      </c>
      <c r="K811" s="5">
        <f>INDEX(products!$A$1:$G$49, MATCH(orders!$D811,products!$A$1:$A$49,0), MATCH(orders!K$1,products!$A$1:$G$1,0))</f>
        <v>0.2</v>
      </c>
      <c r="L811" s="7">
        <f>INDEX(products!$A$1:$G$49, MATCH(orders!$D811,products!$A$1:$A$49,0), 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 customers!A811:A1811, customers!B811:B1811,,0)</f>
        <v>Alberta Balsdone</v>
      </c>
      <c r="G812" s="2" t="str">
        <f>IF(_xlfn.XLOOKUP(C812, customers!A811:A1811, customers!C811:C1811,, 0) = 0,"", _xlfn.XLOOKUP(C812, customers!A811:A1811, customers!C811:C1811,, 0))</f>
        <v>abalsdonemi@toplist.cz</v>
      </c>
      <c r="H812" s="2" t="str">
        <f>_xlfn.XLOOKUP(C812, customers!A811:A1811, customers!G811:G1811,, 0)</f>
        <v>United States</v>
      </c>
      <c r="I812" t="str">
        <f>INDEX(products!$A$1:$G$49, MATCH(orders!$D812,products!$A$1:$A$49,0), MATCH(orders!I$1,products!$A$1:$G$1,0))</f>
        <v>Lib</v>
      </c>
      <c r="J812" t="str">
        <f>INDEX(products!$A$1:$G$49, MATCH(orders!$D812,products!$A$1:$A$49,0), MATCH(orders!J$1,products!$A$1:$G$1,0))</f>
        <v>L</v>
      </c>
      <c r="K812" s="5">
        <f>INDEX(products!$A$1:$G$49, MATCH(orders!$D812,products!$A$1:$A$49,0), MATCH(orders!K$1,products!$A$1:$G$1,0))</f>
        <v>0.5</v>
      </c>
      <c r="L812" s="7">
        <f>INDEX(products!$A$1:$G$49, MATCH(orders!$D812,products!$A$1:$A$49,0), 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 customers!A812:A1812, customers!B812:B1812,,0)</f>
        <v>Brice Romera</v>
      </c>
      <c r="G813" s="2" t="str">
        <f>IF(_xlfn.XLOOKUP(C813, customers!A812:A1812, customers!C812:C1812,, 0) = 0,"", _xlfn.XLOOKUP(C813, customers!A812:A1812, customers!C812:C1812,, 0))</f>
        <v>bromeramj@list-manage.com</v>
      </c>
      <c r="H813" s="2" t="str">
        <f>_xlfn.XLOOKUP(C813, customers!A812:A1812, customers!G812:G1812,, 0)</f>
        <v>Ireland</v>
      </c>
      <c r="I813" t="str">
        <f>INDEX(products!$A$1:$G$49, MATCH(orders!$D813,products!$A$1:$A$49,0), MATCH(orders!I$1,products!$A$1:$G$1,0))</f>
        <v>Ara</v>
      </c>
      <c r="J813" t="str">
        <f>INDEX(products!$A$1:$G$49, MATCH(orders!$D813,products!$A$1:$A$49,0), MATCH(orders!J$1,products!$A$1:$G$1,0))</f>
        <v>M</v>
      </c>
      <c r="K813" s="5">
        <f>INDEX(products!$A$1:$G$49, MATCH(orders!$D813,products!$A$1:$A$49,0), MATCH(orders!K$1,products!$A$1:$G$1,0))</f>
        <v>1</v>
      </c>
      <c r="L813" s="7">
        <f>INDEX(products!$A$1:$G$49, MATCH(orders!$D813,products!$A$1:$A$49,0), 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 customers!A813:A1813, customers!B813:B1813,,0)</f>
        <v>Brice Romera</v>
      </c>
      <c r="G814" s="2" t="str">
        <f>IF(_xlfn.XLOOKUP(C814, customers!A813:A1813, customers!C813:C1813,, 0) = 0,"", _xlfn.XLOOKUP(C814, customers!A813:A1813, customers!C813:C1813,, 0))</f>
        <v>bromeramj@list-manage.com</v>
      </c>
      <c r="H814" s="2" t="str">
        <f>_xlfn.XLOOKUP(C814, customers!A813:A1813, customers!G813:G1813,, 0)</f>
        <v>Ireland</v>
      </c>
      <c r="I814" t="str">
        <f>INDEX(products!$A$1:$G$49, MATCH(orders!$D814,products!$A$1:$A$49,0), MATCH(orders!I$1,products!$A$1:$G$1,0))</f>
        <v>Lib</v>
      </c>
      <c r="J814" t="str">
        <f>INDEX(products!$A$1:$G$49, MATCH(orders!$D814,products!$A$1:$A$49,0), MATCH(orders!J$1,products!$A$1:$G$1,0))</f>
        <v>D</v>
      </c>
      <c r="K814" s="5">
        <f>INDEX(products!$A$1:$G$49, MATCH(orders!$D814,products!$A$1:$A$49,0), MATCH(orders!K$1,products!$A$1:$G$1,0))</f>
        <v>2.5</v>
      </c>
      <c r="L814" s="7">
        <f>INDEX(products!$A$1:$G$49, MATCH(orders!$D814,products!$A$1:$A$49,0), 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 customers!A814:A1814, customers!B814:B1814,,0)</f>
        <v>Conchita Bryde</v>
      </c>
      <c r="G815" s="2" t="str">
        <f>IF(_xlfn.XLOOKUP(C815, customers!A814:A1814, customers!C814:C1814,, 0) = 0,"", _xlfn.XLOOKUP(C815, customers!A814:A1814, customers!C814:C1814,, 0))</f>
        <v>cbrydeml@tuttocitta.it</v>
      </c>
      <c r="H815" s="2" t="str">
        <f>_xlfn.XLOOKUP(C815, customers!A814:A1814, customers!G814:G1814,, 0)</f>
        <v>United States</v>
      </c>
      <c r="I815" t="str">
        <f>INDEX(products!$A$1:$G$49, MATCH(orders!$D815,products!$A$1:$A$49,0), MATCH(orders!I$1,products!$A$1:$G$1,0))</f>
        <v>Exc</v>
      </c>
      <c r="J815" t="str">
        <f>INDEX(products!$A$1:$G$49, MATCH(orders!$D815,products!$A$1:$A$49,0), MATCH(orders!J$1,products!$A$1:$G$1,0))</f>
        <v>M</v>
      </c>
      <c r="K815" s="5">
        <f>INDEX(products!$A$1:$G$49, MATCH(orders!$D815,products!$A$1:$A$49,0), MATCH(orders!K$1,products!$A$1:$G$1,0))</f>
        <v>2.5</v>
      </c>
      <c r="L815" s="7">
        <f>INDEX(products!$A$1:$G$49, MATCH(orders!$D815,products!$A$1:$A$49,0), 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 customers!A815:A1815, customers!B815:B1815,,0)</f>
        <v>Silvanus Enefer</v>
      </c>
      <c r="G816" s="2" t="str">
        <f>IF(_xlfn.XLOOKUP(C816, customers!A815:A1815, customers!C815:C1815,, 0) = 0,"", _xlfn.XLOOKUP(C816, customers!A815:A1815, customers!C815:C1815,, 0))</f>
        <v>senefermm@blog.com</v>
      </c>
      <c r="H816" s="2" t="str">
        <f>_xlfn.XLOOKUP(C816, customers!A815:A1815, customers!G815:G1815,, 0)</f>
        <v>United States</v>
      </c>
      <c r="I816" t="str">
        <f>INDEX(products!$A$1:$G$49, MATCH(orders!$D816,products!$A$1:$A$49,0), MATCH(orders!I$1,products!$A$1:$G$1,0))</f>
        <v>Exc</v>
      </c>
      <c r="J816" t="str">
        <f>INDEX(products!$A$1:$G$49, MATCH(orders!$D816,products!$A$1:$A$49,0), MATCH(orders!J$1,products!$A$1:$G$1,0))</f>
        <v>L</v>
      </c>
      <c r="K816" s="5">
        <f>INDEX(products!$A$1:$G$49, MATCH(orders!$D816,products!$A$1:$A$49,0), MATCH(orders!K$1,products!$A$1:$G$1,0))</f>
        <v>0.2</v>
      </c>
      <c r="L816" s="7">
        <f>INDEX(products!$A$1:$G$49, MATCH(orders!$D816,products!$A$1:$A$49,0), 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 customers!A816:A1816, customers!B816:B1816,,0)</f>
        <v>Lenci Haggerstone</v>
      </c>
      <c r="G817" s="2" t="str">
        <f>IF(_xlfn.XLOOKUP(C817, customers!A816:A1816, customers!C816:C1816,, 0) = 0,"", _xlfn.XLOOKUP(C817, customers!A816:A1816, customers!C816:C1816,, 0))</f>
        <v>lhaggerstonemn@independent.co.uk</v>
      </c>
      <c r="H817" s="2" t="str">
        <f>_xlfn.XLOOKUP(C817, customers!A816:A1816, customers!G816:G1816,, 0)</f>
        <v>United States</v>
      </c>
      <c r="I817" t="str">
        <f>INDEX(products!$A$1:$G$49, MATCH(orders!$D817,products!$A$1:$A$49,0), MATCH(orders!I$1,products!$A$1:$G$1,0))</f>
        <v>Rob</v>
      </c>
      <c r="J817" t="str">
        <f>INDEX(products!$A$1:$G$49, MATCH(orders!$D817,products!$A$1:$A$49,0), MATCH(orders!J$1,products!$A$1:$G$1,0))</f>
        <v>M</v>
      </c>
      <c r="K817" s="5">
        <f>INDEX(products!$A$1:$G$49, MATCH(orders!$D817,products!$A$1:$A$49,0), MATCH(orders!K$1,products!$A$1:$G$1,0))</f>
        <v>0.5</v>
      </c>
      <c r="L817" s="7">
        <f>INDEX(products!$A$1:$G$49, MATCH(orders!$D817,products!$A$1:$A$49,0), 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 customers!A817:A1817, customers!B817:B1817,,0)</f>
        <v>Marvin Gundry</v>
      </c>
      <c r="G818" s="2" t="str">
        <f>IF(_xlfn.XLOOKUP(C818, customers!A817:A1817, customers!C817:C1817,, 0) = 0,"", _xlfn.XLOOKUP(C818, customers!A817:A1817, customers!C817:C1817,, 0))</f>
        <v>mgundrymo@omniture.com</v>
      </c>
      <c r="H818" s="2" t="str">
        <f>_xlfn.XLOOKUP(C818, customers!A817:A1817, customers!G817:G1817,, 0)</f>
        <v>Ireland</v>
      </c>
      <c r="I818" t="str">
        <f>INDEX(products!$A$1:$G$49, MATCH(orders!$D818,products!$A$1:$A$49,0), MATCH(orders!I$1,products!$A$1:$G$1,0))</f>
        <v>Lib</v>
      </c>
      <c r="J818" t="str">
        <f>INDEX(products!$A$1:$G$49, MATCH(orders!$D818,products!$A$1:$A$49,0), MATCH(orders!J$1,products!$A$1:$G$1,0))</f>
        <v>L</v>
      </c>
      <c r="K818" s="5">
        <f>INDEX(products!$A$1:$G$49, MATCH(orders!$D818,products!$A$1:$A$49,0), MATCH(orders!K$1,products!$A$1:$G$1,0))</f>
        <v>0.5</v>
      </c>
      <c r="L818" s="7">
        <f>INDEX(products!$A$1:$G$49, MATCH(orders!$D818,products!$A$1:$A$49,0), 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 customers!A818:A1818, customers!B818:B1818,,0)</f>
        <v>Bayard Wellan</v>
      </c>
      <c r="G819" s="2" t="str">
        <f>IF(_xlfn.XLOOKUP(C819, customers!A818:A1818, customers!C818:C1818,, 0) = 0,"", _xlfn.XLOOKUP(C819, customers!A818:A1818, customers!C818:C1818,, 0))</f>
        <v>bwellanmp@cafepress.com</v>
      </c>
      <c r="H819" s="2" t="str">
        <f>_xlfn.XLOOKUP(C819, customers!A818:A1818, customers!G818:G1818,, 0)</f>
        <v>United States</v>
      </c>
      <c r="I819" t="str">
        <f>INDEX(products!$A$1:$G$49, MATCH(orders!$D819,products!$A$1:$A$49,0), MATCH(orders!I$1,products!$A$1:$G$1,0))</f>
        <v>Lib</v>
      </c>
      <c r="J819" t="str">
        <f>INDEX(products!$A$1:$G$49, MATCH(orders!$D819,products!$A$1:$A$49,0), MATCH(orders!J$1,products!$A$1:$G$1,0))</f>
        <v>D</v>
      </c>
      <c r="K819" s="5">
        <f>INDEX(products!$A$1:$G$49, MATCH(orders!$D819,products!$A$1:$A$49,0), MATCH(orders!K$1,products!$A$1:$G$1,0))</f>
        <v>0.5</v>
      </c>
      <c r="L819" s="7">
        <f>INDEX(products!$A$1:$G$49, MATCH(orders!$D819,products!$A$1:$A$49,0), 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 customers!A819:A1819, customers!B819:B1819,,0)</f>
        <v>Allis Wilmore</v>
      </c>
      <c r="G820" s="2" t="str">
        <f>IF(_xlfn.XLOOKUP(C820, customers!A819:A1819, customers!C819:C1819,, 0) = 0,"", _xlfn.XLOOKUP(C820, customers!A819:A1819, customers!C819:C1819,, 0))</f>
        <v/>
      </c>
      <c r="H820" s="2" t="str">
        <f>_xlfn.XLOOKUP(C820, customers!A819:A1819, customers!G819:G1819,, 0)</f>
        <v>United States</v>
      </c>
      <c r="I820" t="str">
        <f>INDEX(products!$A$1:$G$49, MATCH(orders!$D820,products!$A$1:$A$49,0), MATCH(orders!I$1,products!$A$1:$G$1,0))</f>
        <v>Lib</v>
      </c>
      <c r="J820" t="str">
        <f>INDEX(products!$A$1:$G$49, MATCH(orders!$D820,products!$A$1:$A$49,0), MATCH(orders!J$1,products!$A$1:$G$1,0))</f>
        <v>L</v>
      </c>
      <c r="K820" s="5">
        <f>INDEX(products!$A$1:$G$49, MATCH(orders!$D820,products!$A$1:$A$49,0), MATCH(orders!K$1,products!$A$1:$G$1,0))</f>
        <v>1</v>
      </c>
      <c r="L820" s="7">
        <f>INDEX(products!$A$1:$G$49, MATCH(orders!$D820,products!$A$1:$A$49,0), 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 customers!A820:A1820, customers!B820:B1820,,0)</f>
        <v>Caddric Atcheson</v>
      </c>
      <c r="G821" s="2" t="str">
        <f>IF(_xlfn.XLOOKUP(C821, customers!A820:A1820, customers!C820:C1820,, 0) = 0,"", _xlfn.XLOOKUP(C821, customers!A820:A1820, customers!C820:C1820,, 0))</f>
        <v>catchesonmr@xinhuanet.com</v>
      </c>
      <c r="H821" s="2" t="str">
        <f>_xlfn.XLOOKUP(C821, customers!A820:A1820, customers!G820:G1820,, 0)</f>
        <v>United States</v>
      </c>
      <c r="I821" t="str">
        <f>INDEX(products!$A$1:$G$49, MATCH(orders!$D821,products!$A$1:$A$49,0), MATCH(orders!I$1,products!$A$1:$G$1,0))</f>
        <v>Lib</v>
      </c>
      <c r="J821" t="str">
        <f>INDEX(products!$A$1:$G$49, MATCH(orders!$D821,products!$A$1:$A$49,0), MATCH(orders!J$1,products!$A$1:$G$1,0))</f>
        <v>L</v>
      </c>
      <c r="K821" s="5">
        <f>INDEX(products!$A$1:$G$49, MATCH(orders!$D821,products!$A$1:$A$49,0), MATCH(orders!K$1,products!$A$1:$G$1,0))</f>
        <v>0.2</v>
      </c>
      <c r="L821" s="7">
        <f>INDEX(products!$A$1:$G$49, MATCH(orders!$D821,products!$A$1:$A$49,0), 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 customers!A821:A1821, customers!B821:B1821,,0)</f>
        <v>Eustace Stenton</v>
      </c>
      <c r="G822" s="2" t="str">
        <f>IF(_xlfn.XLOOKUP(C822, customers!A821:A1821, customers!C821:C1821,, 0) = 0,"", _xlfn.XLOOKUP(C822, customers!A821:A1821, customers!C821:C1821,, 0))</f>
        <v>estentonms@google.it</v>
      </c>
      <c r="H822" s="2" t="str">
        <f>_xlfn.XLOOKUP(C822, customers!A821:A1821, customers!G821:G1821,, 0)</f>
        <v>United States</v>
      </c>
      <c r="I822" t="str">
        <f>INDEX(products!$A$1:$G$49, MATCH(orders!$D822,products!$A$1:$A$49,0), MATCH(orders!I$1,products!$A$1:$G$1,0))</f>
        <v>Exc</v>
      </c>
      <c r="J822" t="str">
        <f>INDEX(products!$A$1:$G$49, MATCH(orders!$D822,products!$A$1:$A$49,0), MATCH(orders!J$1,products!$A$1:$G$1,0))</f>
        <v>M</v>
      </c>
      <c r="K822" s="5">
        <f>INDEX(products!$A$1:$G$49, MATCH(orders!$D822,products!$A$1:$A$49,0), MATCH(orders!K$1,products!$A$1:$G$1,0))</f>
        <v>1</v>
      </c>
      <c r="L822" s="7">
        <f>INDEX(products!$A$1:$G$49, MATCH(orders!$D822,products!$A$1:$A$49,0), 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 customers!A822:A1822, customers!B822:B1822,,0)</f>
        <v>Ericka Tripp</v>
      </c>
      <c r="G823" s="2" t="str">
        <f>IF(_xlfn.XLOOKUP(C823, customers!A822:A1822, customers!C822:C1822,, 0) = 0,"", _xlfn.XLOOKUP(C823, customers!A822:A1822, customers!C822:C1822,, 0))</f>
        <v>etrippmt@wp.com</v>
      </c>
      <c r="H823" s="2" t="str">
        <f>_xlfn.XLOOKUP(C823, customers!A822:A1822, customers!G822:G1822,, 0)</f>
        <v>United States</v>
      </c>
      <c r="I823" t="str">
        <f>INDEX(products!$A$1:$G$49, MATCH(orders!$D823,products!$A$1:$A$49,0), MATCH(orders!I$1,products!$A$1:$G$1,0))</f>
        <v>Rob</v>
      </c>
      <c r="J823" t="str">
        <f>INDEX(products!$A$1:$G$49, MATCH(orders!$D823,products!$A$1:$A$49,0), MATCH(orders!J$1,products!$A$1:$G$1,0))</f>
        <v>D</v>
      </c>
      <c r="K823" s="5">
        <f>INDEX(products!$A$1:$G$49, MATCH(orders!$D823,products!$A$1:$A$49,0), MATCH(orders!K$1,products!$A$1:$G$1,0))</f>
        <v>0.5</v>
      </c>
      <c r="L823" s="7">
        <f>INDEX(products!$A$1:$G$49, MATCH(orders!$D823,products!$A$1:$A$49,0), 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 customers!A823:A1823, customers!B823:B1823,,0)</f>
        <v>Lyndsey MacManus</v>
      </c>
      <c r="G824" s="2" t="str">
        <f>IF(_xlfn.XLOOKUP(C824, customers!A823:A1823, customers!C823:C1823,, 0) = 0,"", _xlfn.XLOOKUP(C824, customers!A823:A1823, customers!C823:C1823,, 0))</f>
        <v>lmacmanusmu@imdb.com</v>
      </c>
      <c r="H824" s="2" t="str">
        <f>_xlfn.XLOOKUP(C824, customers!A823:A1823, customers!G823:G1823,, 0)</f>
        <v>United States</v>
      </c>
      <c r="I824" t="str">
        <f>INDEX(products!$A$1:$G$49, MATCH(orders!$D824,products!$A$1:$A$49,0), MATCH(orders!I$1,products!$A$1:$G$1,0))</f>
        <v>Exc</v>
      </c>
      <c r="J824" t="str">
        <f>INDEX(products!$A$1:$G$49, MATCH(orders!$D824,products!$A$1:$A$49,0), MATCH(orders!J$1,products!$A$1:$G$1,0))</f>
        <v>L</v>
      </c>
      <c r="K824" s="5">
        <f>INDEX(products!$A$1:$G$49, MATCH(orders!$D824,products!$A$1:$A$49,0), MATCH(orders!K$1,products!$A$1:$G$1,0))</f>
        <v>2.5</v>
      </c>
      <c r="L824" s="7">
        <f>INDEX(products!$A$1:$G$49, MATCH(orders!$D824,products!$A$1:$A$49,0), 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 customers!A824:A1824, customers!B824:B1824,,0)</f>
        <v>Tess Benediktovich</v>
      </c>
      <c r="G825" s="2" t="str">
        <f>IF(_xlfn.XLOOKUP(C825, customers!A824:A1824, customers!C824:C1824,, 0) = 0,"", _xlfn.XLOOKUP(C825, customers!A824:A1824, customers!C824:C1824,, 0))</f>
        <v>tbenediktovichmv@ebay.com</v>
      </c>
      <c r="H825" s="2" t="str">
        <f>_xlfn.XLOOKUP(C825, customers!A824:A1824, customers!G824:G1824,, 0)</f>
        <v>United States</v>
      </c>
      <c r="I825" t="str">
        <f>INDEX(products!$A$1:$G$49, MATCH(orders!$D825,products!$A$1:$A$49,0), MATCH(orders!I$1,products!$A$1:$G$1,0))</f>
        <v>Lib</v>
      </c>
      <c r="J825" t="str">
        <f>INDEX(products!$A$1:$G$49, MATCH(orders!$D825,products!$A$1:$A$49,0), MATCH(orders!J$1,products!$A$1:$G$1,0))</f>
        <v>L</v>
      </c>
      <c r="K825" s="5">
        <f>INDEX(products!$A$1:$G$49, MATCH(orders!$D825,products!$A$1:$A$49,0), MATCH(orders!K$1,products!$A$1:$G$1,0))</f>
        <v>1</v>
      </c>
      <c r="L825" s="7">
        <f>INDEX(products!$A$1:$G$49, MATCH(orders!$D825,products!$A$1:$A$49,0), 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 customers!A825:A1825, customers!B825:B1825,,0)</f>
        <v>Correy Bourner</v>
      </c>
      <c r="G826" s="2" t="str">
        <f>IF(_xlfn.XLOOKUP(C826, customers!A825:A1825, customers!C825:C1825,, 0) = 0,"", _xlfn.XLOOKUP(C826, customers!A825:A1825, customers!C825:C1825,, 0))</f>
        <v>cbournermw@chronoengine.com</v>
      </c>
      <c r="H826" s="2" t="str">
        <f>_xlfn.XLOOKUP(C826, customers!A825:A1825, customers!G825:G1825,, 0)</f>
        <v>United States</v>
      </c>
      <c r="I826" t="str">
        <f>INDEX(products!$A$1:$G$49, MATCH(orders!$D826,products!$A$1:$A$49,0), MATCH(orders!I$1,products!$A$1:$G$1,0))</f>
        <v>Ara</v>
      </c>
      <c r="J826" t="str">
        <f>INDEX(products!$A$1:$G$49, MATCH(orders!$D826,products!$A$1:$A$49,0), MATCH(orders!J$1,products!$A$1:$G$1,0))</f>
        <v>M</v>
      </c>
      <c r="K826" s="5">
        <f>INDEX(products!$A$1:$G$49, MATCH(orders!$D826,products!$A$1:$A$49,0), MATCH(orders!K$1,products!$A$1:$G$1,0))</f>
        <v>0.2</v>
      </c>
      <c r="L826" s="7">
        <f>INDEX(products!$A$1:$G$49, MATCH(orders!$D826,products!$A$1:$A$49,0), 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 customers!A826:A1826, customers!B826:B1826,,0)</f>
        <v>Odelia Skerme</v>
      </c>
      <c r="G827" s="2" t="str">
        <f>IF(_xlfn.XLOOKUP(C827, customers!A826:A1826, customers!C826:C1826,, 0) = 0,"", _xlfn.XLOOKUP(C827, customers!A826:A1826, customers!C826:C1826,, 0))</f>
        <v>oskermen3@hatena.ne.jp</v>
      </c>
      <c r="H827" s="2" t="str">
        <f>_xlfn.XLOOKUP(C827, customers!A826:A1826, customers!G826:G1826,, 0)</f>
        <v>United States</v>
      </c>
      <c r="I827" t="str">
        <f>INDEX(products!$A$1:$G$49, MATCH(orders!$D827,products!$A$1:$A$49,0), MATCH(orders!I$1,products!$A$1:$G$1,0))</f>
        <v>Ara</v>
      </c>
      <c r="J827" t="str">
        <f>INDEX(products!$A$1:$G$49, MATCH(orders!$D827,products!$A$1:$A$49,0), MATCH(orders!J$1,products!$A$1:$G$1,0))</f>
        <v>D</v>
      </c>
      <c r="K827" s="5">
        <f>INDEX(products!$A$1:$G$49, MATCH(orders!$D827,products!$A$1:$A$49,0), MATCH(orders!K$1,products!$A$1:$G$1,0))</f>
        <v>1</v>
      </c>
      <c r="L827" s="7">
        <f>INDEX(products!$A$1:$G$49, MATCH(orders!$D827,products!$A$1:$A$49,0), 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 customers!A827:A1827, customers!B827:B1827,,0)</f>
        <v>Kandy Heddan</v>
      </c>
      <c r="G828" s="2" t="str">
        <f>IF(_xlfn.XLOOKUP(C828, customers!A827:A1827, customers!C827:C1827,, 0) = 0,"", _xlfn.XLOOKUP(C828, customers!A827:A1827, customers!C827:C1827,, 0))</f>
        <v>kheddanmy@icq.com</v>
      </c>
      <c r="H828" s="2" t="str">
        <f>_xlfn.XLOOKUP(C828, customers!A827:A1827, customers!G827:G1827,, 0)</f>
        <v>United States</v>
      </c>
      <c r="I828" t="str">
        <f>INDEX(products!$A$1:$G$49, MATCH(orders!$D828,products!$A$1:$A$49,0), MATCH(orders!I$1,products!$A$1:$G$1,0))</f>
        <v>Exc</v>
      </c>
      <c r="J828" t="str">
        <f>INDEX(products!$A$1:$G$49, MATCH(orders!$D828,products!$A$1:$A$49,0), MATCH(orders!J$1,products!$A$1:$G$1,0))</f>
        <v>M</v>
      </c>
      <c r="K828" s="5">
        <f>INDEX(products!$A$1:$G$49, MATCH(orders!$D828,products!$A$1:$A$49,0), MATCH(orders!K$1,products!$A$1:$G$1,0))</f>
        <v>0.5</v>
      </c>
      <c r="L828" s="7">
        <f>INDEX(products!$A$1:$G$49, MATCH(orders!$D828,products!$A$1:$A$49,0), 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 customers!A828:A1828, customers!B828:B1828,,0)</f>
        <v>Ibby Charters</v>
      </c>
      <c r="G829" s="2" t="str">
        <f>IF(_xlfn.XLOOKUP(C829, customers!A828:A1828, customers!C828:C1828,, 0) = 0,"", _xlfn.XLOOKUP(C829, customers!A828:A1828, customers!C828:C1828,, 0))</f>
        <v>ichartersmz@abc.net.au</v>
      </c>
      <c r="H829" s="2" t="str">
        <f>_xlfn.XLOOKUP(C829, customers!A828:A1828, customers!G828:G1828,, 0)</f>
        <v>United States</v>
      </c>
      <c r="I829" t="str">
        <f>INDEX(products!$A$1:$G$49, MATCH(orders!$D829,products!$A$1:$A$49,0), MATCH(orders!I$1,products!$A$1:$G$1,0))</f>
        <v>Exc</v>
      </c>
      <c r="J829" t="str">
        <f>INDEX(products!$A$1:$G$49, MATCH(orders!$D829,products!$A$1:$A$49,0), MATCH(orders!J$1,products!$A$1:$G$1,0))</f>
        <v>M</v>
      </c>
      <c r="K829" s="5">
        <f>INDEX(products!$A$1:$G$49, MATCH(orders!$D829,products!$A$1:$A$49,0), MATCH(orders!K$1,products!$A$1:$G$1,0))</f>
        <v>0.2</v>
      </c>
      <c r="L829" s="7">
        <f>INDEX(products!$A$1:$G$49, MATCH(orders!$D829,products!$A$1:$A$49,0), 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 customers!A829:A1829, customers!B829:B1829,,0)</f>
        <v>Adora Roubert</v>
      </c>
      <c r="G830" s="2" t="str">
        <f>IF(_xlfn.XLOOKUP(C830, customers!A829:A1829, customers!C829:C1829,, 0) = 0,"", _xlfn.XLOOKUP(C830, customers!A829:A1829, customers!C829:C1829,, 0))</f>
        <v>aroubertn0@tmall.com</v>
      </c>
      <c r="H830" s="2" t="str">
        <f>_xlfn.XLOOKUP(C830, customers!A829:A1829, customers!G829:G1829,, 0)</f>
        <v>United States</v>
      </c>
      <c r="I830" t="str">
        <f>INDEX(products!$A$1:$G$49, MATCH(orders!$D830,products!$A$1:$A$49,0), MATCH(orders!I$1,products!$A$1:$G$1,0))</f>
        <v>Ara</v>
      </c>
      <c r="J830" t="str">
        <f>INDEX(products!$A$1:$G$49, MATCH(orders!$D830,products!$A$1:$A$49,0), MATCH(orders!J$1,products!$A$1:$G$1,0))</f>
        <v>D</v>
      </c>
      <c r="K830" s="5">
        <f>INDEX(products!$A$1:$G$49, MATCH(orders!$D830,products!$A$1:$A$49,0), MATCH(orders!K$1,products!$A$1:$G$1,0))</f>
        <v>2.5</v>
      </c>
      <c r="L830" s="7">
        <f>INDEX(products!$A$1:$G$49, MATCH(orders!$D830,products!$A$1:$A$49,0), 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 customers!A830:A1830, customers!B830:B1830,,0)</f>
        <v>Hillel Mairs</v>
      </c>
      <c r="G831" s="2" t="str">
        <f>IF(_xlfn.XLOOKUP(C831, customers!A830:A1830, customers!C830:C1830,, 0) = 0,"", _xlfn.XLOOKUP(C831, customers!A830:A1830, customers!C830:C1830,, 0))</f>
        <v>hmairsn1@so-net.ne.jp</v>
      </c>
      <c r="H831" s="2" t="str">
        <f>_xlfn.XLOOKUP(C831, customers!A830:A1830, customers!G830:G1830,, 0)</f>
        <v>United States</v>
      </c>
      <c r="I831" t="str">
        <f>INDEX(products!$A$1:$G$49, MATCH(orders!$D831,products!$A$1:$A$49,0), MATCH(orders!I$1,products!$A$1:$G$1,0))</f>
        <v>Ara</v>
      </c>
      <c r="J831" t="str">
        <f>INDEX(products!$A$1:$G$49, MATCH(orders!$D831,products!$A$1:$A$49,0), MATCH(orders!J$1,products!$A$1:$G$1,0))</f>
        <v>D</v>
      </c>
      <c r="K831" s="5">
        <f>INDEX(products!$A$1:$G$49, MATCH(orders!$D831,products!$A$1:$A$49,0), MATCH(orders!K$1,products!$A$1:$G$1,0))</f>
        <v>0.2</v>
      </c>
      <c r="L831" s="7">
        <f>INDEX(products!$A$1:$G$49, MATCH(orders!$D831,products!$A$1:$A$49,0), 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 customers!A831:A1831, customers!B831:B1831,,0)</f>
        <v>Helaina Rainforth</v>
      </c>
      <c r="G832" s="2" t="str">
        <f>IF(_xlfn.XLOOKUP(C832, customers!A831:A1831, customers!C831:C1831,, 0) = 0,"", _xlfn.XLOOKUP(C832, customers!A831:A1831, customers!C831:C1831,, 0))</f>
        <v>hrainforthn2@blog.com</v>
      </c>
      <c r="H832" s="2" t="str">
        <f>_xlfn.XLOOKUP(C832, customers!A831:A1831, customers!G831:G1831,, 0)</f>
        <v>United States</v>
      </c>
      <c r="I832" t="str">
        <f>INDEX(products!$A$1:$G$49, MATCH(orders!$D832,products!$A$1:$A$49,0), MATCH(orders!I$1,products!$A$1:$G$1,0))</f>
        <v>Exc</v>
      </c>
      <c r="J832" t="str">
        <f>INDEX(products!$A$1:$G$49, MATCH(orders!$D832,products!$A$1:$A$49,0), MATCH(orders!J$1,products!$A$1:$G$1,0))</f>
        <v>M</v>
      </c>
      <c r="K832" s="5">
        <f>INDEX(products!$A$1:$G$49, MATCH(orders!$D832,products!$A$1:$A$49,0), MATCH(orders!K$1,products!$A$1:$G$1,0))</f>
        <v>1</v>
      </c>
      <c r="L832" s="7">
        <f>INDEX(products!$A$1:$G$49, MATCH(orders!$D832,products!$A$1:$A$49,0), 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 customers!A832:A1832, customers!B832:B1832,,0)</f>
        <v>Helaina Rainforth</v>
      </c>
      <c r="G833" s="2" t="str">
        <f>IF(_xlfn.XLOOKUP(C833, customers!A832:A1832, customers!C832:C1832,, 0) = 0,"", _xlfn.XLOOKUP(C833, customers!A832:A1832, customers!C832:C1832,, 0))</f>
        <v>hrainforthn2@blog.com</v>
      </c>
      <c r="H833" s="2" t="str">
        <f>_xlfn.XLOOKUP(C833, customers!A832:A1832, customers!G832:G1832,, 0)</f>
        <v>United States</v>
      </c>
      <c r="I833" t="str">
        <f>INDEX(products!$A$1:$G$49, MATCH(orders!$D833,products!$A$1:$A$49,0), MATCH(orders!I$1,products!$A$1:$G$1,0))</f>
        <v>Ara</v>
      </c>
      <c r="J833" t="str">
        <f>INDEX(products!$A$1:$G$49, MATCH(orders!$D833,products!$A$1:$A$49,0), MATCH(orders!J$1,products!$A$1:$G$1,0))</f>
        <v>D</v>
      </c>
      <c r="K833" s="5">
        <f>INDEX(products!$A$1:$G$49, MATCH(orders!$D833,products!$A$1:$A$49,0), MATCH(orders!K$1,products!$A$1:$G$1,0))</f>
        <v>0.2</v>
      </c>
      <c r="L833" s="7">
        <f>INDEX(products!$A$1:$G$49, MATCH(orders!$D833,products!$A$1:$A$49,0), 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 customers!A833:A1833, customers!B833:B1833,,0)</f>
        <v>Isac Jesper</v>
      </c>
      <c r="G834" s="2" t="str">
        <f>IF(_xlfn.XLOOKUP(C834, customers!A833:A1833, customers!C833:C1833,, 0) = 0,"", _xlfn.XLOOKUP(C834, customers!A833:A1833, customers!C833:C1833,, 0))</f>
        <v>ijespern4@theglobeandmail.com</v>
      </c>
      <c r="H834" s="2" t="str">
        <f>_xlfn.XLOOKUP(C834, customers!A833:A1833, customers!G833:G1833,, 0)</f>
        <v>United States</v>
      </c>
      <c r="I834" t="str">
        <f>INDEX(products!$A$1:$G$49, MATCH(orders!$D834,products!$A$1:$A$49,0), MATCH(orders!I$1,products!$A$1:$G$1,0))</f>
        <v>Rob</v>
      </c>
      <c r="J834" t="str">
        <f>INDEX(products!$A$1:$G$49, MATCH(orders!$D834,products!$A$1:$A$49,0), MATCH(orders!J$1,products!$A$1:$G$1,0))</f>
        <v>M</v>
      </c>
      <c r="K834" s="5">
        <f>INDEX(products!$A$1:$G$49, MATCH(orders!$D834,products!$A$1:$A$49,0), MATCH(orders!K$1,products!$A$1:$G$1,0))</f>
        <v>1</v>
      </c>
      <c r="L834" s="7">
        <f>INDEX(products!$A$1:$G$49, MATCH(orders!$D834,products!$A$1:$A$49,0), 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 customers!A834:A1834, customers!B834:B1834,,0)</f>
        <v>Lenette Dwerryhouse</v>
      </c>
      <c r="G835" s="2" t="str">
        <f>IF(_xlfn.XLOOKUP(C835, customers!A834:A1834, customers!C834:C1834,, 0) = 0,"", _xlfn.XLOOKUP(C835, customers!A834:A1834, customers!C834:C1834,, 0))</f>
        <v>ldwerryhousen5@gravatar.com</v>
      </c>
      <c r="H835" s="2" t="str">
        <f>_xlfn.XLOOKUP(C835, customers!A834:A1834, customers!G834:G1834,, 0)</f>
        <v>United States</v>
      </c>
      <c r="I835" t="str">
        <f>INDEX(products!$A$1:$G$49, MATCH(orders!$D835,products!$A$1:$A$49,0), MATCH(orders!I$1,products!$A$1:$G$1,0))</f>
        <v>Rob</v>
      </c>
      <c r="J835" t="str">
        <f>INDEX(products!$A$1:$G$49, MATCH(orders!$D835,products!$A$1:$A$49,0), MATCH(orders!J$1,products!$A$1:$G$1,0))</f>
        <v>D</v>
      </c>
      <c r="K835" s="5">
        <f>INDEX(products!$A$1:$G$49, MATCH(orders!$D835,products!$A$1:$A$49,0), MATCH(orders!K$1,products!$A$1:$G$1,0))</f>
        <v>2.5</v>
      </c>
      <c r="L835" s="7">
        <f>INDEX(products!$A$1:$G$49, MATCH(orders!$D835,products!$A$1:$A$49,0), MATCH(orders!L$1,products!$A$1:$G$1,0))</f>
        <v>20.584999999999997</v>
      </c>
      <c r="M835" s="7">
        <f t="shared" ref="M835:M898" si="39">E835*L835</f>
        <v>82.339999999999989</v>
      </c>
      <c r="N835" t="str">
        <f t="shared" ref="N835:N898" si="40">IF(I835="Rob","Robusta", IF(I835="Exc","Excelsa", IF(I835="Ara","Arabica", IF(I835="Lib","Liberica",""))))</f>
        <v>Robusta</v>
      </c>
      <c r="O835" t="str">
        <f t="shared" ref="O835:O898" si="41">IF(J835="M","Medium", IF(J835="L","Light", 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 customers!A835:A1835, customers!B835:B1835,,0)</f>
        <v>Nadeen Broomer</v>
      </c>
      <c r="G836" s="2" t="str">
        <f>IF(_xlfn.XLOOKUP(C836, customers!A835:A1835, customers!C835:C1835,, 0) = 0,"", _xlfn.XLOOKUP(C836, customers!A835:A1835, customers!C835:C1835,, 0))</f>
        <v>nbroomern6@examiner.com</v>
      </c>
      <c r="H836" s="2" t="str">
        <f>_xlfn.XLOOKUP(C836, customers!A835:A1835, customers!G835:G1835,, 0)</f>
        <v>United States</v>
      </c>
      <c r="I836" t="str">
        <f>INDEX(products!$A$1:$G$49, MATCH(orders!$D836,products!$A$1:$A$49,0), MATCH(orders!I$1,products!$A$1:$G$1,0))</f>
        <v>Ara</v>
      </c>
      <c r="J836" t="str">
        <f>INDEX(products!$A$1:$G$49, MATCH(orders!$D836,products!$A$1:$A$49,0), MATCH(orders!J$1,products!$A$1:$G$1,0))</f>
        <v>D</v>
      </c>
      <c r="K836" s="5">
        <f>INDEX(products!$A$1:$G$49, MATCH(orders!$D836,products!$A$1:$A$49,0), MATCH(orders!K$1,products!$A$1:$G$1,0))</f>
        <v>2.5</v>
      </c>
      <c r="L836" s="7">
        <f>INDEX(products!$A$1:$G$49, MATCH(orders!$D836,products!$A$1:$A$49,0), 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 customers!A836:A1836, customers!B836:B1836,,0)</f>
        <v>Konstantine Thoumasson</v>
      </c>
      <c r="G837" s="2" t="str">
        <f>IF(_xlfn.XLOOKUP(C837, customers!A836:A1836, customers!C836:C1836,, 0) = 0,"", _xlfn.XLOOKUP(C837, customers!A836:A1836, customers!C836:C1836,, 0))</f>
        <v>kthoumassonn7@bloglovin.com</v>
      </c>
      <c r="H837" s="2" t="str">
        <f>_xlfn.XLOOKUP(C837, customers!A836:A1836, customers!G836:G1836,, 0)</f>
        <v>United States</v>
      </c>
      <c r="I837" t="str">
        <f>INDEX(products!$A$1:$G$49, MATCH(orders!$D837,products!$A$1:$A$49,0), MATCH(orders!I$1,products!$A$1:$G$1,0))</f>
        <v>Exc</v>
      </c>
      <c r="J837" t="str">
        <f>INDEX(products!$A$1:$G$49, MATCH(orders!$D837,products!$A$1:$A$49,0), MATCH(orders!J$1,products!$A$1:$G$1,0))</f>
        <v>L</v>
      </c>
      <c r="K837" s="5">
        <f>INDEX(products!$A$1:$G$49, MATCH(orders!$D837,products!$A$1:$A$49,0), MATCH(orders!K$1,products!$A$1:$G$1,0))</f>
        <v>0.5</v>
      </c>
      <c r="L837" s="7">
        <f>INDEX(products!$A$1:$G$49, MATCH(orders!$D837,products!$A$1:$A$49,0), 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 customers!A837:A1837, customers!B837:B1837,,0)</f>
        <v>Frans Habbergham</v>
      </c>
      <c r="G838" s="2" t="str">
        <f>IF(_xlfn.XLOOKUP(C838, customers!A837:A1837, customers!C837:C1837,, 0) = 0,"", _xlfn.XLOOKUP(C838, customers!A837:A1837, customers!C837:C1837,, 0))</f>
        <v>fhabberghamn8@discovery.com</v>
      </c>
      <c r="H838" s="2" t="str">
        <f>_xlfn.XLOOKUP(C838, customers!A837:A1837, customers!G837:G1837,, 0)</f>
        <v>United States</v>
      </c>
      <c r="I838" t="str">
        <f>INDEX(products!$A$1:$G$49, MATCH(orders!$D838,products!$A$1:$A$49,0), MATCH(orders!I$1,products!$A$1:$G$1,0))</f>
        <v>Ara</v>
      </c>
      <c r="J838" t="str">
        <f>INDEX(products!$A$1:$G$49, MATCH(orders!$D838,products!$A$1:$A$49,0), MATCH(orders!J$1,products!$A$1:$G$1,0))</f>
        <v>D</v>
      </c>
      <c r="K838" s="5">
        <f>INDEX(products!$A$1:$G$49, MATCH(orders!$D838,products!$A$1:$A$49,0), MATCH(orders!K$1,products!$A$1:$G$1,0))</f>
        <v>0.2</v>
      </c>
      <c r="L838" s="7">
        <f>INDEX(products!$A$1:$G$49, MATCH(orders!$D838,products!$A$1:$A$49,0), 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e">
        <f>_xlfn.XLOOKUP(C839, customers!A838:A1838, customers!B838:B1838,,0)</f>
        <v>#N/A</v>
      </c>
      <c r="G839" s="2" t="e">
        <f>IF(_xlfn.XLOOKUP(C839, customers!A838:A1838, customers!C838:C1838,, 0) = 0,"", _xlfn.XLOOKUP(C839, customers!A838:A1838, customers!C838:C1838,, 0))</f>
        <v>#N/A</v>
      </c>
      <c r="H839" s="2" t="e">
        <f>_xlfn.XLOOKUP(C839, customers!A838:A1838, customers!G838:G1838,, 0)</f>
        <v>#N/A</v>
      </c>
      <c r="I839" t="str">
        <f>INDEX(products!$A$1:$G$49, MATCH(orders!$D839,products!$A$1:$A$49,0), MATCH(orders!I$1,products!$A$1:$G$1,0))</f>
        <v>Lib</v>
      </c>
      <c r="J839" t="str">
        <f>INDEX(products!$A$1:$G$49, MATCH(orders!$D839,products!$A$1:$A$49,0), MATCH(orders!J$1,products!$A$1:$G$1,0))</f>
        <v>M</v>
      </c>
      <c r="K839" s="5">
        <f>INDEX(products!$A$1:$G$49, MATCH(orders!$D839,products!$A$1:$A$49,0), MATCH(orders!K$1,products!$A$1:$G$1,0))</f>
        <v>2.5</v>
      </c>
      <c r="L839" s="7">
        <f>INDEX(products!$A$1:$G$49, MATCH(orders!$D839,products!$A$1:$A$49,0), 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 customers!A839:A1839, customers!B839:B1839,,0)</f>
        <v>Romain Avrashin</v>
      </c>
      <c r="G840" s="2" t="str">
        <f>IF(_xlfn.XLOOKUP(C840, customers!A839:A1839, customers!C839:C1839,, 0) = 0,"", _xlfn.XLOOKUP(C840, customers!A839:A1839, customers!C839:C1839,, 0))</f>
        <v>ravrashinna@tamu.edu</v>
      </c>
      <c r="H840" s="2" t="str">
        <f>_xlfn.XLOOKUP(C840, customers!A839:A1839, customers!G839:G1839,, 0)</f>
        <v>United States</v>
      </c>
      <c r="I840" t="str">
        <f>INDEX(products!$A$1:$G$49, MATCH(orders!$D840,products!$A$1:$A$49,0), MATCH(orders!I$1,products!$A$1:$G$1,0))</f>
        <v>Ara</v>
      </c>
      <c r="J840" t="str">
        <f>INDEX(products!$A$1:$G$49, MATCH(orders!$D840,products!$A$1:$A$49,0), MATCH(orders!J$1,products!$A$1:$G$1,0))</f>
        <v>D</v>
      </c>
      <c r="K840" s="5">
        <f>INDEX(products!$A$1:$G$49, MATCH(orders!$D840,products!$A$1:$A$49,0), MATCH(orders!K$1,products!$A$1:$G$1,0))</f>
        <v>2.5</v>
      </c>
      <c r="L840" s="7">
        <f>INDEX(products!$A$1:$G$49, MATCH(orders!$D840,products!$A$1:$A$49,0), 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 customers!A840:A1840, customers!B840:B1840,,0)</f>
        <v>Miran Doidge</v>
      </c>
      <c r="G841" s="2" t="str">
        <f>IF(_xlfn.XLOOKUP(C841, customers!A840:A1840, customers!C840:C1840,, 0) = 0,"", _xlfn.XLOOKUP(C841, customers!A840:A1840, customers!C840:C1840,, 0))</f>
        <v>mdoidgenb@etsy.com</v>
      </c>
      <c r="H841" s="2" t="str">
        <f>_xlfn.XLOOKUP(C841, customers!A840:A1840, customers!G840:G1840,, 0)</f>
        <v>United States</v>
      </c>
      <c r="I841" t="str">
        <f>INDEX(products!$A$1:$G$49, MATCH(orders!$D841,products!$A$1:$A$49,0), MATCH(orders!I$1,products!$A$1:$G$1,0))</f>
        <v>Exc</v>
      </c>
      <c r="J841" t="str">
        <f>INDEX(products!$A$1:$G$49, MATCH(orders!$D841,products!$A$1:$A$49,0), MATCH(orders!J$1,products!$A$1:$G$1,0))</f>
        <v>M</v>
      </c>
      <c r="K841" s="5">
        <f>INDEX(products!$A$1:$G$49, MATCH(orders!$D841,products!$A$1:$A$49,0), MATCH(orders!K$1,products!$A$1:$G$1,0))</f>
        <v>0.5</v>
      </c>
      <c r="L841" s="7">
        <f>INDEX(products!$A$1:$G$49, MATCH(orders!$D841,products!$A$1:$A$49,0), 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 customers!A841:A1841, customers!B841:B1841,,0)</f>
        <v>Janeva Edinboro</v>
      </c>
      <c r="G842" s="2" t="str">
        <f>IF(_xlfn.XLOOKUP(C842, customers!A841:A1841, customers!C841:C1841,, 0) = 0,"", _xlfn.XLOOKUP(C842, customers!A841:A1841, customers!C841:C1841,, 0))</f>
        <v>jedinboronc@reverbnation.com</v>
      </c>
      <c r="H842" s="2" t="str">
        <f>_xlfn.XLOOKUP(C842, customers!A841:A1841, customers!G841:G1841,, 0)</f>
        <v>United States</v>
      </c>
      <c r="I842" t="str">
        <f>INDEX(products!$A$1:$G$49, MATCH(orders!$D842,products!$A$1:$A$49,0), MATCH(orders!I$1,products!$A$1:$G$1,0))</f>
        <v>Rob</v>
      </c>
      <c r="J842" t="str">
        <f>INDEX(products!$A$1:$G$49, MATCH(orders!$D842,products!$A$1:$A$49,0), MATCH(orders!J$1,products!$A$1:$G$1,0))</f>
        <v>L</v>
      </c>
      <c r="K842" s="5">
        <f>INDEX(products!$A$1:$G$49, MATCH(orders!$D842,products!$A$1:$A$49,0), MATCH(orders!K$1,products!$A$1:$G$1,0))</f>
        <v>0.5</v>
      </c>
      <c r="L842" s="7">
        <f>INDEX(products!$A$1:$G$49, MATCH(orders!$D842,products!$A$1:$A$49,0), 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 customers!A842:A1842, customers!B842:B1842,,0)</f>
        <v>Trumaine Tewelson</v>
      </c>
      <c r="G843" s="2" t="str">
        <f>IF(_xlfn.XLOOKUP(C843, customers!A842:A1842, customers!C842:C1842,, 0) = 0,"", _xlfn.XLOOKUP(C843, customers!A842:A1842, customers!C842:C1842,, 0))</f>
        <v>ttewelsonnd@cdbaby.com</v>
      </c>
      <c r="H843" s="2" t="str">
        <f>_xlfn.XLOOKUP(C843, customers!A842:A1842, customers!G842:G1842,, 0)</f>
        <v>United States</v>
      </c>
      <c r="I843" t="str">
        <f>INDEX(products!$A$1:$G$49, MATCH(orders!$D843,products!$A$1:$A$49,0), MATCH(orders!I$1,products!$A$1:$G$1,0))</f>
        <v>Lib</v>
      </c>
      <c r="J843" t="str">
        <f>INDEX(products!$A$1:$G$49, MATCH(orders!$D843,products!$A$1:$A$49,0), MATCH(orders!J$1,products!$A$1:$G$1,0))</f>
        <v>M</v>
      </c>
      <c r="K843" s="5">
        <f>INDEX(products!$A$1:$G$49, MATCH(orders!$D843,products!$A$1:$A$49,0), MATCH(orders!K$1,products!$A$1:$G$1,0))</f>
        <v>0.2</v>
      </c>
      <c r="L843" s="7">
        <f>INDEX(products!$A$1:$G$49, MATCH(orders!$D843,products!$A$1:$A$49,0), 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e">
        <f>_xlfn.XLOOKUP(C844, customers!A843:A1843, customers!B843:B1843,,0)</f>
        <v>#N/A</v>
      </c>
      <c r="G844" s="2" t="e">
        <f>IF(_xlfn.XLOOKUP(C844, customers!A843:A1843, customers!C843:C1843,, 0) = 0,"", _xlfn.XLOOKUP(C844, customers!A843:A1843, customers!C843:C1843,, 0))</f>
        <v>#N/A</v>
      </c>
      <c r="H844" s="2" t="e">
        <f>_xlfn.XLOOKUP(C844, customers!A843:A1843, customers!G843:G1843,, 0)</f>
        <v>#N/A</v>
      </c>
      <c r="I844" t="str">
        <f>INDEX(products!$A$1:$G$49, MATCH(orders!$D844,products!$A$1:$A$49,0), MATCH(orders!I$1,products!$A$1:$G$1,0))</f>
        <v>Exc</v>
      </c>
      <c r="J844" t="str">
        <f>INDEX(products!$A$1:$G$49, MATCH(orders!$D844,products!$A$1:$A$49,0), MATCH(orders!J$1,products!$A$1:$G$1,0))</f>
        <v>M</v>
      </c>
      <c r="K844" s="5">
        <f>INDEX(products!$A$1:$G$49, MATCH(orders!$D844,products!$A$1:$A$49,0), MATCH(orders!K$1,products!$A$1:$G$1,0))</f>
        <v>0.2</v>
      </c>
      <c r="L844" s="7">
        <f>INDEX(products!$A$1:$G$49, MATCH(orders!$D844,products!$A$1:$A$49,0), 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 customers!A844:A1844, customers!B844:B1844,,0)</f>
        <v>De Drewitt</v>
      </c>
      <c r="G845" s="2" t="str">
        <f>IF(_xlfn.XLOOKUP(C845, customers!A844:A1844, customers!C844:C1844,, 0) = 0,"", _xlfn.XLOOKUP(C845, customers!A844:A1844, customers!C844:C1844,, 0))</f>
        <v>ddrewittnf@mapquest.com</v>
      </c>
      <c r="H845" s="2" t="str">
        <f>_xlfn.XLOOKUP(C845, customers!A844:A1844, customers!G844:G1844,, 0)</f>
        <v>United States</v>
      </c>
      <c r="I845" t="str">
        <f>INDEX(products!$A$1:$G$49, MATCH(orders!$D845,products!$A$1:$A$49,0), MATCH(orders!I$1,products!$A$1:$G$1,0))</f>
        <v>Exc</v>
      </c>
      <c r="J845" t="str">
        <f>INDEX(products!$A$1:$G$49, MATCH(orders!$D845,products!$A$1:$A$49,0), MATCH(orders!J$1,products!$A$1:$G$1,0))</f>
        <v>M</v>
      </c>
      <c r="K845" s="5">
        <f>INDEX(products!$A$1:$G$49, MATCH(orders!$D845,products!$A$1:$A$49,0), MATCH(orders!K$1,products!$A$1:$G$1,0))</f>
        <v>0.2</v>
      </c>
      <c r="L845" s="7">
        <f>INDEX(products!$A$1:$G$49, MATCH(orders!$D845,products!$A$1:$A$49,0), 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 customers!A845:A1845, customers!B845:B1845,,0)</f>
        <v>Adelheid Gladhill</v>
      </c>
      <c r="G846" s="2" t="str">
        <f>IF(_xlfn.XLOOKUP(C846, customers!A845:A1845, customers!C845:C1845,, 0) = 0,"", _xlfn.XLOOKUP(C846, customers!A845:A1845, customers!C845:C1845,, 0))</f>
        <v>agladhillng@stanford.edu</v>
      </c>
      <c r="H846" s="2" t="str">
        <f>_xlfn.XLOOKUP(C846, customers!A845:A1845, customers!G845:G1845,, 0)</f>
        <v>United States</v>
      </c>
      <c r="I846" t="str">
        <f>INDEX(products!$A$1:$G$49, MATCH(orders!$D846,products!$A$1:$A$49,0), MATCH(orders!I$1,products!$A$1:$G$1,0))</f>
        <v>Ara</v>
      </c>
      <c r="J846" t="str">
        <f>INDEX(products!$A$1:$G$49, MATCH(orders!$D846,products!$A$1:$A$49,0), MATCH(orders!J$1,products!$A$1:$G$1,0))</f>
        <v>D</v>
      </c>
      <c r="K846" s="5">
        <f>INDEX(products!$A$1:$G$49, MATCH(orders!$D846,products!$A$1:$A$49,0), MATCH(orders!K$1,products!$A$1:$G$1,0))</f>
        <v>0.5</v>
      </c>
      <c r="L846" s="7">
        <f>INDEX(products!$A$1:$G$49, MATCH(orders!$D846,products!$A$1:$A$49,0), 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 customers!A846:A1846, customers!B846:B1846,,0)</f>
        <v>Murielle Lorinez</v>
      </c>
      <c r="G847" s="2" t="str">
        <f>IF(_xlfn.XLOOKUP(C847, customers!A846:A1846, customers!C846:C1846,, 0) = 0,"", _xlfn.XLOOKUP(C847, customers!A846:A1846, customers!C846:C1846,, 0))</f>
        <v>mlorineznh@whitehouse.gov</v>
      </c>
      <c r="H847" s="2" t="str">
        <f>_xlfn.XLOOKUP(C847, customers!A846:A1846, customers!G846:G1846,, 0)</f>
        <v>United States</v>
      </c>
      <c r="I847" t="str">
        <f>INDEX(products!$A$1:$G$49, MATCH(orders!$D847,products!$A$1:$A$49,0), MATCH(orders!I$1,products!$A$1:$G$1,0))</f>
        <v>Exc</v>
      </c>
      <c r="J847" t="str">
        <f>INDEX(products!$A$1:$G$49, MATCH(orders!$D847,products!$A$1:$A$49,0), MATCH(orders!J$1,products!$A$1:$G$1,0))</f>
        <v>D</v>
      </c>
      <c r="K847" s="5">
        <f>INDEX(products!$A$1:$G$49, MATCH(orders!$D847,products!$A$1:$A$49,0), MATCH(orders!K$1,products!$A$1:$G$1,0))</f>
        <v>2.5</v>
      </c>
      <c r="L847" s="7">
        <f>INDEX(products!$A$1:$G$49, MATCH(orders!$D847,products!$A$1:$A$49,0), 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 customers!A847:A1847, customers!B847:B1847,,0)</f>
        <v>Edin Mathe</v>
      </c>
      <c r="G848" s="2" t="str">
        <f>IF(_xlfn.XLOOKUP(C848, customers!A847:A1847, customers!C847:C1847,, 0) = 0,"", _xlfn.XLOOKUP(C848, customers!A847:A1847, customers!C847:C1847,, 0))</f>
        <v/>
      </c>
      <c r="H848" s="2" t="str">
        <f>_xlfn.XLOOKUP(C848, customers!A847:A1847, customers!G847:G1847,, 0)</f>
        <v>United States</v>
      </c>
      <c r="I848" t="str">
        <f>INDEX(products!$A$1:$G$49, MATCH(orders!$D848,products!$A$1:$A$49,0), MATCH(orders!I$1,products!$A$1:$G$1,0))</f>
        <v>Ara</v>
      </c>
      <c r="J848" t="str">
        <f>INDEX(products!$A$1:$G$49, MATCH(orders!$D848,products!$A$1:$A$49,0), MATCH(orders!J$1,products!$A$1:$G$1,0))</f>
        <v>M</v>
      </c>
      <c r="K848" s="5">
        <f>INDEX(products!$A$1:$G$49, MATCH(orders!$D848,products!$A$1:$A$49,0), MATCH(orders!K$1,products!$A$1:$G$1,0))</f>
        <v>2.5</v>
      </c>
      <c r="L848" s="7">
        <f>INDEX(products!$A$1:$G$49, MATCH(orders!$D848,products!$A$1:$A$49,0), 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 customers!A848:A1848, customers!B848:B1848,,0)</f>
        <v>Mordy Van Der Vlies</v>
      </c>
      <c r="G849" s="2" t="str">
        <f>IF(_xlfn.XLOOKUP(C849, customers!A848:A1848, customers!C848:C1848,, 0) = 0,"", _xlfn.XLOOKUP(C849, customers!A848:A1848, customers!C848:C1848,, 0))</f>
        <v>mvannj@wikipedia.org</v>
      </c>
      <c r="H849" s="2" t="str">
        <f>_xlfn.XLOOKUP(C849, customers!A848:A1848, customers!G848:G1848,, 0)</f>
        <v>United States</v>
      </c>
      <c r="I849" t="str">
        <f>INDEX(products!$A$1:$G$49, MATCH(orders!$D849,products!$A$1:$A$49,0), MATCH(orders!I$1,products!$A$1:$G$1,0))</f>
        <v>Ara</v>
      </c>
      <c r="J849" t="str">
        <f>INDEX(products!$A$1:$G$49, MATCH(orders!$D849,products!$A$1:$A$49,0), MATCH(orders!J$1,products!$A$1:$G$1,0))</f>
        <v>D</v>
      </c>
      <c r="K849" s="5">
        <f>INDEX(products!$A$1:$G$49, MATCH(orders!$D849,products!$A$1:$A$49,0), MATCH(orders!K$1,products!$A$1:$G$1,0))</f>
        <v>0.2</v>
      </c>
      <c r="L849" s="7">
        <f>INDEX(products!$A$1:$G$49, MATCH(orders!$D849,products!$A$1:$A$49,0), 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 customers!A849:A1849, customers!B849:B1849,,0)</f>
        <v>Spencer Wastell</v>
      </c>
      <c r="G850" s="2" t="str">
        <f>IF(_xlfn.XLOOKUP(C850, customers!A849:A1849, customers!C849:C1849,, 0) = 0,"", _xlfn.XLOOKUP(C850, customers!A849:A1849, customers!C849:C1849,, 0))</f>
        <v/>
      </c>
      <c r="H850" s="2" t="str">
        <f>_xlfn.XLOOKUP(C850, customers!A849:A1849, customers!G849:G1849,, 0)</f>
        <v>United States</v>
      </c>
      <c r="I850" t="str">
        <f>INDEX(products!$A$1:$G$49, MATCH(orders!$D850,products!$A$1:$A$49,0), MATCH(orders!I$1,products!$A$1:$G$1,0))</f>
        <v>Exc</v>
      </c>
      <c r="J850" t="str">
        <f>INDEX(products!$A$1:$G$49, MATCH(orders!$D850,products!$A$1:$A$49,0), MATCH(orders!J$1,products!$A$1:$G$1,0))</f>
        <v>L</v>
      </c>
      <c r="K850" s="5">
        <f>INDEX(products!$A$1:$G$49, MATCH(orders!$D850,products!$A$1:$A$49,0), MATCH(orders!K$1,products!$A$1:$G$1,0))</f>
        <v>0.5</v>
      </c>
      <c r="L850" s="7">
        <f>INDEX(products!$A$1:$G$49, MATCH(orders!$D850,products!$A$1:$A$49,0), 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 customers!A850:A1850, customers!B850:B1850,,0)</f>
        <v>Jemimah Ethelston</v>
      </c>
      <c r="G851" s="2" t="str">
        <f>IF(_xlfn.XLOOKUP(C851, customers!A850:A1850, customers!C850:C1850,, 0) = 0,"", _xlfn.XLOOKUP(C851, customers!A850:A1850, customers!C850:C1850,, 0))</f>
        <v>jethelstonnl@creativecommons.org</v>
      </c>
      <c r="H851" s="2" t="str">
        <f>_xlfn.XLOOKUP(C851, customers!A850:A1850, customers!G850:G1850,, 0)</f>
        <v>United States</v>
      </c>
      <c r="I851" t="str">
        <f>INDEX(products!$A$1:$G$49, MATCH(orders!$D851,products!$A$1:$A$49,0), MATCH(orders!I$1,products!$A$1:$G$1,0))</f>
        <v>Ara</v>
      </c>
      <c r="J851" t="str">
        <f>INDEX(products!$A$1:$G$49, MATCH(orders!$D851,products!$A$1:$A$49,0), MATCH(orders!J$1,products!$A$1:$G$1,0))</f>
        <v>L</v>
      </c>
      <c r="K851" s="5">
        <f>INDEX(products!$A$1:$G$49, MATCH(orders!$D851,products!$A$1:$A$49,0), MATCH(orders!K$1,products!$A$1:$G$1,0))</f>
        <v>0.2</v>
      </c>
      <c r="L851" s="7">
        <f>INDEX(products!$A$1:$G$49, MATCH(orders!$D851,products!$A$1:$A$49,0), 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 customers!A851:A1851, customers!B851:B1851,,0)</f>
        <v>Jemimah Ethelston</v>
      </c>
      <c r="G852" s="2" t="str">
        <f>IF(_xlfn.XLOOKUP(C852, customers!A851:A1851, customers!C851:C1851,, 0) = 0,"", _xlfn.XLOOKUP(C852, customers!A851:A1851, customers!C851:C1851,, 0))</f>
        <v>jethelstonnl@creativecommons.org</v>
      </c>
      <c r="H852" s="2" t="str">
        <f>_xlfn.XLOOKUP(C852, customers!A851:A1851, customers!G851:G1851,, 0)</f>
        <v>United States</v>
      </c>
      <c r="I852" t="str">
        <f>INDEX(products!$A$1:$G$49, MATCH(orders!$D852,products!$A$1:$A$49,0), MATCH(orders!I$1,products!$A$1:$G$1,0))</f>
        <v>Ara</v>
      </c>
      <c r="J852" t="str">
        <f>INDEX(products!$A$1:$G$49, MATCH(orders!$D852,products!$A$1:$A$49,0), MATCH(orders!J$1,products!$A$1:$G$1,0))</f>
        <v>M</v>
      </c>
      <c r="K852" s="5">
        <f>INDEX(products!$A$1:$G$49, MATCH(orders!$D852,products!$A$1:$A$49,0), MATCH(orders!K$1,products!$A$1:$G$1,0))</f>
        <v>0.2</v>
      </c>
      <c r="L852" s="7">
        <f>INDEX(products!$A$1:$G$49, MATCH(orders!$D852,products!$A$1:$A$49,0), 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 customers!A852:A1852, customers!B852:B1852,,0)</f>
        <v>Perice Eberz</v>
      </c>
      <c r="G853" s="2" t="str">
        <f>IF(_xlfn.XLOOKUP(C853, customers!A852:A1852, customers!C852:C1852,, 0) = 0,"", _xlfn.XLOOKUP(C853, customers!A852:A1852, customers!C852:C1852,, 0))</f>
        <v>peberznn@woothemes.com</v>
      </c>
      <c r="H853" s="2" t="str">
        <f>_xlfn.XLOOKUP(C853, customers!A852:A1852, customers!G852:G1852,, 0)</f>
        <v>United States</v>
      </c>
      <c r="I853" t="str">
        <f>INDEX(products!$A$1:$G$49, MATCH(orders!$D853,products!$A$1:$A$49,0), MATCH(orders!I$1,products!$A$1:$G$1,0))</f>
        <v>Lib</v>
      </c>
      <c r="J853" t="str">
        <f>INDEX(products!$A$1:$G$49, MATCH(orders!$D853,products!$A$1:$A$49,0), MATCH(orders!J$1,products!$A$1:$G$1,0))</f>
        <v>D</v>
      </c>
      <c r="K853" s="5">
        <f>INDEX(products!$A$1:$G$49, MATCH(orders!$D853,products!$A$1:$A$49,0), MATCH(orders!K$1,products!$A$1:$G$1,0))</f>
        <v>0.5</v>
      </c>
      <c r="L853" s="7">
        <f>INDEX(products!$A$1:$G$49, MATCH(orders!$D853,products!$A$1:$A$49,0), 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 customers!A853:A1853, customers!B853:B1853,,0)</f>
        <v>Bear Gaish</v>
      </c>
      <c r="G854" s="2" t="str">
        <f>IF(_xlfn.XLOOKUP(C854, customers!A853:A1853, customers!C853:C1853,, 0) = 0,"", _xlfn.XLOOKUP(C854, customers!A853:A1853, customers!C853:C1853,, 0))</f>
        <v>bgaishno@altervista.org</v>
      </c>
      <c r="H854" s="2" t="str">
        <f>_xlfn.XLOOKUP(C854, customers!A853:A1853, customers!G853:G1853,, 0)</f>
        <v>United States</v>
      </c>
      <c r="I854" t="str">
        <f>INDEX(products!$A$1:$G$49, MATCH(orders!$D854,products!$A$1:$A$49,0), MATCH(orders!I$1,products!$A$1:$G$1,0))</f>
        <v>Lib</v>
      </c>
      <c r="J854" t="str">
        <f>INDEX(products!$A$1:$G$49, MATCH(orders!$D854,products!$A$1:$A$49,0), MATCH(orders!J$1,products!$A$1:$G$1,0))</f>
        <v>D</v>
      </c>
      <c r="K854" s="5">
        <f>INDEX(products!$A$1:$G$49, MATCH(orders!$D854,products!$A$1:$A$49,0), MATCH(orders!K$1,products!$A$1:$G$1,0))</f>
        <v>2.5</v>
      </c>
      <c r="L854" s="7">
        <f>INDEX(products!$A$1:$G$49, MATCH(orders!$D854,products!$A$1:$A$49,0), 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 customers!A854:A1854, customers!B854:B1854,,0)</f>
        <v>Lynnea Danton</v>
      </c>
      <c r="G855" s="2" t="str">
        <f>IF(_xlfn.XLOOKUP(C855, customers!A854:A1854, customers!C854:C1854,, 0) = 0,"", _xlfn.XLOOKUP(C855, customers!A854:A1854, customers!C854:C1854,, 0))</f>
        <v>ldantonnp@miitbeian.gov.cn</v>
      </c>
      <c r="H855" s="2" t="str">
        <f>_xlfn.XLOOKUP(C855, customers!A854:A1854, customers!G854:G1854,, 0)</f>
        <v>United States</v>
      </c>
      <c r="I855" t="str">
        <f>INDEX(products!$A$1:$G$49, MATCH(orders!$D855,products!$A$1:$A$49,0), MATCH(orders!I$1,products!$A$1:$G$1,0))</f>
        <v>Ara</v>
      </c>
      <c r="J855" t="str">
        <f>INDEX(products!$A$1:$G$49, MATCH(orders!$D855,products!$A$1:$A$49,0), MATCH(orders!J$1,products!$A$1:$G$1,0))</f>
        <v>D</v>
      </c>
      <c r="K855" s="5">
        <f>INDEX(products!$A$1:$G$49, MATCH(orders!$D855,products!$A$1:$A$49,0), MATCH(orders!K$1,products!$A$1:$G$1,0))</f>
        <v>1</v>
      </c>
      <c r="L855" s="7">
        <f>INDEX(products!$A$1:$G$49, MATCH(orders!$D855,products!$A$1:$A$49,0), 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 customers!A855:A1855, customers!B855:B1855,,0)</f>
        <v>Skipton Morrall</v>
      </c>
      <c r="G856" s="2" t="str">
        <f>IF(_xlfn.XLOOKUP(C856, customers!A855:A1855, customers!C855:C1855,, 0) = 0,"", _xlfn.XLOOKUP(C856, customers!A855:A1855, customers!C855:C1855,, 0))</f>
        <v>smorrallnq@answers.com</v>
      </c>
      <c r="H856" s="2" t="str">
        <f>_xlfn.XLOOKUP(C856, customers!A855:A1855, customers!G855:G1855,, 0)</f>
        <v>United States</v>
      </c>
      <c r="I856" t="str">
        <f>INDEX(products!$A$1:$G$49, MATCH(orders!$D856,products!$A$1:$A$49,0), MATCH(orders!I$1,products!$A$1:$G$1,0))</f>
        <v>Rob</v>
      </c>
      <c r="J856" t="str">
        <f>INDEX(products!$A$1:$G$49, MATCH(orders!$D856,products!$A$1:$A$49,0), MATCH(orders!J$1,products!$A$1:$G$1,0))</f>
        <v>L</v>
      </c>
      <c r="K856" s="5">
        <f>INDEX(products!$A$1:$G$49, MATCH(orders!$D856,products!$A$1:$A$49,0), MATCH(orders!K$1,products!$A$1:$G$1,0))</f>
        <v>0.5</v>
      </c>
      <c r="L856" s="7">
        <f>INDEX(products!$A$1:$G$49, MATCH(orders!$D856,products!$A$1:$A$49,0), 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 customers!A856:A1856, customers!B856:B1856,,0)</f>
        <v>Devan Crownshaw</v>
      </c>
      <c r="G857" s="2" t="str">
        <f>IF(_xlfn.XLOOKUP(C857, customers!A856:A1856, customers!C856:C1856,, 0) = 0,"", _xlfn.XLOOKUP(C857, customers!A856:A1856, customers!C856:C1856,, 0))</f>
        <v>dcrownshawnr@photobucket.com</v>
      </c>
      <c r="H857" s="2" t="str">
        <f>_xlfn.XLOOKUP(C857, customers!A856:A1856, customers!G856:G1856,, 0)</f>
        <v>United States</v>
      </c>
      <c r="I857" t="str">
        <f>INDEX(products!$A$1:$G$49, MATCH(orders!$D857,products!$A$1:$A$49,0), MATCH(orders!I$1,products!$A$1:$G$1,0))</f>
        <v>Lib</v>
      </c>
      <c r="J857" t="str">
        <f>INDEX(products!$A$1:$G$49, MATCH(orders!$D857,products!$A$1:$A$49,0), MATCH(orders!J$1,products!$A$1:$G$1,0))</f>
        <v>D</v>
      </c>
      <c r="K857" s="5">
        <f>INDEX(products!$A$1:$G$49, MATCH(orders!$D857,products!$A$1:$A$49,0), MATCH(orders!K$1,products!$A$1:$G$1,0))</f>
        <v>2.5</v>
      </c>
      <c r="L857" s="7">
        <f>INDEX(products!$A$1:$G$49, MATCH(orders!$D857,products!$A$1:$A$49,0), 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e">
        <f>_xlfn.XLOOKUP(C858, customers!A857:A1857, customers!B857:B1857,,0)</f>
        <v>#N/A</v>
      </c>
      <c r="G858" s="2" t="e">
        <f>IF(_xlfn.XLOOKUP(C858, customers!A857:A1857, customers!C857:C1857,, 0) = 0,"", _xlfn.XLOOKUP(C858, customers!A857:A1857, customers!C857:C1857,, 0))</f>
        <v>#N/A</v>
      </c>
      <c r="H858" s="2" t="e">
        <f>_xlfn.XLOOKUP(C858, customers!A857:A1857, customers!G857:G1857,, 0)</f>
        <v>#N/A</v>
      </c>
      <c r="I858" t="str">
        <f>INDEX(products!$A$1:$G$49, MATCH(orders!$D858,products!$A$1:$A$49,0), MATCH(orders!I$1,products!$A$1:$G$1,0))</f>
        <v>Lib</v>
      </c>
      <c r="J858" t="str">
        <f>INDEX(products!$A$1:$G$49, MATCH(orders!$D858,products!$A$1:$A$49,0), MATCH(orders!J$1,products!$A$1:$G$1,0))</f>
        <v>M</v>
      </c>
      <c r="K858" s="5">
        <f>INDEX(products!$A$1:$G$49, MATCH(orders!$D858,products!$A$1:$A$49,0), MATCH(orders!K$1,products!$A$1:$G$1,0))</f>
        <v>0.2</v>
      </c>
      <c r="L858" s="7">
        <f>INDEX(products!$A$1:$G$49, MATCH(orders!$D858,products!$A$1:$A$49,0), 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 customers!A858:A1858, customers!B858:B1858,,0)</f>
        <v>Joceline Reddoch</v>
      </c>
      <c r="G859" s="2" t="str">
        <f>IF(_xlfn.XLOOKUP(C859, customers!A858:A1858, customers!C858:C1858,, 0) = 0,"", _xlfn.XLOOKUP(C859, customers!A858:A1858, customers!C858:C1858,, 0))</f>
        <v>jreddochnt@sun.com</v>
      </c>
      <c r="H859" s="2" t="str">
        <f>_xlfn.XLOOKUP(C859, customers!A858:A1858, customers!G858:G1858,, 0)</f>
        <v>United States</v>
      </c>
      <c r="I859" t="str">
        <f>INDEX(products!$A$1:$G$49, MATCH(orders!$D859,products!$A$1:$A$49,0), MATCH(orders!I$1,products!$A$1:$G$1,0))</f>
        <v>Rob</v>
      </c>
      <c r="J859" t="str">
        <f>INDEX(products!$A$1:$G$49, MATCH(orders!$D859,products!$A$1:$A$49,0), MATCH(orders!J$1,products!$A$1:$G$1,0))</f>
        <v>L</v>
      </c>
      <c r="K859" s="5">
        <f>INDEX(products!$A$1:$G$49, MATCH(orders!$D859,products!$A$1:$A$49,0), MATCH(orders!K$1,products!$A$1:$G$1,0))</f>
        <v>2.5</v>
      </c>
      <c r="L859" s="7">
        <f>INDEX(products!$A$1:$G$49, MATCH(orders!$D859,products!$A$1:$A$49,0), 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 customers!A859:A1859, customers!B859:B1859,,0)</f>
        <v>Shelley Titley</v>
      </c>
      <c r="G860" s="2" t="str">
        <f>IF(_xlfn.XLOOKUP(C860, customers!A859:A1859, customers!C859:C1859,, 0) = 0,"", _xlfn.XLOOKUP(C860, customers!A859:A1859, customers!C859:C1859,, 0))</f>
        <v>stitleynu@whitehouse.gov</v>
      </c>
      <c r="H860" s="2" t="str">
        <f>_xlfn.XLOOKUP(C860, customers!A859:A1859, customers!G859:G1859,, 0)</f>
        <v>United States</v>
      </c>
      <c r="I860" t="str">
        <f>INDEX(products!$A$1:$G$49, MATCH(orders!$D860,products!$A$1:$A$49,0), MATCH(orders!I$1,products!$A$1:$G$1,0))</f>
        <v>Lib</v>
      </c>
      <c r="J860" t="str">
        <f>INDEX(products!$A$1:$G$49, MATCH(orders!$D860,products!$A$1:$A$49,0), MATCH(orders!J$1,products!$A$1:$G$1,0))</f>
        <v>M</v>
      </c>
      <c r="K860" s="5">
        <f>INDEX(products!$A$1:$G$49, MATCH(orders!$D860,products!$A$1:$A$49,0), MATCH(orders!K$1,products!$A$1:$G$1,0))</f>
        <v>0.5</v>
      </c>
      <c r="L860" s="7">
        <f>INDEX(products!$A$1:$G$49, MATCH(orders!$D860,products!$A$1:$A$49,0), 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 customers!A860:A1860, customers!B860:B1860,,0)</f>
        <v>Redd Simao</v>
      </c>
      <c r="G861" s="2" t="str">
        <f>IF(_xlfn.XLOOKUP(C861, customers!A860:A1860, customers!C860:C1860,, 0) = 0,"", _xlfn.XLOOKUP(C861, customers!A860:A1860, customers!C860:C1860,, 0))</f>
        <v>rsimaonv@simplemachines.org</v>
      </c>
      <c r="H861" s="2" t="str">
        <f>_xlfn.XLOOKUP(C861, customers!A860:A1860, customers!G860:G1860,, 0)</f>
        <v>United States</v>
      </c>
      <c r="I861" t="str">
        <f>INDEX(products!$A$1:$G$49, MATCH(orders!$D861,products!$A$1:$A$49,0), MATCH(orders!I$1,products!$A$1:$G$1,0))</f>
        <v>Ara</v>
      </c>
      <c r="J861" t="str">
        <f>INDEX(products!$A$1:$G$49, MATCH(orders!$D861,products!$A$1:$A$49,0), MATCH(orders!J$1,products!$A$1:$G$1,0))</f>
        <v>L</v>
      </c>
      <c r="K861" s="5">
        <f>INDEX(products!$A$1:$G$49, MATCH(orders!$D861,products!$A$1:$A$49,0), MATCH(orders!K$1,products!$A$1:$G$1,0))</f>
        <v>2.5</v>
      </c>
      <c r="L861" s="7">
        <f>INDEX(products!$A$1:$G$49, MATCH(orders!$D861,products!$A$1:$A$49,0), 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 customers!A861:A1861, customers!B861:B1861,,0)</f>
        <v>Cece Inker</v>
      </c>
      <c r="G862" s="2" t="str">
        <f>IF(_xlfn.XLOOKUP(C862, customers!A861:A1861, customers!C861:C1861,, 0) = 0,"", _xlfn.XLOOKUP(C862, customers!A861:A1861, customers!C861:C1861,, 0))</f>
        <v/>
      </c>
      <c r="H862" s="2" t="str">
        <f>_xlfn.XLOOKUP(C862, customers!A861:A1861, customers!G861:G1861,, 0)</f>
        <v>United States</v>
      </c>
      <c r="I862" t="str">
        <f>INDEX(products!$A$1:$G$49, MATCH(orders!$D862,products!$A$1:$A$49,0), MATCH(orders!I$1,products!$A$1:$G$1,0))</f>
        <v>Ara</v>
      </c>
      <c r="J862" t="str">
        <f>INDEX(products!$A$1:$G$49, MATCH(orders!$D862,products!$A$1:$A$49,0), MATCH(orders!J$1,products!$A$1:$G$1,0))</f>
        <v>M</v>
      </c>
      <c r="K862" s="5">
        <f>INDEX(products!$A$1:$G$49, MATCH(orders!$D862,products!$A$1:$A$49,0), MATCH(orders!K$1,products!$A$1:$G$1,0))</f>
        <v>2.5</v>
      </c>
      <c r="L862" s="7">
        <f>INDEX(products!$A$1:$G$49, MATCH(orders!$D862,products!$A$1:$A$49,0), 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 customers!A862:A1862, customers!B862:B1862,,0)</f>
        <v>Noel Chisholm</v>
      </c>
      <c r="G863" s="2" t="str">
        <f>IF(_xlfn.XLOOKUP(C863, customers!A862:A1862, customers!C862:C1862,, 0) = 0,"", _xlfn.XLOOKUP(C863, customers!A862:A1862, customers!C862:C1862,, 0))</f>
        <v>nchisholmnx@example.com</v>
      </c>
      <c r="H863" s="2" t="str">
        <f>_xlfn.XLOOKUP(C863, customers!A862:A1862, customers!G862:G1862,, 0)</f>
        <v>United States</v>
      </c>
      <c r="I863" t="str">
        <f>INDEX(products!$A$1:$G$49, MATCH(orders!$D863,products!$A$1:$A$49,0), MATCH(orders!I$1,products!$A$1:$G$1,0))</f>
        <v>Lib</v>
      </c>
      <c r="J863" t="str">
        <f>INDEX(products!$A$1:$G$49, MATCH(orders!$D863,products!$A$1:$A$49,0), MATCH(orders!J$1,products!$A$1:$G$1,0))</f>
        <v>D</v>
      </c>
      <c r="K863" s="5">
        <f>INDEX(products!$A$1:$G$49, MATCH(orders!$D863,products!$A$1:$A$49,0), MATCH(orders!K$1,products!$A$1:$G$1,0))</f>
        <v>1</v>
      </c>
      <c r="L863" s="7">
        <f>INDEX(products!$A$1:$G$49, MATCH(orders!$D863,products!$A$1:$A$49,0), 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 customers!A863:A1863, customers!B863:B1863,,0)</f>
        <v>Grazia Oats</v>
      </c>
      <c r="G864" s="2" t="str">
        <f>IF(_xlfn.XLOOKUP(C864, customers!A863:A1863, customers!C863:C1863,, 0) = 0,"", _xlfn.XLOOKUP(C864, customers!A863:A1863, customers!C863:C1863,, 0))</f>
        <v>goatsny@live.com</v>
      </c>
      <c r="H864" s="2" t="str">
        <f>_xlfn.XLOOKUP(C864, customers!A863:A1863, customers!G863:G1863,, 0)</f>
        <v>United States</v>
      </c>
      <c r="I864" t="str">
        <f>INDEX(products!$A$1:$G$49, MATCH(orders!$D864,products!$A$1:$A$49,0), MATCH(orders!I$1,products!$A$1:$G$1,0))</f>
        <v>Rob</v>
      </c>
      <c r="J864" t="str">
        <f>INDEX(products!$A$1:$G$49, MATCH(orders!$D864,products!$A$1:$A$49,0), MATCH(orders!J$1,products!$A$1:$G$1,0))</f>
        <v>M</v>
      </c>
      <c r="K864" s="5">
        <f>INDEX(products!$A$1:$G$49, MATCH(orders!$D864,products!$A$1:$A$49,0), MATCH(orders!K$1,products!$A$1:$G$1,0))</f>
        <v>1</v>
      </c>
      <c r="L864" s="7">
        <f>INDEX(products!$A$1:$G$49, MATCH(orders!$D864,products!$A$1:$A$49,0), 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 customers!A864:A1864, customers!B864:B1864,,0)</f>
        <v>Meade Birkin</v>
      </c>
      <c r="G865" s="2" t="str">
        <f>IF(_xlfn.XLOOKUP(C865, customers!A864:A1864, customers!C864:C1864,, 0) = 0,"", _xlfn.XLOOKUP(C865, customers!A864:A1864, customers!C864:C1864,, 0))</f>
        <v>mbirkinnz@java.com</v>
      </c>
      <c r="H865" s="2" t="str">
        <f>_xlfn.XLOOKUP(C865, customers!A864:A1864, customers!G864:G1864,, 0)</f>
        <v>United States</v>
      </c>
      <c r="I865" t="str">
        <f>INDEX(products!$A$1:$G$49, MATCH(orders!$D865,products!$A$1:$A$49,0), MATCH(orders!I$1,products!$A$1:$G$1,0))</f>
        <v>Lib</v>
      </c>
      <c r="J865" t="str">
        <f>INDEX(products!$A$1:$G$49, MATCH(orders!$D865,products!$A$1:$A$49,0), MATCH(orders!J$1,products!$A$1:$G$1,0))</f>
        <v>M</v>
      </c>
      <c r="K865" s="5">
        <f>INDEX(products!$A$1:$G$49, MATCH(orders!$D865,products!$A$1:$A$49,0), MATCH(orders!K$1,products!$A$1:$G$1,0))</f>
        <v>1</v>
      </c>
      <c r="L865" s="7">
        <f>INDEX(products!$A$1:$G$49, MATCH(orders!$D865,products!$A$1:$A$49,0), 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 customers!A865:A1865, customers!B865:B1865,,0)</f>
        <v>Ronda Pyson</v>
      </c>
      <c r="G866" s="2" t="str">
        <f>IF(_xlfn.XLOOKUP(C866, customers!A865:A1865, customers!C865:C1865,, 0) = 0,"", _xlfn.XLOOKUP(C866, customers!A865:A1865, customers!C865:C1865,, 0))</f>
        <v>rpysono0@constantcontact.com</v>
      </c>
      <c r="H866" s="2" t="str">
        <f>_xlfn.XLOOKUP(C866, customers!A865:A1865, customers!G865:G1865,, 0)</f>
        <v>Ireland</v>
      </c>
      <c r="I866" t="str">
        <f>INDEX(products!$A$1:$G$49, MATCH(orders!$D866,products!$A$1:$A$49,0), MATCH(orders!I$1,products!$A$1:$G$1,0))</f>
        <v>Rob</v>
      </c>
      <c r="J866" t="str">
        <f>INDEX(products!$A$1:$G$49, MATCH(orders!$D866,products!$A$1:$A$49,0), MATCH(orders!J$1,products!$A$1:$G$1,0))</f>
        <v>L</v>
      </c>
      <c r="K866" s="5">
        <f>INDEX(products!$A$1:$G$49, MATCH(orders!$D866,products!$A$1:$A$49,0), MATCH(orders!K$1,products!$A$1:$G$1,0))</f>
        <v>0.2</v>
      </c>
      <c r="L866" s="7">
        <f>INDEX(products!$A$1:$G$49, MATCH(orders!$D866,products!$A$1:$A$49,0), 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 customers!A866:A1866, customers!B866:B1866,,0)</f>
        <v>Modesty MacConnechie</v>
      </c>
      <c r="G867" s="2" t="str">
        <f>IF(_xlfn.XLOOKUP(C867, customers!A866:A1866, customers!C866:C1866,, 0) = 0,"", _xlfn.XLOOKUP(C867, customers!A866:A1866, customers!C866:C1866,, 0))</f>
        <v>mmacconnechieo9@reuters.com</v>
      </c>
      <c r="H867" s="2" t="str">
        <f>_xlfn.XLOOKUP(C867, customers!A866:A1866, customers!G866:G1866,, 0)</f>
        <v>United States</v>
      </c>
      <c r="I867" t="str">
        <f>INDEX(products!$A$1:$G$49, MATCH(orders!$D867,products!$A$1:$A$49,0), MATCH(orders!I$1,products!$A$1:$G$1,0))</f>
        <v>Ara</v>
      </c>
      <c r="J867" t="str">
        <f>INDEX(products!$A$1:$G$49, MATCH(orders!$D867,products!$A$1:$A$49,0), MATCH(orders!J$1,products!$A$1:$G$1,0))</f>
        <v>M</v>
      </c>
      <c r="K867" s="5">
        <f>INDEX(products!$A$1:$G$49, MATCH(orders!$D867,products!$A$1:$A$49,0), MATCH(orders!K$1,products!$A$1:$G$1,0))</f>
        <v>0.5</v>
      </c>
      <c r="L867" s="7">
        <f>INDEX(products!$A$1:$G$49, MATCH(orders!$D867,products!$A$1:$A$49,0), 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 customers!A867:A1867, customers!B867:B1867,,0)</f>
        <v>Rafaela Treacher</v>
      </c>
      <c r="G868" s="2" t="str">
        <f>IF(_xlfn.XLOOKUP(C868, customers!A867:A1867, customers!C867:C1867,, 0) = 0,"", _xlfn.XLOOKUP(C868, customers!A867:A1867, customers!C867:C1867,, 0))</f>
        <v>rtreachero2@usa.gov</v>
      </c>
      <c r="H868" s="2" t="str">
        <f>_xlfn.XLOOKUP(C868, customers!A867:A1867, customers!G867:G1867,, 0)</f>
        <v>Ireland</v>
      </c>
      <c r="I868" t="str">
        <f>INDEX(products!$A$1:$G$49, MATCH(orders!$D868,products!$A$1:$A$49,0), MATCH(orders!I$1,products!$A$1:$G$1,0))</f>
        <v>Ara</v>
      </c>
      <c r="J868" t="str">
        <f>INDEX(products!$A$1:$G$49, MATCH(orders!$D868,products!$A$1:$A$49,0), MATCH(orders!J$1,products!$A$1:$G$1,0))</f>
        <v>D</v>
      </c>
      <c r="K868" s="5">
        <f>INDEX(products!$A$1:$G$49, MATCH(orders!$D868,products!$A$1:$A$49,0), MATCH(orders!K$1,products!$A$1:$G$1,0))</f>
        <v>0.5</v>
      </c>
      <c r="L868" s="7">
        <f>INDEX(products!$A$1:$G$49, MATCH(orders!$D868,products!$A$1:$A$49,0), 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 customers!A868:A1868, customers!B868:B1868,,0)</f>
        <v>Bee Fattorini</v>
      </c>
      <c r="G869" s="2" t="str">
        <f>IF(_xlfn.XLOOKUP(C869, customers!A868:A1868, customers!C868:C1868,, 0) = 0,"", _xlfn.XLOOKUP(C869, customers!A868:A1868, customers!C868:C1868,, 0))</f>
        <v>bfattorinio3@quantcast.com</v>
      </c>
      <c r="H869" s="2" t="str">
        <f>_xlfn.XLOOKUP(C869, customers!A868:A1868, customers!G868:G1868,, 0)</f>
        <v>Ireland</v>
      </c>
      <c r="I869" t="str">
        <f>INDEX(products!$A$1:$G$49, MATCH(orders!$D869,products!$A$1:$A$49,0), MATCH(orders!I$1,products!$A$1:$G$1,0))</f>
        <v>Ara</v>
      </c>
      <c r="J869" t="str">
        <f>INDEX(products!$A$1:$G$49, MATCH(orders!$D869,products!$A$1:$A$49,0), MATCH(orders!J$1,products!$A$1:$G$1,0))</f>
        <v>L</v>
      </c>
      <c r="K869" s="5">
        <f>INDEX(products!$A$1:$G$49, MATCH(orders!$D869,products!$A$1:$A$49,0), MATCH(orders!K$1,products!$A$1:$G$1,0))</f>
        <v>2.5</v>
      </c>
      <c r="L869" s="7">
        <f>INDEX(products!$A$1:$G$49, MATCH(orders!$D869,products!$A$1:$A$49,0), 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 customers!A869:A1869, customers!B869:B1869,,0)</f>
        <v>Margie Palleske</v>
      </c>
      <c r="G870" s="2" t="str">
        <f>IF(_xlfn.XLOOKUP(C870, customers!A869:A1869, customers!C869:C1869,, 0) = 0,"", _xlfn.XLOOKUP(C870, customers!A869:A1869, customers!C869:C1869,, 0))</f>
        <v>mpalleskeo4@nyu.edu</v>
      </c>
      <c r="H870" s="2" t="str">
        <f>_xlfn.XLOOKUP(C870, customers!A869:A1869, customers!G869:G1869,, 0)</f>
        <v>United States</v>
      </c>
      <c r="I870" t="str">
        <f>INDEX(products!$A$1:$G$49, MATCH(orders!$D870,products!$A$1:$A$49,0), MATCH(orders!I$1,products!$A$1:$G$1,0))</f>
        <v>Exc</v>
      </c>
      <c r="J870" t="str">
        <f>INDEX(products!$A$1:$G$49, MATCH(orders!$D870,products!$A$1:$A$49,0), MATCH(orders!J$1,products!$A$1:$G$1,0))</f>
        <v>M</v>
      </c>
      <c r="K870" s="5">
        <f>INDEX(products!$A$1:$G$49, MATCH(orders!$D870,products!$A$1:$A$49,0), MATCH(orders!K$1,products!$A$1:$G$1,0))</f>
        <v>0.5</v>
      </c>
      <c r="L870" s="7">
        <f>INDEX(products!$A$1:$G$49, MATCH(orders!$D870,products!$A$1:$A$49,0), 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 customers!A870:A1870, customers!B870:B1870,,0)</f>
        <v>Alexina Randals</v>
      </c>
      <c r="G871" s="2" t="str">
        <f>IF(_xlfn.XLOOKUP(C871, customers!A870:A1870, customers!C870:C1870,, 0) = 0,"", _xlfn.XLOOKUP(C871, customers!A870:A1870, customers!C870:C1870,, 0))</f>
        <v/>
      </c>
      <c r="H871" s="2" t="str">
        <f>_xlfn.XLOOKUP(C871, customers!A870:A1870, customers!G870:G1870,, 0)</f>
        <v>United States</v>
      </c>
      <c r="I871" t="str">
        <f>INDEX(products!$A$1:$G$49, MATCH(orders!$D871,products!$A$1:$A$49,0), MATCH(orders!I$1,products!$A$1:$G$1,0))</f>
        <v>Rob</v>
      </c>
      <c r="J871" t="str">
        <f>INDEX(products!$A$1:$G$49, MATCH(orders!$D871,products!$A$1:$A$49,0), MATCH(orders!J$1,products!$A$1:$G$1,0))</f>
        <v>M</v>
      </c>
      <c r="K871" s="5">
        <f>INDEX(products!$A$1:$G$49, MATCH(orders!$D871,products!$A$1:$A$49,0), MATCH(orders!K$1,products!$A$1:$G$1,0))</f>
        <v>0.5</v>
      </c>
      <c r="L871" s="7">
        <f>INDEX(products!$A$1:$G$49, MATCH(orders!$D871,products!$A$1:$A$49,0), 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 customers!A871:A1871, customers!B871:B1871,,0)</f>
        <v>Filip Antcliffe</v>
      </c>
      <c r="G872" s="2" t="str">
        <f>IF(_xlfn.XLOOKUP(C872, customers!A871:A1871, customers!C871:C1871,, 0) = 0,"", _xlfn.XLOOKUP(C872, customers!A871:A1871, customers!C871:C1871,, 0))</f>
        <v>fantcliffeo6@amazon.co.jp</v>
      </c>
      <c r="H872" s="2" t="str">
        <f>_xlfn.XLOOKUP(C872, customers!A871:A1871, customers!G871:G1871,, 0)</f>
        <v>Ireland</v>
      </c>
      <c r="I872" t="str">
        <f>INDEX(products!$A$1:$G$49, MATCH(orders!$D872,products!$A$1:$A$49,0), MATCH(orders!I$1,products!$A$1:$G$1,0))</f>
        <v>Exc</v>
      </c>
      <c r="J872" t="str">
        <f>INDEX(products!$A$1:$G$49, MATCH(orders!$D872,products!$A$1:$A$49,0), MATCH(orders!J$1,products!$A$1:$G$1,0))</f>
        <v>D</v>
      </c>
      <c r="K872" s="5">
        <f>INDEX(products!$A$1:$G$49, MATCH(orders!$D872,products!$A$1:$A$49,0), MATCH(orders!K$1,products!$A$1:$G$1,0))</f>
        <v>0.5</v>
      </c>
      <c r="L872" s="7">
        <f>INDEX(products!$A$1:$G$49, MATCH(orders!$D872,products!$A$1:$A$49,0), 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 customers!A872:A1872, customers!B872:B1872,,0)</f>
        <v>Peyter Matignon</v>
      </c>
      <c r="G873" s="2" t="str">
        <f>IF(_xlfn.XLOOKUP(C873, customers!A872:A1872, customers!C872:C1872,, 0) = 0,"", _xlfn.XLOOKUP(C873, customers!A872:A1872, customers!C872:C1872,, 0))</f>
        <v>pmatignono7@harvard.edu</v>
      </c>
      <c r="H873" s="2" t="str">
        <f>_xlfn.XLOOKUP(C873, customers!A872:A1872, customers!G872:G1872,, 0)</f>
        <v>United Kingdom</v>
      </c>
      <c r="I873" t="str">
        <f>INDEX(products!$A$1:$G$49, MATCH(orders!$D873,products!$A$1:$A$49,0), MATCH(orders!I$1,products!$A$1:$G$1,0))</f>
        <v>Exc</v>
      </c>
      <c r="J873" t="str">
        <f>INDEX(products!$A$1:$G$49, MATCH(orders!$D873,products!$A$1:$A$49,0), MATCH(orders!J$1,products!$A$1:$G$1,0))</f>
        <v>L</v>
      </c>
      <c r="K873" s="5">
        <f>INDEX(products!$A$1:$G$49, MATCH(orders!$D873,products!$A$1:$A$49,0), MATCH(orders!K$1,products!$A$1:$G$1,0))</f>
        <v>1</v>
      </c>
      <c r="L873" s="7">
        <f>INDEX(products!$A$1:$G$49, MATCH(orders!$D873,products!$A$1:$A$49,0), 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 customers!A873:A1873, customers!B873:B1873,,0)</f>
        <v>Claudie Weond</v>
      </c>
      <c r="G874" s="2" t="str">
        <f>IF(_xlfn.XLOOKUP(C874, customers!A873:A1873, customers!C873:C1873,, 0) = 0,"", _xlfn.XLOOKUP(C874, customers!A873:A1873, customers!C873:C1873,, 0))</f>
        <v>cweondo8@theglobeandmail.com</v>
      </c>
      <c r="H874" s="2" t="str">
        <f>_xlfn.XLOOKUP(C874, customers!A873:A1873, customers!G873:G1873,, 0)</f>
        <v>United States</v>
      </c>
      <c r="I874" t="str">
        <f>INDEX(products!$A$1:$G$49, MATCH(orders!$D874,products!$A$1:$A$49,0), MATCH(orders!I$1,products!$A$1:$G$1,0))</f>
        <v>Ara</v>
      </c>
      <c r="J874" t="str">
        <f>INDEX(products!$A$1:$G$49, MATCH(orders!$D874,products!$A$1:$A$49,0), MATCH(orders!J$1,products!$A$1:$G$1,0))</f>
        <v>M</v>
      </c>
      <c r="K874" s="5">
        <f>INDEX(products!$A$1:$G$49, MATCH(orders!$D874,products!$A$1:$A$49,0), MATCH(orders!K$1,products!$A$1:$G$1,0))</f>
        <v>1</v>
      </c>
      <c r="L874" s="7">
        <f>INDEX(products!$A$1:$G$49, MATCH(orders!$D874,products!$A$1:$A$49,0), 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 customers!A874:A1874, customers!B874:B1874,,0)</f>
        <v>Modesty MacConnechie</v>
      </c>
      <c r="G875" s="2" t="str">
        <f>IF(_xlfn.XLOOKUP(C875, customers!A874:A1874, customers!C874:C1874,, 0) = 0,"", _xlfn.XLOOKUP(C875, customers!A874:A1874, customers!C874:C1874,, 0))</f>
        <v>mmacconnechieo9@reuters.com</v>
      </c>
      <c r="H875" s="2" t="str">
        <f>_xlfn.XLOOKUP(C875, customers!A874:A1874, customers!G874:G1874,, 0)</f>
        <v>United States</v>
      </c>
      <c r="I875" t="str">
        <f>INDEX(products!$A$1:$G$49, MATCH(orders!$D875,products!$A$1:$A$49,0), MATCH(orders!I$1,products!$A$1:$G$1,0))</f>
        <v>Rob</v>
      </c>
      <c r="J875" t="str">
        <f>INDEX(products!$A$1:$G$49, MATCH(orders!$D875,products!$A$1:$A$49,0), MATCH(orders!J$1,products!$A$1:$G$1,0))</f>
        <v>M</v>
      </c>
      <c r="K875" s="5">
        <f>INDEX(products!$A$1:$G$49, MATCH(orders!$D875,products!$A$1:$A$49,0), MATCH(orders!K$1,products!$A$1:$G$1,0))</f>
        <v>0.2</v>
      </c>
      <c r="L875" s="7">
        <f>INDEX(products!$A$1:$G$49, MATCH(orders!$D875,products!$A$1:$A$49,0), 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 customers!A875:A1875, customers!B875:B1875,,0)</f>
        <v>Jaquenette Skentelbery</v>
      </c>
      <c r="G876" s="2" t="str">
        <f>IF(_xlfn.XLOOKUP(C876, customers!A875:A1875, customers!C875:C1875,, 0) = 0,"", _xlfn.XLOOKUP(C876, customers!A875:A1875, customers!C875:C1875,, 0))</f>
        <v>jskentelberyoa@paypal.com</v>
      </c>
      <c r="H876" s="2" t="str">
        <f>_xlfn.XLOOKUP(C876, customers!A875:A1875, customers!G875:G1875,, 0)</f>
        <v>United States</v>
      </c>
      <c r="I876" t="str">
        <f>INDEX(products!$A$1:$G$49, MATCH(orders!$D876,products!$A$1:$A$49,0), MATCH(orders!I$1,products!$A$1:$G$1,0))</f>
        <v>Ara</v>
      </c>
      <c r="J876" t="str">
        <f>INDEX(products!$A$1:$G$49, MATCH(orders!$D876,products!$A$1:$A$49,0), MATCH(orders!J$1,products!$A$1:$G$1,0))</f>
        <v>L</v>
      </c>
      <c r="K876" s="5">
        <f>INDEX(products!$A$1:$G$49, MATCH(orders!$D876,products!$A$1:$A$49,0), MATCH(orders!K$1,products!$A$1:$G$1,0))</f>
        <v>1</v>
      </c>
      <c r="L876" s="7">
        <f>INDEX(products!$A$1:$G$49, MATCH(orders!$D876,products!$A$1:$A$49,0), 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 customers!A876:A1876, customers!B876:B1876,,0)</f>
        <v>Orazio Comber</v>
      </c>
      <c r="G877" s="2" t="str">
        <f>IF(_xlfn.XLOOKUP(C877, customers!A876:A1876, customers!C876:C1876,, 0) = 0,"", _xlfn.XLOOKUP(C877, customers!A876:A1876, customers!C876:C1876,, 0))</f>
        <v>ocomberob@goo.gl</v>
      </c>
      <c r="H877" s="2" t="str">
        <f>_xlfn.XLOOKUP(C877, customers!A876:A1876, customers!G876:G1876,, 0)</f>
        <v>Ireland</v>
      </c>
      <c r="I877" t="str">
        <f>INDEX(products!$A$1:$G$49, MATCH(orders!$D877,products!$A$1:$A$49,0), MATCH(orders!I$1,products!$A$1:$G$1,0))</f>
        <v>Lib</v>
      </c>
      <c r="J877" t="str">
        <f>INDEX(products!$A$1:$G$49, MATCH(orders!$D877,products!$A$1:$A$49,0), MATCH(orders!J$1,products!$A$1:$G$1,0))</f>
        <v>M</v>
      </c>
      <c r="K877" s="5">
        <f>INDEX(products!$A$1:$G$49, MATCH(orders!$D877,products!$A$1:$A$49,0), MATCH(orders!K$1,products!$A$1:$G$1,0))</f>
        <v>0.5</v>
      </c>
      <c r="L877" s="7">
        <f>INDEX(products!$A$1:$G$49, MATCH(orders!$D877,products!$A$1:$A$49,0), 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 customers!A877:A1877, customers!B877:B1877,,0)</f>
        <v>Orazio Comber</v>
      </c>
      <c r="G878" s="2" t="str">
        <f>IF(_xlfn.XLOOKUP(C878, customers!A877:A1877, customers!C877:C1877,, 0) = 0,"", _xlfn.XLOOKUP(C878, customers!A877:A1877, customers!C877:C1877,, 0))</f>
        <v>ocomberob@goo.gl</v>
      </c>
      <c r="H878" s="2" t="str">
        <f>_xlfn.XLOOKUP(C878, customers!A877:A1877, customers!G877:G1877,, 0)</f>
        <v>Ireland</v>
      </c>
      <c r="I878" t="str">
        <f>INDEX(products!$A$1:$G$49, MATCH(orders!$D878,products!$A$1:$A$49,0), MATCH(orders!I$1,products!$A$1:$G$1,0))</f>
        <v>Ara</v>
      </c>
      <c r="J878" t="str">
        <f>INDEX(products!$A$1:$G$49, MATCH(orders!$D878,products!$A$1:$A$49,0), MATCH(orders!J$1,products!$A$1:$G$1,0))</f>
        <v>L</v>
      </c>
      <c r="K878" s="5">
        <f>INDEX(products!$A$1:$G$49, MATCH(orders!$D878,products!$A$1:$A$49,0), MATCH(orders!K$1,products!$A$1:$G$1,0))</f>
        <v>0.5</v>
      </c>
      <c r="L878" s="7">
        <f>INDEX(products!$A$1:$G$49, MATCH(orders!$D878,products!$A$1:$A$49,0), 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 customers!A878:A1878, customers!B878:B1878,,0)</f>
        <v>Zachary Tramel</v>
      </c>
      <c r="G879" s="2" t="str">
        <f>IF(_xlfn.XLOOKUP(C879, customers!A878:A1878, customers!C878:C1878,, 0) = 0,"", _xlfn.XLOOKUP(C879, customers!A878:A1878, customers!C878:C1878,, 0))</f>
        <v>ztramelod@netlog.com</v>
      </c>
      <c r="H879" s="2" t="str">
        <f>_xlfn.XLOOKUP(C879, customers!A878:A1878, customers!G878:G1878,, 0)</f>
        <v>United States</v>
      </c>
      <c r="I879" t="str">
        <f>INDEX(products!$A$1:$G$49, MATCH(orders!$D879,products!$A$1:$A$49,0), MATCH(orders!I$1,products!$A$1:$G$1,0))</f>
        <v>Lib</v>
      </c>
      <c r="J879" t="str">
        <f>INDEX(products!$A$1:$G$49, MATCH(orders!$D879,products!$A$1:$A$49,0), MATCH(orders!J$1,products!$A$1:$G$1,0))</f>
        <v>L</v>
      </c>
      <c r="K879" s="5">
        <f>INDEX(products!$A$1:$G$49, MATCH(orders!$D879,products!$A$1:$A$49,0), MATCH(orders!K$1,products!$A$1:$G$1,0))</f>
        <v>0.5</v>
      </c>
      <c r="L879" s="7">
        <f>INDEX(products!$A$1:$G$49, MATCH(orders!$D879,products!$A$1:$A$49,0), 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 customers!A879:A1879, customers!B879:B1879,,0)</f>
        <v>Izaak Primak</v>
      </c>
      <c r="G880" s="2" t="str">
        <f>IF(_xlfn.XLOOKUP(C880, customers!A879:A1879, customers!C879:C1879,, 0) = 0,"", _xlfn.XLOOKUP(C880, customers!A879:A1879, customers!C879:C1879,, 0))</f>
        <v/>
      </c>
      <c r="H880" s="2" t="str">
        <f>_xlfn.XLOOKUP(C880, customers!A879:A1879, customers!G879:G1879,, 0)</f>
        <v>United States</v>
      </c>
      <c r="I880" t="str">
        <f>INDEX(products!$A$1:$G$49, MATCH(orders!$D880,products!$A$1:$A$49,0), MATCH(orders!I$1,products!$A$1:$G$1,0))</f>
        <v>Rob</v>
      </c>
      <c r="J880" t="str">
        <f>INDEX(products!$A$1:$G$49, MATCH(orders!$D880,products!$A$1:$A$49,0), MATCH(orders!J$1,products!$A$1:$G$1,0))</f>
        <v>L</v>
      </c>
      <c r="K880" s="5">
        <f>INDEX(products!$A$1:$G$49, MATCH(orders!$D880,products!$A$1:$A$49,0), MATCH(orders!K$1,products!$A$1:$G$1,0))</f>
        <v>2.5</v>
      </c>
      <c r="L880" s="7">
        <f>INDEX(products!$A$1:$G$49, MATCH(orders!$D880,products!$A$1:$A$49,0), 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 customers!A880:A1880, customers!B880:B1880,,0)</f>
        <v>Brittani Thoresbie</v>
      </c>
      <c r="G881" s="2" t="str">
        <f>IF(_xlfn.XLOOKUP(C881, customers!A880:A1880, customers!C880:C1880,, 0) = 0,"", _xlfn.XLOOKUP(C881, customers!A880:A1880, customers!C880:C1880,, 0))</f>
        <v/>
      </c>
      <c r="H881" s="2" t="str">
        <f>_xlfn.XLOOKUP(C881, customers!A880:A1880, customers!G880:G1880,, 0)</f>
        <v>United States</v>
      </c>
      <c r="I881" t="str">
        <f>INDEX(products!$A$1:$G$49, MATCH(orders!$D881,products!$A$1:$A$49,0), MATCH(orders!I$1,products!$A$1:$G$1,0))</f>
        <v>Exc</v>
      </c>
      <c r="J881" t="str">
        <f>INDEX(products!$A$1:$G$49, MATCH(orders!$D881,products!$A$1:$A$49,0), MATCH(orders!J$1,products!$A$1:$G$1,0))</f>
        <v>D</v>
      </c>
      <c r="K881" s="5">
        <f>INDEX(products!$A$1:$G$49, MATCH(orders!$D881,products!$A$1:$A$49,0), MATCH(orders!K$1,products!$A$1:$G$1,0))</f>
        <v>0.2</v>
      </c>
      <c r="L881" s="7">
        <f>INDEX(products!$A$1:$G$49, MATCH(orders!$D881,products!$A$1:$A$49,0), 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 customers!A881:A1881, customers!B881:B1881,,0)</f>
        <v>Constanta Hatfull</v>
      </c>
      <c r="G882" s="2" t="str">
        <f>IF(_xlfn.XLOOKUP(C882, customers!A881:A1881, customers!C881:C1881,, 0) = 0,"", _xlfn.XLOOKUP(C882, customers!A881:A1881, customers!C881:C1881,, 0))</f>
        <v>chatfullog@ebay.com</v>
      </c>
      <c r="H882" s="2" t="str">
        <f>_xlfn.XLOOKUP(C882, customers!A881:A1881, customers!G881:G1881,, 0)</f>
        <v>United States</v>
      </c>
      <c r="I882" t="str">
        <f>INDEX(products!$A$1:$G$49, MATCH(orders!$D882,products!$A$1:$A$49,0), MATCH(orders!I$1,products!$A$1:$G$1,0))</f>
        <v>Rob</v>
      </c>
      <c r="J882" t="str">
        <f>INDEX(products!$A$1:$G$49, MATCH(orders!$D882,products!$A$1:$A$49,0), MATCH(orders!J$1,products!$A$1:$G$1,0))</f>
        <v>L</v>
      </c>
      <c r="K882" s="5">
        <f>INDEX(products!$A$1:$G$49, MATCH(orders!$D882,products!$A$1:$A$49,0), MATCH(orders!K$1,products!$A$1:$G$1,0))</f>
        <v>0.2</v>
      </c>
      <c r="L882" s="7">
        <f>INDEX(products!$A$1:$G$49, MATCH(orders!$D882,products!$A$1:$A$49,0), 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 customers!A882:A1882, customers!B882:B1882,,0)</f>
        <v>Bobbe Castagneto</v>
      </c>
      <c r="G883" s="2" t="str">
        <f>IF(_xlfn.XLOOKUP(C883, customers!A882:A1882, customers!C882:C1882,, 0) = 0,"", _xlfn.XLOOKUP(C883, customers!A882:A1882, customers!C882:C1882,, 0))</f>
        <v/>
      </c>
      <c r="H883" s="2" t="str">
        <f>_xlfn.XLOOKUP(C883, customers!A882:A1882, customers!G882:G1882,, 0)</f>
        <v>United States</v>
      </c>
      <c r="I883" t="str">
        <f>INDEX(products!$A$1:$G$49, MATCH(orders!$D883,products!$A$1:$A$49,0), MATCH(orders!I$1,products!$A$1:$G$1,0))</f>
        <v>Ara</v>
      </c>
      <c r="J883" t="str">
        <f>INDEX(products!$A$1:$G$49, MATCH(orders!$D883,products!$A$1:$A$49,0), MATCH(orders!J$1,products!$A$1:$G$1,0))</f>
        <v>L</v>
      </c>
      <c r="K883" s="5">
        <f>INDEX(products!$A$1:$G$49, MATCH(orders!$D883,products!$A$1:$A$49,0), MATCH(orders!K$1,products!$A$1:$G$1,0))</f>
        <v>0.2</v>
      </c>
      <c r="L883" s="7">
        <f>INDEX(products!$A$1:$G$49, MATCH(orders!$D883,products!$A$1:$A$49,0), 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 customers!A883:A1883, customers!B883:B1883,,0)</f>
        <v>Kippie Marrison</v>
      </c>
      <c r="G884" s="2" t="str">
        <f>IF(_xlfn.XLOOKUP(C884, customers!A883:A1883, customers!C883:C1883,, 0) = 0,"", _xlfn.XLOOKUP(C884, customers!A883:A1883, customers!C883:C1883,, 0))</f>
        <v>kmarrisonoq@dropbox.com</v>
      </c>
      <c r="H884" s="2" t="str">
        <f>_xlfn.XLOOKUP(C884, customers!A883:A1883, customers!G883:G1883,, 0)</f>
        <v>United States</v>
      </c>
      <c r="I884" t="str">
        <f>INDEX(products!$A$1:$G$49, MATCH(orders!$D884,products!$A$1:$A$49,0), MATCH(orders!I$1,products!$A$1:$G$1,0))</f>
        <v>Ara</v>
      </c>
      <c r="J884" t="str">
        <f>INDEX(products!$A$1:$G$49, MATCH(orders!$D884,products!$A$1:$A$49,0), MATCH(orders!J$1,products!$A$1:$G$1,0))</f>
        <v>D</v>
      </c>
      <c r="K884" s="5">
        <f>INDEX(products!$A$1:$G$49, MATCH(orders!$D884,products!$A$1:$A$49,0), MATCH(orders!K$1,products!$A$1:$G$1,0))</f>
        <v>2.5</v>
      </c>
      <c r="L884" s="7">
        <f>INDEX(products!$A$1:$G$49, MATCH(orders!$D884,products!$A$1:$A$49,0), 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 customers!A884:A1884, customers!B884:B1884,,0)</f>
        <v>Lindon Agnolo</v>
      </c>
      <c r="G885" s="2" t="str">
        <f>IF(_xlfn.XLOOKUP(C885, customers!A884:A1884, customers!C884:C1884,, 0) = 0,"", _xlfn.XLOOKUP(C885, customers!A884:A1884, customers!C884:C1884,, 0))</f>
        <v>lagnolooj@pinterest.com</v>
      </c>
      <c r="H885" s="2" t="str">
        <f>_xlfn.XLOOKUP(C885, customers!A884:A1884, customers!G884:G1884,, 0)</f>
        <v>United States</v>
      </c>
      <c r="I885" t="str">
        <f>INDEX(products!$A$1:$G$49, MATCH(orders!$D885,products!$A$1:$A$49,0), MATCH(orders!I$1,products!$A$1:$G$1,0))</f>
        <v>Ara</v>
      </c>
      <c r="J885" t="str">
        <f>INDEX(products!$A$1:$G$49, MATCH(orders!$D885,products!$A$1:$A$49,0), MATCH(orders!J$1,products!$A$1:$G$1,0))</f>
        <v>M</v>
      </c>
      <c r="K885" s="5">
        <f>INDEX(products!$A$1:$G$49, MATCH(orders!$D885,products!$A$1:$A$49,0), MATCH(orders!K$1,products!$A$1:$G$1,0))</f>
        <v>2.5</v>
      </c>
      <c r="L885" s="7">
        <f>INDEX(products!$A$1:$G$49, MATCH(orders!$D885,products!$A$1:$A$49,0), 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 customers!A885:A1885, customers!B885:B1885,,0)</f>
        <v>Delainey Kiddy</v>
      </c>
      <c r="G886" s="2" t="str">
        <f>IF(_xlfn.XLOOKUP(C886, customers!A885:A1885, customers!C885:C1885,, 0) = 0,"", _xlfn.XLOOKUP(C886, customers!A885:A1885, customers!C885:C1885,, 0))</f>
        <v>dkiddyok@fda.gov</v>
      </c>
      <c r="H886" s="2" t="str">
        <f>_xlfn.XLOOKUP(C886, customers!A885:A1885, customers!G885:G1885,, 0)</f>
        <v>United States</v>
      </c>
      <c r="I886" t="str">
        <f>INDEX(products!$A$1:$G$49, MATCH(orders!$D886,products!$A$1:$A$49,0), MATCH(orders!I$1,products!$A$1:$G$1,0))</f>
        <v>Rob</v>
      </c>
      <c r="J886" t="str">
        <f>INDEX(products!$A$1:$G$49, MATCH(orders!$D886,products!$A$1:$A$49,0), MATCH(orders!J$1,products!$A$1:$G$1,0))</f>
        <v>D</v>
      </c>
      <c r="K886" s="5">
        <f>INDEX(products!$A$1:$G$49, MATCH(orders!$D886,products!$A$1:$A$49,0), MATCH(orders!K$1,products!$A$1:$G$1,0))</f>
        <v>0.5</v>
      </c>
      <c r="L886" s="7">
        <f>INDEX(products!$A$1:$G$49, MATCH(orders!$D886,products!$A$1:$A$49,0), 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 customers!A886:A1886, customers!B886:B1886,,0)</f>
        <v>Helli Petroulis</v>
      </c>
      <c r="G887" s="2" t="str">
        <f>IF(_xlfn.XLOOKUP(C887, customers!A886:A1886, customers!C886:C1886,, 0) = 0,"", _xlfn.XLOOKUP(C887, customers!A886:A1886, customers!C886:C1886,, 0))</f>
        <v>hpetroulisol@state.tx.us</v>
      </c>
      <c r="H887" s="2" t="str">
        <f>_xlfn.XLOOKUP(C887, customers!A886:A1886, customers!G886:G1886,, 0)</f>
        <v>Ireland</v>
      </c>
      <c r="I887" t="str">
        <f>INDEX(products!$A$1:$G$49, MATCH(orders!$D887,products!$A$1:$A$49,0), MATCH(orders!I$1,products!$A$1:$G$1,0))</f>
        <v>Rob</v>
      </c>
      <c r="J887" t="str">
        <f>INDEX(products!$A$1:$G$49, MATCH(orders!$D887,products!$A$1:$A$49,0), MATCH(orders!J$1,products!$A$1:$G$1,0))</f>
        <v>D</v>
      </c>
      <c r="K887" s="5">
        <f>INDEX(products!$A$1:$G$49, MATCH(orders!$D887,products!$A$1:$A$49,0), MATCH(orders!K$1,products!$A$1:$G$1,0))</f>
        <v>2.5</v>
      </c>
      <c r="L887" s="7">
        <f>INDEX(products!$A$1:$G$49, MATCH(orders!$D887,products!$A$1:$A$49,0), 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 customers!A887:A1887, customers!B887:B1887,,0)</f>
        <v>Marty Scholl</v>
      </c>
      <c r="G888" s="2" t="str">
        <f>IF(_xlfn.XLOOKUP(C888, customers!A887:A1887, customers!C887:C1887,, 0) = 0,"", _xlfn.XLOOKUP(C888, customers!A887:A1887, customers!C887:C1887,, 0))</f>
        <v>mschollom@taobao.com</v>
      </c>
      <c r="H888" s="2" t="str">
        <f>_xlfn.XLOOKUP(C888, customers!A887:A1887, customers!G887:G1887,, 0)</f>
        <v>United States</v>
      </c>
      <c r="I888" t="str">
        <f>INDEX(products!$A$1:$G$49, MATCH(orders!$D888,products!$A$1:$A$49,0), MATCH(orders!I$1,products!$A$1:$G$1,0))</f>
        <v>Lib</v>
      </c>
      <c r="J888" t="str">
        <f>INDEX(products!$A$1:$G$49, MATCH(orders!$D888,products!$A$1:$A$49,0), MATCH(orders!J$1,products!$A$1:$G$1,0))</f>
        <v>M</v>
      </c>
      <c r="K888" s="5">
        <f>INDEX(products!$A$1:$G$49, MATCH(orders!$D888,products!$A$1:$A$49,0), MATCH(orders!K$1,products!$A$1:$G$1,0))</f>
        <v>0.5</v>
      </c>
      <c r="L888" s="7">
        <f>INDEX(products!$A$1:$G$49, MATCH(orders!$D888,products!$A$1:$A$49,0), 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 customers!A888:A1888, customers!B888:B1888,,0)</f>
        <v>Kienan Ferson</v>
      </c>
      <c r="G889" s="2" t="str">
        <f>IF(_xlfn.XLOOKUP(C889, customers!A888:A1888, customers!C888:C1888,, 0) = 0,"", _xlfn.XLOOKUP(C889, customers!A888:A1888, customers!C888:C1888,, 0))</f>
        <v>kfersonon@g.co</v>
      </c>
      <c r="H889" s="2" t="str">
        <f>_xlfn.XLOOKUP(C889, customers!A888:A1888, customers!G888:G1888,, 0)</f>
        <v>United States</v>
      </c>
      <c r="I889" t="str">
        <f>INDEX(products!$A$1:$G$49, MATCH(orders!$D889,products!$A$1:$A$49,0), MATCH(orders!I$1,products!$A$1:$G$1,0))</f>
        <v>Exc</v>
      </c>
      <c r="J889" t="str">
        <f>INDEX(products!$A$1:$G$49, MATCH(orders!$D889,products!$A$1:$A$49,0), MATCH(orders!J$1,products!$A$1:$G$1,0))</f>
        <v>L</v>
      </c>
      <c r="K889" s="5">
        <f>INDEX(products!$A$1:$G$49, MATCH(orders!$D889,products!$A$1:$A$49,0), MATCH(orders!K$1,products!$A$1:$G$1,0))</f>
        <v>0.2</v>
      </c>
      <c r="L889" s="7">
        <f>INDEX(products!$A$1:$G$49, MATCH(orders!$D889,products!$A$1:$A$49,0), 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 customers!A889:A1889, customers!B889:B1889,,0)</f>
        <v>Blake Kelloway</v>
      </c>
      <c r="G890" s="2" t="str">
        <f>IF(_xlfn.XLOOKUP(C890, customers!A889:A1889, customers!C889:C1889,, 0) = 0,"", _xlfn.XLOOKUP(C890, customers!A889:A1889, customers!C889:C1889,, 0))</f>
        <v>bkellowayoo@omniture.com</v>
      </c>
      <c r="H890" s="2" t="str">
        <f>_xlfn.XLOOKUP(C890, customers!A889:A1889, customers!G889:G1889,, 0)</f>
        <v>United States</v>
      </c>
      <c r="I890" t="str">
        <f>INDEX(products!$A$1:$G$49, MATCH(orders!$D890,products!$A$1:$A$49,0), MATCH(orders!I$1,products!$A$1:$G$1,0))</f>
        <v>Ara</v>
      </c>
      <c r="J890" t="str">
        <f>INDEX(products!$A$1:$G$49, MATCH(orders!$D890,products!$A$1:$A$49,0), MATCH(orders!J$1,products!$A$1:$G$1,0))</f>
        <v>L</v>
      </c>
      <c r="K890" s="5">
        <f>INDEX(products!$A$1:$G$49, MATCH(orders!$D890,products!$A$1:$A$49,0), MATCH(orders!K$1,products!$A$1:$G$1,0))</f>
        <v>0.2</v>
      </c>
      <c r="L890" s="7">
        <f>INDEX(products!$A$1:$G$49, MATCH(orders!$D890,products!$A$1:$A$49,0), 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 customers!A890:A1890, customers!B890:B1890,,0)</f>
        <v>Scarlett Oliffe</v>
      </c>
      <c r="G891" s="2" t="str">
        <f>IF(_xlfn.XLOOKUP(C891, customers!A890:A1890, customers!C890:C1890,, 0) = 0,"", _xlfn.XLOOKUP(C891, customers!A890:A1890, customers!C890:C1890,, 0))</f>
        <v>soliffeop@yellowbook.com</v>
      </c>
      <c r="H891" s="2" t="str">
        <f>_xlfn.XLOOKUP(C891, customers!A890:A1890, customers!G890:G1890,, 0)</f>
        <v>United States</v>
      </c>
      <c r="I891" t="str">
        <f>INDEX(products!$A$1:$G$49, MATCH(orders!$D891,products!$A$1:$A$49,0), MATCH(orders!I$1,products!$A$1:$G$1,0))</f>
        <v>Rob</v>
      </c>
      <c r="J891" t="str">
        <f>INDEX(products!$A$1:$G$49, MATCH(orders!$D891,products!$A$1:$A$49,0), MATCH(orders!J$1,products!$A$1:$G$1,0))</f>
        <v>D</v>
      </c>
      <c r="K891" s="5">
        <f>INDEX(products!$A$1:$G$49, MATCH(orders!$D891,products!$A$1:$A$49,0), MATCH(orders!K$1,products!$A$1:$G$1,0))</f>
        <v>0.2</v>
      </c>
      <c r="L891" s="7">
        <f>INDEX(products!$A$1:$G$49, MATCH(orders!$D891,products!$A$1:$A$49,0), 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 customers!A891:A1891, customers!B891:B1891,,0)</f>
        <v>Kippie Marrison</v>
      </c>
      <c r="G892" s="2" t="str">
        <f>IF(_xlfn.XLOOKUP(C892, customers!A891:A1891, customers!C891:C1891,, 0) = 0,"", _xlfn.XLOOKUP(C892, customers!A891:A1891, customers!C891:C1891,, 0))</f>
        <v>kmarrisonoq@dropbox.com</v>
      </c>
      <c r="H892" s="2" t="str">
        <f>_xlfn.XLOOKUP(C892, customers!A891:A1891, customers!G891:G1891,, 0)</f>
        <v>United States</v>
      </c>
      <c r="I892" t="str">
        <f>INDEX(products!$A$1:$G$49, MATCH(orders!$D892,products!$A$1:$A$49,0), MATCH(orders!I$1,products!$A$1:$G$1,0))</f>
        <v>Rob</v>
      </c>
      <c r="J892" t="str">
        <f>INDEX(products!$A$1:$G$49, MATCH(orders!$D892,products!$A$1:$A$49,0), MATCH(orders!J$1,products!$A$1:$G$1,0))</f>
        <v>D</v>
      </c>
      <c r="K892" s="5">
        <f>INDEX(products!$A$1:$G$49, MATCH(orders!$D892,products!$A$1:$A$49,0), MATCH(orders!K$1,products!$A$1:$G$1,0))</f>
        <v>2.5</v>
      </c>
      <c r="L892" s="7">
        <f>INDEX(products!$A$1:$G$49, MATCH(orders!$D892,products!$A$1:$A$49,0), 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 customers!A892:A1892, customers!B892:B1892,,0)</f>
        <v>Celestia Dolohunty</v>
      </c>
      <c r="G893" s="2" t="str">
        <f>IF(_xlfn.XLOOKUP(C893, customers!A892:A1892, customers!C892:C1892,, 0) = 0,"", _xlfn.XLOOKUP(C893, customers!A892:A1892, customers!C892:C1892,, 0))</f>
        <v>cdolohuntyor@dailymail.co.uk</v>
      </c>
      <c r="H893" s="2" t="str">
        <f>_xlfn.XLOOKUP(C893, customers!A892:A1892, customers!G892:G1892,, 0)</f>
        <v>United States</v>
      </c>
      <c r="I893" t="str">
        <f>INDEX(products!$A$1:$G$49, MATCH(orders!$D893,products!$A$1:$A$49,0), MATCH(orders!I$1,products!$A$1:$G$1,0))</f>
        <v>Ara</v>
      </c>
      <c r="J893" t="str">
        <f>INDEX(products!$A$1:$G$49, MATCH(orders!$D893,products!$A$1:$A$49,0), MATCH(orders!J$1,products!$A$1:$G$1,0))</f>
        <v>D</v>
      </c>
      <c r="K893" s="5">
        <f>INDEX(products!$A$1:$G$49, MATCH(orders!$D893,products!$A$1:$A$49,0), MATCH(orders!K$1,products!$A$1:$G$1,0))</f>
        <v>2.5</v>
      </c>
      <c r="L893" s="7">
        <f>INDEX(products!$A$1:$G$49, MATCH(orders!$D893,products!$A$1:$A$49,0), 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 customers!A893:A1893, customers!B893:B1893,,0)</f>
        <v>Patsy Vasilenko</v>
      </c>
      <c r="G894" s="2" t="str">
        <f>IF(_xlfn.XLOOKUP(C894, customers!A893:A1893, customers!C893:C1893,, 0) = 0,"", _xlfn.XLOOKUP(C894, customers!A893:A1893, customers!C893:C1893,, 0))</f>
        <v>pvasilenkoos@addtoany.com</v>
      </c>
      <c r="H894" s="2" t="str">
        <f>_xlfn.XLOOKUP(C894, customers!A893:A1893, customers!G893:G1893,, 0)</f>
        <v>United Kingdom</v>
      </c>
      <c r="I894" t="str">
        <f>INDEX(products!$A$1:$G$49, MATCH(orders!$D894,products!$A$1:$A$49,0), MATCH(orders!I$1,products!$A$1:$G$1,0))</f>
        <v>Exc</v>
      </c>
      <c r="J894" t="str">
        <f>INDEX(products!$A$1:$G$49, MATCH(orders!$D894,products!$A$1:$A$49,0), MATCH(orders!J$1,products!$A$1:$G$1,0))</f>
        <v>M</v>
      </c>
      <c r="K894" s="5">
        <f>INDEX(products!$A$1:$G$49, MATCH(orders!$D894,products!$A$1:$A$49,0), MATCH(orders!K$1,products!$A$1:$G$1,0))</f>
        <v>0.2</v>
      </c>
      <c r="L894" s="7">
        <f>INDEX(products!$A$1:$G$49, MATCH(orders!$D894,products!$A$1:$A$49,0), 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 customers!A894:A1894, customers!B894:B1894,,0)</f>
        <v>Raphaela Schankelborg</v>
      </c>
      <c r="G895" s="2" t="str">
        <f>IF(_xlfn.XLOOKUP(C895, customers!A894:A1894, customers!C894:C1894,, 0) = 0,"", _xlfn.XLOOKUP(C895, customers!A894:A1894, customers!C894:C1894,, 0))</f>
        <v>rschankelborgot@ameblo.jp</v>
      </c>
      <c r="H895" s="2" t="str">
        <f>_xlfn.XLOOKUP(C895, customers!A894:A1894, customers!G894:G1894,, 0)</f>
        <v>United States</v>
      </c>
      <c r="I895" t="str">
        <f>INDEX(products!$A$1:$G$49, MATCH(orders!$D895,products!$A$1:$A$49,0), MATCH(orders!I$1,products!$A$1:$G$1,0))</f>
        <v>Lib</v>
      </c>
      <c r="J895" t="str">
        <f>INDEX(products!$A$1:$G$49, MATCH(orders!$D895,products!$A$1:$A$49,0), MATCH(orders!J$1,products!$A$1:$G$1,0))</f>
        <v>L</v>
      </c>
      <c r="K895" s="5">
        <f>INDEX(products!$A$1:$G$49, MATCH(orders!$D895,products!$A$1:$A$49,0), MATCH(orders!K$1,products!$A$1:$G$1,0))</f>
        <v>0.5</v>
      </c>
      <c r="L895" s="7">
        <f>INDEX(products!$A$1:$G$49, MATCH(orders!$D895,products!$A$1:$A$49,0), 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 customers!A895:A1895, customers!B895:B1895,,0)</f>
        <v>Sharity Wickens</v>
      </c>
      <c r="G896" s="2" t="str">
        <f>IF(_xlfn.XLOOKUP(C896, customers!A895:A1895, customers!C895:C1895,, 0) = 0,"", _xlfn.XLOOKUP(C896, customers!A895:A1895, customers!C895:C1895,, 0))</f>
        <v/>
      </c>
      <c r="H896" s="2" t="str">
        <f>_xlfn.XLOOKUP(C896, customers!A895:A1895, customers!G895:G1895,, 0)</f>
        <v>Ireland</v>
      </c>
      <c r="I896" t="str">
        <f>INDEX(products!$A$1:$G$49, MATCH(orders!$D896,products!$A$1:$A$49,0), MATCH(orders!I$1,products!$A$1:$G$1,0))</f>
        <v>Rob</v>
      </c>
      <c r="J896" t="str">
        <f>INDEX(products!$A$1:$G$49, MATCH(orders!$D896,products!$A$1:$A$49,0), MATCH(orders!J$1,products!$A$1:$G$1,0))</f>
        <v>D</v>
      </c>
      <c r="K896" s="5">
        <f>INDEX(products!$A$1:$G$49, MATCH(orders!$D896,products!$A$1:$A$49,0), MATCH(orders!K$1,products!$A$1:$G$1,0))</f>
        <v>2.5</v>
      </c>
      <c r="L896" s="7">
        <f>INDEX(products!$A$1:$G$49, MATCH(orders!$D896,products!$A$1:$A$49,0), 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 customers!A896:A1896, customers!B896:B1896,,0)</f>
        <v>Derick Snow</v>
      </c>
      <c r="G897" s="2" t="str">
        <f>IF(_xlfn.XLOOKUP(C897, customers!A896:A1896, customers!C896:C1896,, 0) = 0,"", _xlfn.XLOOKUP(C897, customers!A896:A1896, customers!C896:C1896,, 0))</f>
        <v/>
      </c>
      <c r="H897" s="2" t="str">
        <f>_xlfn.XLOOKUP(C897, customers!A896:A1896, customers!G896:G1896,, 0)</f>
        <v>United States</v>
      </c>
      <c r="I897" t="str">
        <f>INDEX(products!$A$1:$G$49, MATCH(orders!$D897,products!$A$1:$A$49,0), MATCH(orders!I$1,products!$A$1:$G$1,0))</f>
        <v>Exc</v>
      </c>
      <c r="J897" t="str">
        <f>INDEX(products!$A$1:$G$49, MATCH(orders!$D897,products!$A$1:$A$49,0), MATCH(orders!J$1,products!$A$1:$G$1,0))</f>
        <v>M</v>
      </c>
      <c r="K897" s="5">
        <f>INDEX(products!$A$1:$G$49, MATCH(orders!$D897,products!$A$1:$A$49,0), MATCH(orders!K$1,products!$A$1:$G$1,0))</f>
        <v>2.5</v>
      </c>
      <c r="L897" s="7">
        <f>INDEX(products!$A$1:$G$49, MATCH(orders!$D897,products!$A$1:$A$49,0), 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 customers!A897:A1897, customers!B897:B1897,,0)</f>
        <v>Baxy Cargen</v>
      </c>
      <c r="G898" s="2" t="str">
        <f>IF(_xlfn.XLOOKUP(C898, customers!A897:A1897, customers!C897:C1897,, 0) = 0,"", _xlfn.XLOOKUP(C898, customers!A897:A1897, customers!C897:C1897,, 0))</f>
        <v>bcargenow@geocities.jp</v>
      </c>
      <c r="H898" s="2" t="str">
        <f>_xlfn.XLOOKUP(C898, customers!A897:A1897, customers!G897:G1897,, 0)</f>
        <v>United States</v>
      </c>
      <c r="I898" t="str">
        <f>INDEX(products!$A$1:$G$49, MATCH(orders!$D898,products!$A$1:$A$49,0), MATCH(orders!I$1,products!$A$1:$G$1,0))</f>
        <v>Rob</v>
      </c>
      <c r="J898" t="str">
        <f>INDEX(products!$A$1:$G$49, MATCH(orders!$D898,products!$A$1:$A$49,0), MATCH(orders!J$1,products!$A$1:$G$1,0))</f>
        <v>D</v>
      </c>
      <c r="K898" s="5">
        <f>INDEX(products!$A$1:$G$49, MATCH(orders!$D898,products!$A$1:$A$49,0), MATCH(orders!K$1,products!$A$1:$G$1,0))</f>
        <v>0.5</v>
      </c>
      <c r="L898" s="7">
        <f>INDEX(products!$A$1:$G$49, MATCH(orders!$D898,products!$A$1:$A$49,0), 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 customers!A898:A1898, customers!B898:B1898,,0)</f>
        <v>Ryann Stickler</v>
      </c>
      <c r="G899" s="2" t="str">
        <f>IF(_xlfn.XLOOKUP(C899, customers!A898:A1898, customers!C898:C1898,, 0) = 0,"", _xlfn.XLOOKUP(C899, customers!A898:A1898, customers!C898:C1898,, 0))</f>
        <v>rsticklerox@printfriendly.com</v>
      </c>
      <c r="H899" s="2" t="str">
        <f>_xlfn.XLOOKUP(C899, customers!A898:A1898, customers!G898:G1898,, 0)</f>
        <v>United Kingdom</v>
      </c>
      <c r="I899" t="str">
        <f>INDEX(products!$A$1:$G$49, MATCH(orders!$D899,products!$A$1:$A$49,0), MATCH(orders!I$1,products!$A$1:$G$1,0))</f>
        <v>Exc</v>
      </c>
      <c r="J899" t="str">
        <f>INDEX(products!$A$1:$G$49, MATCH(orders!$D899,products!$A$1:$A$49,0), MATCH(orders!J$1,products!$A$1:$G$1,0))</f>
        <v>D</v>
      </c>
      <c r="K899" s="5">
        <f>INDEX(products!$A$1:$G$49, MATCH(orders!$D899,products!$A$1:$A$49,0), MATCH(orders!K$1,products!$A$1:$G$1,0))</f>
        <v>1</v>
      </c>
      <c r="L899" s="7">
        <f>INDEX(products!$A$1:$G$49, MATCH(orders!$D899,products!$A$1:$A$49,0), MATCH(orders!L$1,products!$A$1:$G$1,0))</f>
        <v>12.15</v>
      </c>
      <c r="M899" s="7">
        <f t="shared" ref="M899:M962" si="42">E899*L899</f>
        <v>24.3</v>
      </c>
      <c r="N899" t="str">
        <f t="shared" ref="N899:N962" si="43">IF(I899="Rob","Robusta", IF(I899="Exc","Excelsa", IF(I899="Ara","Arabica", IF(I899="Lib","Liberica",""))))</f>
        <v>Excelsa</v>
      </c>
      <c r="O899" t="str">
        <f t="shared" ref="O899:O962" si="44">IF(J899="M","Medium", IF(J899="L","Light", 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 customers!A899:A1899, customers!B899:B1899,,0)</f>
        <v>Daryn Cassius</v>
      </c>
      <c r="G900" s="2" t="str">
        <f>IF(_xlfn.XLOOKUP(C900, customers!A899:A1899, customers!C899:C1899,, 0) = 0,"", _xlfn.XLOOKUP(C900, customers!A899:A1899, customers!C899:C1899,, 0))</f>
        <v/>
      </c>
      <c r="H900" s="2" t="str">
        <f>_xlfn.XLOOKUP(C900, customers!A899:A1899, customers!G899:G1899,, 0)</f>
        <v>United States</v>
      </c>
      <c r="I900" t="str">
        <f>INDEX(products!$A$1:$G$49, MATCH(orders!$D900,products!$A$1:$A$49,0), MATCH(orders!I$1,products!$A$1:$G$1,0))</f>
        <v>Rob</v>
      </c>
      <c r="J900" t="str">
        <f>INDEX(products!$A$1:$G$49, MATCH(orders!$D900,products!$A$1:$A$49,0), MATCH(orders!J$1,products!$A$1:$G$1,0))</f>
        <v>L</v>
      </c>
      <c r="K900" s="5">
        <f>INDEX(products!$A$1:$G$49, MATCH(orders!$D900,products!$A$1:$A$49,0), MATCH(orders!K$1,products!$A$1:$G$1,0))</f>
        <v>0.5</v>
      </c>
      <c r="L900" s="7">
        <f>INDEX(products!$A$1:$G$49, MATCH(orders!$D900,products!$A$1:$A$49,0), 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e">
        <f>_xlfn.XLOOKUP(C901, customers!A900:A1900, customers!B900:B1900,,0)</f>
        <v>#N/A</v>
      </c>
      <c r="G901" s="2" t="e">
        <f>IF(_xlfn.XLOOKUP(C901, customers!A900:A1900, customers!C900:C1900,, 0) = 0,"", _xlfn.XLOOKUP(C901, customers!A900:A1900, customers!C900:C1900,, 0))</f>
        <v>#N/A</v>
      </c>
      <c r="H901" s="2" t="e">
        <f>_xlfn.XLOOKUP(C901, customers!A900:A1900, customers!G900:G1900,, 0)</f>
        <v>#N/A</v>
      </c>
      <c r="I901" t="str">
        <f>INDEX(products!$A$1:$G$49, MATCH(orders!$D901,products!$A$1:$A$49,0), MATCH(orders!I$1,products!$A$1:$G$1,0))</f>
        <v>Lib</v>
      </c>
      <c r="J901" t="str">
        <f>INDEX(products!$A$1:$G$49, MATCH(orders!$D901,products!$A$1:$A$49,0), MATCH(orders!J$1,products!$A$1:$G$1,0))</f>
        <v>M</v>
      </c>
      <c r="K901" s="5">
        <f>INDEX(products!$A$1:$G$49, MATCH(orders!$D901,products!$A$1:$A$49,0), MATCH(orders!K$1,products!$A$1:$G$1,0))</f>
        <v>1</v>
      </c>
      <c r="L901" s="7">
        <f>INDEX(products!$A$1:$G$49, MATCH(orders!$D901,products!$A$1:$A$49,0), 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 customers!A901:A1901, customers!B901:B1901,,0)</f>
        <v>Skelly Dolohunty</v>
      </c>
      <c r="G902" s="2" t="str">
        <f>IF(_xlfn.XLOOKUP(C902, customers!A901:A1901, customers!C901:C1901,, 0) = 0,"", _xlfn.XLOOKUP(C902, customers!A901:A1901, customers!C901:C1901,, 0))</f>
        <v/>
      </c>
      <c r="H902" s="2" t="str">
        <f>_xlfn.XLOOKUP(C902, customers!A901:A1901, customers!G901:G1901,, 0)</f>
        <v>Ireland</v>
      </c>
      <c r="I902" t="str">
        <f>INDEX(products!$A$1:$G$49, MATCH(orders!$D902,products!$A$1:$A$49,0), MATCH(orders!I$1,products!$A$1:$G$1,0))</f>
        <v>Lib</v>
      </c>
      <c r="J902" t="str">
        <f>INDEX(products!$A$1:$G$49, MATCH(orders!$D902,products!$A$1:$A$49,0), MATCH(orders!J$1,products!$A$1:$G$1,0))</f>
        <v>L</v>
      </c>
      <c r="K902" s="5">
        <f>INDEX(products!$A$1:$G$49, MATCH(orders!$D902,products!$A$1:$A$49,0), MATCH(orders!K$1,products!$A$1:$G$1,0))</f>
        <v>1</v>
      </c>
      <c r="L902" s="7">
        <f>INDEX(products!$A$1:$G$49, MATCH(orders!$D902,products!$A$1:$A$49,0), 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 customers!A902:A1902, customers!B902:B1902,,0)</f>
        <v>Drake Jevon</v>
      </c>
      <c r="G903" s="2" t="str">
        <f>IF(_xlfn.XLOOKUP(C903, customers!A902:A1902, customers!C902:C1902,, 0) = 0,"", _xlfn.XLOOKUP(C903, customers!A902:A1902, customers!C902:C1902,, 0))</f>
        <v>djevonp1@ibm.com</v>
      </c>
      <c r="H903" s="2" t="str">
        <f>_xlfn.XLOOKUP(C903, customers!A902:A1902, customers!G902:G1902,, 0)</f>
        <v>United States</v>
      </c>
      <c r="I903" t="str">
        <f>INDEX(products!$A$1:$G$49, MATCH(orders!$D903,products!$A$1:$A$49,0), MATCH(orders!I$1,products!$A$1:$G$1,0))</f>
        <v>Rob</v>
      </c>
      <c r="J903" t="str">
        <f>INDEX(products!$A$1:$G$49, MATCH(orders!$D903,products!$A$1:$A$49,0), MATCH(orders!J$1,products!$A$1:$G$1,0))</f>
        <v>L</v>
      </c>
      <c r="K903" s="5">
        <f>INDEX(products!$A$1:$G$49, MATCH(orders!$D903,products!$A$1:$A$49,0), MATCH(orders!K$1,products!$A$1:$G$1,0))</f>
        <v>0.2</v>
      </c>
      <c r="L903" s="7">
        <f>INDEX(products!$A$1:$G$49, MATCH(orders!$D903,products!$A$1:$A$49,0), 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 customers!A903:A1903, customers!B903:B1903,,0)</f>
        <v>Hall Ranner</v>
      </c>
      <c r="G904" s="2" t="str">
        <f>IF(_xlfn.XLOOKUP(C904, customers!A903:A1903, customers!C903:C1903,, 0) = 0,"", _xlfn.XLOOKUP(C904, customers!A903:A1903, customers!C903:C1903,, 0))</f>
        <v>hrannerp2@omniture.com</v>
      </c>
      <c r="H904" s="2" t="str">
        <f>_xlfn.XLOOKUP(C904, customers!A903:A1903, customers!G903:G1903,, 0)</f>
        <v>United States</v>
      </c>
      <c r="I904" t="str">
        <f>INDEX(products!$A$1:$G$49, MATCH(orders!$D904,products!$A$1:$A$49,0), MATCH(orders!I$1,products!$A$1:$G$1,0))</f>
        <v>Exc</v>
      </c>
      <c r="J904" t="str">
        <f>INDEX(products!$A$1:$G$49, MATCH(orders!$D904,products!$A$1:$A$49,0), MATCH(orders!J$1,products!$A$1:$G$1,0))</f>
        <v>M</v>
      </c>
      <c r="K904" s="5">
        <f>INDEX(products!$A$1:$G$49, MATCH(orders!$D904,products!$A$1:$A$49,0), MATCH(orders!K$1,products!$A$1:$G$1,0))</f>
        <v>2.5</v>
      </c>
      <c r="L904" s="7">
        <f>INDEX(products!$A$1:$G$49, MATCH(orders!$D904,products!$A$1:$A$49,0), 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 customers!A904:A1904, customers!B904:B1904,,0)</f>
        <v>Berkly Imrie</v>
      </c>
      <c r="G905" s="2" t="str">
        <f>IF(_xlfn.XLOOKUP(C905, customers!A904:A1904, customers!C904:C1904,, 0) = 0,"", _xlfn.XLOOKUP(C905, customers!A904:A1904, customers!C904:C1904,, 0))</f>
        <v>bimriep3@addtoany.com</v>
      </c>
      <c r="H905" s="2" t="str">
        <f>_xlfn.XLOOKUP(C905, customers!A904:A1904, customers!G904:G1904,, 0)</f>
        <v>United States</v>
      </c>
      <c r="I905" t="str">
        <f>INDEX(products!$A$1:$G$49, MATCH(orders!$D905,products!$A$1:$A$49,0), MATCH(orders!I$1,products!$A$1:$G$1,0))</f>
        <v>Lib</v>
      </c>
      <c r="J905" t="str">
        <f>INDEX(products!$A$1:$G$49, MATCH(orders!$D905,products!$A$1:$A$49,0), MATCH(orders!J$1,products!$A$1:$G$1,0))</f>
        <v>M</v>
      </c>
      <c r="K905" s="5">
        <f>INDEX(products!$A$1:$G$49, MATCH(orders!$D905,products!$A$1:$A$49,0), MATCH(orders!K$1,products!$A$1:$G$1,0))</f>
        <v>0.5</v>
      </c>
      <c r="L905" s="7">
        <f>INDEX(products!$A$1:$G$49, MATCH(orders!$D905,products!$A$1:$A$49,0), 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 customers!A905:A1905, customers!B905:B1905,,0)</f>
        <v>Dorey Sopper</v>
      </c>
      <c r="G906" s="2" t="str">
        <f>IF(_xlfn.XLOOKUP(C906, customers!A905:A1905, customers!C905:C1905,, 0) = 0,"", _xlfn.XLOOKUP(C906, customers!A905:A1905, customers!C905:C1905,, 0))</f>
        <v>dsopperp4@eventbrite.com</v>
      </c>
      <c r="H906" s="2" t="str">
        <f>_xlfn.XLOOKUP(C906, customers!A905:A1905, customers!G905:G1905,, 0)</f>
        <v>United States</v>
      </c>
      <c r="I906" t="str">
        <f>INDEX(products!$A$1:$G$49, MATCH(orders!$D906,products!$A$1:$A$49,0), MATCH(orders!I$1,products!$A$1:$G$1,0))</f>
        <v>Ara</v>
      </c>
      <c r="J906" t="str">
        <f>INDEX(products!$A$1:$G$49, MATCH(orders!$D906,products!$A$1:$A$49,0), MATCH(orders!J$1,products!$A$1:$G$1,0))</f>
        <v>L</v>
      </c>
      <c r="K906" s="5">
        <f>INDEX(products!$A$1:$G$49, MATCH(orders!$D906,products!$A$1:$A$49,0), MATCH(orders!K$1,products!$A$1:$G$1,0))</f>
        <v>2.5</v>
      </c>
      <c r="L906" s="7">
        <f>INDEX(products!$A$1:$G$49, MATCH(orders!$D906,products!$A$1:$A$49,0), 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 customers!A906:A1906, customers!B906:B1906,,0)</f>
        <v>Darcy Lochran</v>
      </c>
      <c r="G907" s="2" t="str">
        <f>IF(_xlfn.XLOOKUP(C907, customers!A906:A1906, customers!C906:C1906,, 0) = 0,"", _xlfn.XLOOKUP(C907, customers!A906:A1906, customers!C906:C1906,, 0))</f>
        <v/>
      </c>
      <c r="H907" s="2" t="str">
        <f>_xlfn.XLOOKUP(C907, customers!A906:A1906, customers!G906:G1906,, 0)</f>
        <v>United States</v>
      </c>
      <c r="I907" t="str">
        <f>INDEX(products!$A$1:$G$49, MATCH(orders!$D907,products!$A$1:$A$49,0), MATCH(orders!I$1,products!$A$1:$G$1,0))</f>
        <v>Ara</v>
      </c>
      <c r="J907" t="str">
        <f>INDEX(products!$A$1:$G$49, MATCH(orders!$D907,products!$A$1:$A$49,0), MATCH(orders!J$1,products!$A$1:$G$1,0))</f>
        <v>M</v>
      </c>
      <c r="K907" s="5">
        <f>INDEX(products!$A$1:$G$49, MATCH(orders!$D907,products!$A$1:$A$49,0), MATCH(orders!K$1,products!$A$1:$G$1,0))</f>
        <v>0.5</v>
      </c>
      <c r="L907" s="7">
        <f>INDEX(products!$A$1:$G$49, MATCH(orders!$D907,products!$A$1:$A$49,0), 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 customers!A907:A1907, customers!B907:B1907,,0)</f>
        <v>Lauritz Ledgley</v>
      </c>
      <c r="G908" s="2" t="str">
        <f>IF(_xlfn.XLOOKUP(C908, customers!A907:A1907, customers!C907:C1907,, 0) = 0,"", _xlfn.XLOOKUP(C908, customers!A907:A1907, customers!C907:C1907,, 0))</f>
        <v>lledgleyp6@de.vu</v>
      </c>
      <c r="H908" s="2" t="str">
        <f>_xlfn.XLOOKUP(C908, customers!A907:A1907, customers!G907:G1907,, 0)</f>
        <v>United States</v>
      </c>
      <c r="I908" t="str">
        <f>INDEX(products!$A$1:$G$49, MATCH(orders!$D908,products!$A$1:$A$49,0), MATCH(orders!I$1,products!$A$1:$G$1,0))</f>
        <v>Ara</v>
      </c>
      <c r="J908" t="str">
        <f>INDEX(products!$A$1:$G$49, MATCH(orders!$D908,products!$A$1:$A$49,0), MATCH(orders!J$1,products!$A$1:$G$1,0))</f>
        <v>M</v>
      </c>
      <c r="K908" s="5">
        <f>INDEX(products!$A$1:$G$49, MATCH(orders!$D908,products!$A$1:$A$49,0), MATCH(orders!K$1,products!$A$1:$G$1,0))</f>
        <v>0.5</v>
      </c>
      <c r="L908" s="7">
        <f>INDEX(products!$A$1:$G$49, MATCH(orders!$D908,products!$A$1:$A$49,0), 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 customers!A908:A1908, customers!B908:B1908,,0)</f>
        <v>Tawnya Menary</v>
      </c>
      <c r="G909" s="2" t="str">
        <f>IF(_xlfn.XLOOKUP(C909, customers!A908:A1908, customers!C908:C1908,, 0) = 0,"", _xlfn.XLOOKUP(C909, customers!A908:A1908, customers!C908:C1908,, 0))</f>
        <v>tmenaryp7@phoca.cz</v>
      </c>
      <c r="H909" s="2" t="str">
        <f>_xlfn.XLOOKUP(C909, customers!A908:A1908, customers!G908:G1908,, 0)</f>
        <v>United States</v>
      </c>
      <c r="I909" t="str">
        <f>INDEX(products!$A$1:$G$49, MATCH(orders!$D909,products!$A$1:$A$49,0), MATCH(orders!I$1,products!$A$1:$G$1,0))</f>
        <v>Lib</v>
      </c>
      <c r="J909" t="str">
        <f>INDEX(products!$A$1:$G$49, MATCH(orders!$D909,products!$A$1:$A$49,0), MATCH(orders!J$1,products!$A$1:$G$1,0))</f>
        <v>D</v>
      </c>
      <c r="K909" s="5">
        <f>INDEX(products!$A$1:$G$49, MATCH(orders!$D909,products!$A$1:$A$49,0), MATCH(orders!K$1,products!$A$1:$G$1,0))</f>
        <v>1</v>
      </c>
      <c r="L909" s="7">
        <f>INDEX(products!$A$1:$G$49, MATCH(orders!$D909,products!$A$1:$A$49,0), 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 customers!A909:A1909, customers!B909:B1909,,0)</f>
        <v>Gustaf Ciccotti</v>
      </c>
      <c r="G910" s="2" t="str">
        <f>IF(_xlfn.XLOOKUP(C910, customers!A909:A1909, customers!C909:C1909,, 0) = 0,"", _xlfn.XLOOKUP(C910, customers!A909:A1909, customers!C909:C1909,, 0))</f>
        <v>gciccottip8@so-net.ne.jp</v>
      </c>
      <c r="H910" s="2" t="str">
        <f>_xlfn.XLOOKUP(C910, customers!A909:A1909, customers!G909:G1909,, 0)</f>
        <v>United States</v>
      </c>
      <c r="I910" t="str">
        <f>INDEX(products!$A$1:$G$49, MATCH(orders!$D910,products!$A$1:$A$49,0), MATCH(orders!I$1,products!$A$1:$G$1,0))</f>
        <v>Rob</v>
      </c>
      <c r="J910" t="str">
        <f>INDEX(products!$A$1:$G$49, MATCH(orders!$D910,products!$A$1:$A$49,0), MATCH(orders!J$1,products!$A$1:$G$1,0))</f>
        <v>L</v>
      </c>
      <c r="K910" s="5">
        <f>INDEX(products!$A$1:$G$49, MATCH(orders!$D910,products!$A$1:$A$49,0), MATCH(orders!K$1,products!$A$1:$G$1,0))</f>
        <v>1</v>
      </c>
      <c r="L910" s="7">
        <f>INDEX(products!$A$1:$G$49, MATCH(orders!$D910,products!$A$1:$A$49,0), 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 customers!A910:A1910, customers!B910:B1910,,0)</f>
        <v>Bobbe Renner</v>
      </c>
      <c r="G911" s="2" t="str">
        <f>IF(_xlfn.XLOOKUP(C911, customers!A910:A1910, customers!C910:C1910,, 0) = 0,"", _xlfn.XLOOKUP(C911, customers!A910:A1910, customers!C910:C1910,, 0))</f>
        <v/>
      </c>
      <c r="H911" s="2" t="str">
        <f>_xlfn.XLOOKUP(C911, customers!A910:A1910, customers!G910:G1910,, 0)</f>
        <v>United States</v>
      </c>
      <c r="I911" t="str">
        <f>INDEX(products!$A$1:$G$49, MATCH(orders!$D911,products!$A$1:$A$49,0), MATCH(orders!I$1,products!$A$1:$G$1,0))</f>
        <v>Rob</v>
      </c>
      <c r="J911" t="str">
        <f>INDEX(products!$A$1:$G$49, MATCH(orders!$D911,products!$A$1:$A$49,0), MATCH(orders!J$1,products!$A$1:$G$1,0))</f>
        <v>L</v>
      </c>
      <c r="K911" s="5">
        <f>INDEX(products!$A$1:$G$49, MATCH(orders!$D911,products!$A$1:$A$49,0), MATCH(orders!K$1,products!$A$1:$G$1,0))</f>
        <v>0.2</v>
      </c>
      <c r="L911" s="7">
        <f>INDEX(products!$A$1:$G$49, MATCH(orders!$D911,products!$A$1:$A$49,0), 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 customers!A911:A1911, customers!B911:B1911,,0)</f>
        <v>Wilton Jallin</v>
      </c>
      <c r="G912" s="2" t="str">
        <f>IF(_xlfn.XLOOKUP(C912, customers!A911:A1911, customers!C911:C1911,, 0) = 0,"", _xlfn.XLOOKUP(C912, customers!A911:A1911, customers!C911:C1911,, 0))</f>
        <v>wjallinpa@pcworld.com</v>
      </c>
      <c r="H912" s="2" t="str">
        <f>_xlfn.XLOOKUP(C912, customers!A911:A1911, customers!G911:G1911,, 0)</f>
        <v>United States</v>
      </c>
      <c r="I912" t="str">
        <f>INDEX(products!$A$1:$G$49, MATCH(orders!$D912,products!$A$1:$A$49,0), MATCH(orders!I$1,products!$A$1:$G$1,0))</f>
        <v>Ara</v>
      </c>
      <c r="J912" t="str">
        <f>INDEX(products!$A$1:$G$49, MATCH(orders!$D912,products!$A$1:$A$49,0), MATCH(orders!J$1,products!$A$1:$G$1,0))</f>
        <v>D</v>
      </c>
      <c r="K912" s="5">
        <f>INDEX(products!$A$1:$G$49, MATCH(orders!$D912,products!$A$1:$A$49,0), MATCH(orders!K$1,products!$A$1:$G$1,0))</f>
        <v>2.5</v>
      </c>
      <c r="L912" s="7">
        <f>INDEX(products!$A$1:$G$49, MATCH(orders!$D912,products!$A$1:$A$49,0), 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 customers!A912:A1912, customers!B912:B1912,,0)</f>
        <v>Mindy Bogey</v>
      </c>
      <c r="G913" s="2" t="str">
        <f>IF(_xlfn.XLOOKUP(C913, customers!A912:A1912, customers!C912:C1912,, 0) = 0,"", _xlfn.XLOOKUP(C913, customers!A912:A1912, customers!C912:C1912,, 0))</f>
        <v>mbogeypb@thetimes.co.uk</v>
      </c>
      <c r="H913" s="2" t="str">
        <f>_xlfn.XLOOKUP(C913, customers!A912:A1912, customers!G912:G1912,, 0)</f>
        <v>United States</v>
      </c>
      <c r="I913" t="str">
        <f>INDEX(products!$A$1:$G$49, MATCH(orders!$D913,products!$A$1:$A$49,0), MATCH(orders!I$1,products!$A$1:$G$1,0))</f>
        <v>Ara</v>
      </c>
      <c r="J913" t="str">
        <f>INDEX(products!$A$1:$G$49, MATCH(orders!$D913,products!$A$1:$A$49,0), MATCH(orders!J$1,products!$A$1:$G$1,0))</f>
        <v>M</v>
      </c>
      <c r="K913" s="5">
        <f>INDEX(products!$A$1:$G$49, MATCH(orders!$D913,products!$A$1:$A$49,0), MATCH(orders!K$1,products!$A$1:$G$1,0))</f>
        <v>1</v>
      </c>
      <c r="L913" s="7">
        <f>INDEX(products!$A$1:$G$49, MATCH(orders!$D913,products!$A$1:$A$49,0), 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 customers!A913:A1913, customers!B913:B1913,,0)</f>
        <v>Paulie Fonzone</v>
      </c>
      <c r="G914" s="2" t="str">
        <f>IF(_xlfn.XLOOKUP(C914, customers!A913:A1913, customers!C913:C1913,, 0) = 0,"", _xlfn.XLOOKUP(C914, customers!A913:A1913, customers!C913:C1913,, 0))</f>
        <v/>
      </c>
      <c r="H914" s="2" t="str">
        <f>_xlfn.XLOOKUP(C914, customers!A913:A1913, customers!G913:G1913,, 0)</f>
        <v>United States</v>
      </c>
      <c r="I914" t="str">
        <f>INDEX(products!$A$1:$G$49, MATCH(orders!$D914,products!$A$1:$A$49,0), MATCH(orders!I$1,products!$A$1:$G$1,0))</f>
        <v>Rob</v>
      </c>
      <c r="J914" t="str">
        <f>INDEX(products!$A$1:$G$49, MATCH(orders!$D914,products!$A$1:$A$49,0), MATCH(orders!J$1,products!$A$1:$G$1,0))</f>
        <v>M</v>
      </c>
      <c r="K914" s="5">
        <f>INDEX(products!$A$1:$G$49, MATCH(orders!$D914,products!$A$1:$A$49,0), MATCH(orders!K$1,products!$A$1:$G$1,0))</f>
        <v>2.5</v>
      </c>
      <c r="L914" s="7">
        <f>INDEX(products!$A$1:$G$49, MATCH(orders!$D914,products!$A$1:$A$49,0), 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 customers!A914:A1914, customers!B914:B1914,,0)</f>
        <v>Merrile Cobbledick</v>
      </c>
      <c r="G915" s="2" t="str">
        <f>IF(_xlfn.XLOOKUP(C915, customers!A914:A1914, customers!C914:C1914,, 0) = 0,"", _xlfn.XLOOKUP(C915, customers!A914:A1914, customers!C914:C1914,, 0))</f>
        <v>mcobbledickpd@ucsd.edu</v>
      </c>
      <c r="H915" s="2" t="str">
        <f>_xlfn.XLOOKUP(C915, customers!A914:A1914, customers!G914:G1914,, 0)</f>
        <v>United States</v>
      </c>
      <c r="I915" t="str">
        <f>INDEX(products!$A$1:$G$49, MATCH(orders!$D915,products!$A$1:$A$49,0), MATCH(orders!I$1,products!$A$1:$G$1,0))</f>
        <v>Ara</v>
      </c>
      <c r="J915" t="str">
        <f>INDEX(products!$A$1:$G$49, MATCH(orders!$D915,products!$A$1:$A$49,0), MATCH(orders!J$1,products!$A$1:$G$1,0))</f>
        <v>M</v>
      </c>
      <c r="K915" s="5">
        <f>INDEX(products!$A$1:$G$49, MATCH(orders!$D915,products!$A$1:$A$49,0), MATCH(orders!K$1,products!$A$1:$G$1,0))</f>
        <v>0.5</v>
      </c>
      <c r="L915" s="7">
        <f>INDEX(products!$A$1:$G$49, MATCH(orders!$D915,products!$A$1:$A$49,0), 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 customers!A915:A1915, customers!B915:B1915,,0)</f>
        <v>Antonius Lewry</v>
      </c>
      <c r="G916" s="2" t="str">
        <f>IF(_xlfn.XLOOKUP(C916, customers!A915:A1915, customers!C915:C1915,, 0) = 0,"", _xlfn.XLOOKUP(C916, customers!A915:A1915, customers!C915:C1915,, 0))</f>
        <v>alewrype@whitehouse.gov</v>
      </c>
      <c r="H916" s="2" t="str">
        <f>_xlfn.XLOOKUP(C916, customers!A915:A1915, customers!G915:G1915,, 0)</f>
        <v>United States</v>
      </c>
      <c r="I916" t="str">
        <f>INDEX(products!$A$1:$G$49, MATCH(orders!$D916,products!$A$1:$A$49,0), MATCH(orders!I$1,products!$A$1:$G$1,0))</f>
        <v>Ara</v>
      </c>
      <c r="J916" t="str">
        <f>INDEX(products!$A$1:$G$49, MATCH(orders!$D916,products!$A$1:$A$49,0), MATCH(orders!J$1,products!$A$1:$G$1,0))</f>
        <v>M</v>
      </c>
      <c r="K916" s="5">
        <f>INDEX(products!$A$1:$G$49, MATCH(orders!$D916,products!$A$1:$A$49,0), MATCH(orders!K$1,products!$A$1:$G$1,0))</f>
        <v>1</v>
      </c>
      <c r="L916" s="7">
        <f>INDEX(products!$A$1:$G$49, MATCH(orders!$D916,products!$A$1:$A$49,0), 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 customers!A916:A1916, customers!B916:B1916,,0)</f>
        <v>Isis Hessel</v>
      </c>
      <c r="G917" s="2" t="str">
        <f>IF(_xlfn.XLOOKUP(C917, customers!A916:A1916, customers!C916:C1916,, 0) = 0,"", _xlfn.XLOOKUP(C917, customers!A916:A1916, customers!C916:C1916,, 0))</f>
        <v>ihesselpf@ox.ac.uk</v>
      </c>
      <c r="H917" s="2" t="str">
        <f>_xlfn.XLOOKUP(C917, customers!A916:A1916, customers!G916:G1916,, 0)</f>
        <v>United States</v>
      </c>
      <c r="I917" t="str">
        <f>INDEX(products!$A$1:$G$49, MATCH(orders!$D917,products!$A$1:$A$49,0), MATCH(orders!I$1,products!$A$1:$G$1,0))</f>
        <v>Exc</v>
      </c>
      <c r="J917" t="str">
        <f>INDEX(products!$A$1:$G$49, MATCH(orders!$D917,products!$A$1:$A$49,0), MATCH(orders!J$1,products!$A$1:$G$1,0))</f>
        <v>D</v>
      </c>
      <c r="K917" s="5">
        <f>INDEX(products!$A$1:$G$49, MATCH(orders!$D917,products!$A$1:$A$49,0), MATCH(orders!K$1,products!$A$1:$G$1,0))</f>
        <v>2.5</v>
      </c>
      <c r="L917" s="7">
        <f>INDEX(products!$A$1:$G$49, MATCH(orders!$D917,products!$A$1:$A$49,0), 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 customers!A917:A1917, customers!B917:B1917,,0)</f>
        <v>Harland Trematick</v>
      </c>
      <c r="G918" s="2" t="str">
        <f>IF(_xlfn.XLOOKUP(C918, customers!A917:A1917, customers!C917:C1917,, 0) = 0,"", _xlfn.XLOOKUP(C918, customers!A917:A1917, customers!C917:C1917,, 0))</f>
        <v/>
      </c>
      <c r="H918" s="2" t="str">
        <f>_xlfn.XLOOKUP(C918, customers!A917:A1917, customers!G917:G1917,, 0)</f>
        <v>Ireland</v>
      </c>
      <c r="I918" t="str">
        <f>INDEX(products!$A$1:$G$49, MATCH(orders!$D918,products!$A$1:$A$49,0), MATCH(orders!I$1,products!$A$1:$G$1,0))</f>
        <v>Exc</v>
      </c>
      <c r="J918" t="str">
        <f>INDEX(products!$A$1:$G$49, MATCH(orders!$D918,products!$A$1:$A$49,0), MATCH(orders!J$1,products!$A$1:$G$1,0))</f>
        <v>D</v>
      </c>
      <c r="K918" s="5">
        <f>INDEX(products!$A$1:$G$49, MATCH(orders!$D918,products!$A$1:$A$49,0), MATCH(orders!K$1,products!$A$1:$G$1,0))</f>
        <v>0.2</v>
      </c>
      <c r="L918" s="7">
        <f>INDEX(products!$A$1:$G$49, MATCH(orders!$D918,products!$A$1:$A$49,0), 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 customers!A918:A1918, customers!B918:B1918,,0)</f>
        <v>Chloris Sorrell</v>
      </c>
      <c r="G919" s="2" t="str">
        <f>IF(_xlfn.XLOOKUP(C919, customers!A918:A1918, customers!C918:C1918,, 0) = 0,"", _xlfn.XLOOKUP(C919, customers!A918:A1918, customers!C918:C1918,, 0))</f>
        <v>csorrellph@amazon.com</v>
      </c>
      <c r="H919" s="2" t="str">
        <f>_xlfn.XLOOKUP(C919, customers!A918:A1918, customers!G918:G1918,, 0)</f>
        <v>United Kingdom</v>
      </c>
      <c r="I919" t="str">
        <f>INDEX(products!$A$1:$G$49, MATCH(orders!$D919,products!$A$1:$A$49,0), MATCH(orders!I$1,products!$A$1:$G$1,0))</f>
        <v>Ara</v>
      </c>
      <c r="J919" t="str">
        <f>INDEX(products!$A$1:$G$49, MATCH(orders!$D919,products!$A$1:$A$49,0), MATCH(orders!J$1,products!$A$1:$G$1,0))</f>
        <v>M</v>
      </c>
      <c r="K919" s="5">
        <f>INDEX(products!$A$1:$G$49, MATCH(orders!$D919,products!$A$1:$A$49,0), MATCH(orders!K$1,products!$A$1:$G$1,0))</f>
        <v>0.5</v>
      </c>
      <c r="L919" s="7">
        <f>INDEX(products!$A$1:$G$49, MATCH(orders!$D919,products!$A$1:$A$49,0), 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 customers!A919:A1919, customers!B919:B1919,,0)</f>
        <v>Chloris Sorrell</v>
      </c>
      <c r="G920" s="2" t="str">
        <f>IF(_xlfn.XLOOKUP(C920, customers!A919:A1919, customers!C919:C1919,, 0) = 0,"", _xlfn.XLOOKUP(C920, customers!A919:A1919, customers!C919:C1919,, 0))</f>
        <v>csorrellph@amazon.com</v>
      </c>
      <c r="H920" s="2" t="str">
        <f>_xlfn.XLOOKUP(C920, customers!A919:A1919, customers!G919:G1919,, 0)</f>
        <v>United Kingdom</v>
      </c>
      <c r="I920" t="str">
        <f>INDEX(products!$A$1:$G$49, MATCH(orders!$D920,products!$A$1:$A$49,0), MATCH(orders!I$1,products!$A$1:$G$1,0))</f>
        <v>Exc</v>
      </c>
      <c r="J920" t="str">
        <f>INDEX(products!$A$1:$G$49, MATCH(orders!$D920,products!$A$1:$A$49,0), MATCH(orders!J$1,products!$A$1:$G$1,0))</f>
        <v>D</v>
      </c>
      <c r="K920" s="5">
        <f>INDEX(products!$A$1:$G$49, MATCH(orders!$D920,products!$A$1:$A$49,0), MATCH(orders!K$1,products!$A$1:$G$1,0))</f>
        <v>0.5</v>
      </c>
      <c r="L920" s="7">
        <f>INDEX(products!$A$1:$G$49, MATCH(orders!$D920,products!$A$1:$A$49,0), 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 customers!A920:A1920, customers!B920:B1920,,0)</f>
        <v>Quintina Heavyside</v>
      </c>
      <c r="G921" s="2" t="str">
        <f>IF(_xlfn.XLOOKUP(C921, customers!A920:A1920, customers!C920:C1920,, 0) = 0,"", _xlfn.XLOOKUP(C921, customers!A920:A1920, customers!C920:C1920,, 0))</f>
        <v>qheavysidepj@unc.edu</v>
      </c>
      <c r="H921" s="2" t="str">
        <f>_xlfn.XLOOKUP(C921, customers!A920:A1920, customers!G920:G1920,, 0)</f>
        <v>United States</v>
      </c>
      <c r="I921" t="str">
        <f>INDEX(products!$A$1:$G$49, MATCH(orders!$D921,products!$A$1:$A$49,0), MATCH(orders!I$1,products!$A$1:$G$1,0))</f>
        <v>Rob</v>
      </c>
      <c r="J921" t="str">
        <f>INDEX(products!$A$1:$G$49, MATCH(orders!$D921,products!$A$1:$A$49,0), MATCH(orders!J$1,products!$A$1:$G$1,0))</f>
        <v>D</v>
      </c>
      <c r="K921" s="5">
        <f>INDEX(products!$A$1:$G$49, MATCH(orders!$D921,products!$A$1:$A$49,0), MATCH(orders!K$1,products!$A$1:$G$1,0))</f>
        <v>0.2</v>
      </c>
      <c r="L921" s="7">
        <f>INDEX(products!$A$1:$G$49, MATCH(orders!$D921,products!$A$1:$A$49,0), 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 customers!A921:A1921, customers!B921:B1921,,0)</f>
        <v>Hadley Reuven</v>
      </c>
      <c r="G922" s="2" t="str">
        <f>IF(_xlfn.XLOOKUP(C922, customers!A921:A1921, customers!C921:C1921,, 0) = 0,"", _xlfn.XLOOKUP(C922, customers!A921:A1921, customers!C921:C1921,, 0))</f>
        <v>hreuvenpk@whitehouse.gov</v>
      </c>
      <c r="H922" s="2" t="str">
        <f>_xlfn.XLOOKUP(C922, customers!A921:A1921, customers!G921:G1921,, 0)</f>
        <v>United States</v>
      </c>
      <c r="I922" t="str">
        <f>INDEX(products!$A$1:$G$49, MATCH(orders!$D922,products!$A$1:$A$49,0), MATCH(orders!I$1,products!$A$1:$G$1,0))</f>
        <v>Rob</v>
      </c>
      <c r="J922" t="str">
        <f>INDEX(products!$A$1:$G$49, MATCH(orders!$D922,products!$A$1:$A$49,0), MATCH(orders!J$1,products!$A$1:$G$1,0))</f>
        <v>D</v>
      </c>
      <c r="K922" s="5">
        <f>INDEX(products!$A$1:$G$49, MATCH(orders!$D922,products!$A$1:$A$49,0), MATCH(orders!K$1,products!$A$1:$G$1,0))</f>
        <v>2.5</v>
      </c>
      <c r="L922" s="7">
        <f>INDEX(products!$A$1:$G$49, MATCH(orders!$D922,products!$A$1:$A$49,0), 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 customers!A922:A1922, customers!B922:B1922,,0)</f>
        <v>Mitch Attwool</v>
      </c>
      <c r="G923" s="2" t="str">
        <f>IF(_xlfn.XLOOKUP(C923, customers!A922:A1922, customers!C922:C1922,, 0) = 0,"", _xlfn.XLOOKUP(C923, customers!A922:A1922, customers!C922:C1922,, 0))</f>
        <v>mattwoolpl@nba.com</v>
      </c>
      <c r="H923" s="2" t="str">
        <f>_xlfn.XLOOKUP(C923, customers!A922:A1922, customers!G922:G1922,, 0)</f>
        <v>United States</v>
      </c>
      <c r="I923" t="str">
        <f>INDEX(products!$A$1:$G$49, MATCH(orders!$D923,products!$A$1:$A$49,0), MATCH(orders!I$1,products!$A$1:$G$1,0))</f>
        <v>Lib</v>
      </c>
      <c r="J923" t="str">
        <f>INDEX(products!$A$1:$G$49, MATCH(orders!$D923,products!$A$1:$A$49,0), MATCH(orders!J$1,products!$A$1:$G$1,0))</f>
        <v>D</v>
      </c>
      <c r="K923" s="5">
        <f>INDEX(products!$A$1:$G$49, MATCH(orders!$D923,products!$A$1:$A$49,0), MATCH(orders!K$1,products!$A$1:$G$1,0))</f>
        <v>0.2</v>
      </c>
      <c r="L923" s="7">
        <f>INDEX(products!$A$1:$G$49, MATCH(orders!$D923,products!$A$1:$A$49,0), 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 customers!A923:A1923, customers!B923:B1923,,0)</f>
        <v>Charin Maplethorp</v>
      </c>
      <c r="G924" s="2" t="str">
        <f>IF(_xlfn.XLOOKUP(C924, customers!A923:A1923, customers!C923:C1923,, 0) = 0,"", _xlfn.XLOOKUP(C924, customers!A923:A1923, customers!C923:C1923,, 0))</f>
        <v/>
      </c>
      <c r="H924" s="2" t="str">
        <f>_xlfn.XLOOKUP(C924, customers!A923:A1923, customers!G923:G1923,, 0)</f>
        <v>United States</v>
      </c>
      <c r="I924" t="str">
        <f>INDEX(products!$A$1:$G$49, MATCH(orders!$D924,products!$A$1:$A$49,0), MATCH(orders!I$1,products!$A$1:$G$1,0))</f>
        <v>Ara</v>
      </c>
      <c r="J924" t="str">
        <f>INDEX(products!$A$1:$G$49, MATCH(orders!$D924,products!$A$1:$A$49,0), MATCH(orders!J$1,products!$A$1:$G$1,0))</f>
        <v>M</v>
      </c>
      <c r="K924" s="5">
        <f>INDEX(products!$A$1:$G$49, MATCH(orders!$D924,products!$A$1:$A$49,0), MATCH(orders!K$1,products!$A$1:$G$1,0))</f>
        <v>1</v>
      </c>
      <c r="L924" s="7">
        <f>INDEX(products!$A$1:$G$49, MATCH(orders!$D924,products!$A$1:$A$49,0), 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 customers!A924:A1924, customers!B924:B1924,,0)</f>
        <v>Goldie Wynes</v>
      </c>
      <c r="G925" s="2" t="str">
        <f>IF(_xlfn.XLOOKUP(C925, customers!A924:A1924, customers!C924:C1924,, 0) = 0,"", _xlfn.XLOOKUP(C925, customers!A924:A1924, customers!C924:C1924,, 0))</f>
        <v>gwynespn@dagondesign.com</v>
      </c>
      <c r="H925" s="2" t="str">
        <f>_xlfn.XLOOKUP(C925, customers!A924:A1924, customers!G924:G1924,, 0)</f>
        <v>United States</v>
      </c>
      <c r="I925" t="str">
        <f>INDEX(products!$A$1:$G$49, MATCH(orders!$D925,products!$A$1:$A$49,0), MATCH(orders!I$1,products!$A$1:$G$1,0))</f>
        <v>Exc</v>
      </c>
      <c r="J925" t="str">
        <f>INDEX(products!$A$1:$G$49, MATCH(orders!$D925,products!$A$1:$A$49,0), MATCH(orders!J$1,products!$A$1:$G$1,0))</f>
        <v>D</v>
      </c>
      <c r="K925" s="5">
        <f>INDEX(products!$A$1:$G$49, MATCH(orders!$D925,products!$A$1:$A$49,0), MATCH(orders!K$1,products!$A$1:$G$1,0))</f>
        <v>2.5</v>
      </c>
      <c r="L925" s="7">
        <f>INDEX(products!$A$1:$G$49, MATCH(orders!$D925,products!$A$1:$A$49,0), 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 customers!A925:A1925, customers!B925:B1925,,0)</f>
        <v>Celie MacCourt</v>
      </c>
      <c r="G926" s="2" t="str">
        <f>IF(_xlfn.XLOOKUP(C926, customers!A925:A1925, customers!C925:C1925,, 0) = 0,"", _xlfn.XLOOKUP(C926, customers!A925:A1925, customers!C925:C1925,, 0))</f>
        <v>cmaccourtpo@amazon.com</v>
      </c>
      <c r="H926" s="2" t="str">
        <f>_xlfn.XLOOKUP(C926, customers!A925:A1925, customers!G925:G1925,, 0)</f>
        <v>United States</v>
      </c>
      <c r="I926" t="str">
        <f>INDEX(products!$A$1:$G$49, MATCH(orders!$D926,products!$A$1:$A$49,0), MATCH(orders!I$1,products!$A$1:$G$1,0))</f>
        <v>Ara</v>
      </c>
      <c r="J926" t="str">
        <f>INDEX(products!$A$1:$G$49, MATCH(orders!$D926,products!$A$1:$A$49,0), MATCH(orders!J$1,products!$A$1:$G$1,0))</f>
        <v>L</v>
      </c>
      <c r="K926" s="5">
        <f>INDEX(products!$A$1:$G$49, MATCH(orders!$D926,products!$A$1:$A$49,0), MATCH(orders!K$1,products!$A$1:$G$1,0))</f>
        <v>2.5</v>
      </c>
      <c r="L926" s="7">
        <f>INDEX(products!$A$1:$G$49, MATCH(orders!$D926,products!$A$1:$A$49,0), 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e">
        <f>_xlfn.XLOOKUP(C927, customers!A926:A1926, customers!B926:B1926,,0)</f>
        <v>#N/A</v>
      </c>
      <c r="G927" s="2" t="e">
        <f>IF(_xlfn.XLOOKUP(C927, customers!A926:A1926, customers!C926:C1926,, 0) = 0,"", _xlfn.XLOOKUP(C927, customers!A926:A1926, customers!C926:C1926,, 0))</f>
        <v>#N/A</v>
      </c>
      <c r="H927" s="2" t="e">
        <f>_xlfn.XLOOKUP(C927, customers!A926:A1926, customers!G926:G1926,, 0)</f>
        <v>#N/A</v>
      </c>
      <c r="I927" t="str">
        <f>INDEX(products!$A$1:$G$49, MATCH(orders!$D927,products!$A$1:$A$49,0), MATCH(orders!I$1,products!$A$1:$G$1,0))</f>
        <v>Ara</v>
      </c>
      <c r="J927" t="str">
        <f>INDEX(products!$A$1:$G$49, MATCH(orders!$D927,products!$A$1:$A$49,0), MATCH(orders!J$1,products!$A$1:$G$1,0))</f>
        <v>M</v>
      </c>
      <c r="K927" s="5">
        <f>INDEX(products!$A$1:$G$49, MATCH(orders!$D927,products!$A$1:$A$49,0), MATCH(orders!K$1,products!$A$1:$G$1,0))</f>
        <v>0.5</v>
      </c>
      <c r="L927" s="7">
        <f>INDEX(products!$A$1:$G$49, MATCH(orders!$D927,products!$A$1:$A$49,0), 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 customers!A927:A1927, customers!B927:B1927,,0)</f>
        <v>Evy Wilsone</v>
      </c>
      <c r="G928" s="2" t="str">
        <f>IF(_xlfn.XLOOKUP(C928, customers!A927:A1927, customers!C927:C1927,, 0) = 0,"", _xlfn.XLOOKUP(C928, customers!A927:A1927, customers!C927:C1927,, 0))</f>
        <v>ewilsonepq@eepurl.com</v>
      </c>
      <c r="H928" s="2" t="str">
        <f>_xlfn.XLOOKUP(C928, customers!A927:A1927, customers!G927:G1927,, 0)</f>
        <v>United States</v>
      </c>
      <c r="I928" t="str">
        <f>INDEX(products!$A$1:$G$49, MATCH(orders!$D928,products!$A$1:$A$49,0), MATCH(orders!I$1,products!$A$1:$G$1,0))</f>
        <v>Ara</v>
      </c>
      <c r="J928" t="str">
        <f>INDEX(products!$A$1:$G$49, MATCH(orders!$D928,products!$A$1:$A$49,0), MATCH(orders!J$1,products!$A$1:$G$1,0))</f>
        <v>M</v>
      </c>
      <c r="K928" s="5">
        <f>INDEX(products!$A$1:$G$49, MATCH(orders!$D928,products!$A$1:$A$49,0), MATCH(orders!K$1,products!$A$1:$G$1,0))</f>
        <v>0.5</v>
      </c>
      <c r="L928" s="7">
        <f>INDEX(products!$A$1:$G$49, MATCH(orders!$D928,products!$A$1:$A$49,0), 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 customers!A928:A1928, customers!B928:B1928,,0)</f>
        <v>Dolores Duffie</v>
      </c>
      <c r="G929" s="2" t="str">
        <f>IF(_xlfn.XLOOKUP(C929, customers!A928:A1928, customers!C928:C1928,, 0) = 0,"", _xlfn.XLOOKUP(C929, customers!A928:A1928, customers!C928:C1928,, 0))</f>
        <v>dduffiepr@time.com</v>
      </c>
      <c r="H929" s="2" t="str">
        <f>_xlfn.XLOOKUP(C929, customers!A928:A1928, customers!G928:G1928,, 0)</f>
        <v>United States</v>
      </c>
      <c r="I929" t="str">
        <f>INDEX(products!$A$1:$G$49, MATCH(orders!$D929,products!$A$1:$A$49,0), MATCH(orders!I$1,products!$A$1:$G$1,0))</f>
        <v>Exc</v>
      </c>
      <c r="J929" t="str">
        <f>INDEX(products!$A$1:$G$49, MATCH(orders!$D929,products!$A$1:$A$49,0), MATCH(orders!J$1,products!$A$1:$G$1,0))</f>
        <v>D</v>
      </c>
      <c r="K929" s="5">
        <f>INDEX(products!$A$1:$G$49, MATCH(orders!$D929,products!$A$1:$A$49,0), MATCH(orders!K$1,products!$A$1:$G$1,0))</f>
        <v>2.5</v>
      </c>
      <c r="L929" s="7">
        <f>INDEX(products!$A$1:$G$49, MATCH(orders!$D929,products!$A$1:$A$49,0), 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 customers!A929:A1929, customers!B929:B1929,,0)</f>
        <v>Mathilda Matiasek</v>
      </c>
      <c r="G930" s="2" t="str">
        <f>IF(_xlfn.XLOOKUP(C930, customers!A929:A1929, customers!C929:C1929,, 0) = 0,"", _xlfn.XLOOKUP(C930, customers!A929:A1929, customers!C929:C1929,, 0))</f>
        <v>mmatiasekps@ucoz.ru</v>
      </c>
      <c r="H930" s="2" t="str">
        <f>_xlfn.XLOOKUP(C930, customers!A929:A1929, customers!G929:G1929,, 0)</f>
        <v>United States</v>
      </c>
      <c r="I930" t="str">
        <f>INDEX(products!$A$1:$G$49, MATCH(orders!$D930,products!$A$1:$A$49,0), MATCH(orders!I$1,products!$A$1:$G$1,0))</f>
        <v>Exc</v>
      </c>
      <c r="J930" t="str">
        <f>INDEX(products!$A$1:$G$49, MATCH(orders!$D930,products!$A$1:$A$49,0), MATCH(orders!J$1,products!$A$1:$G$1,0))</f>
        <v>M</v>
      </c>
      <c r="K930" s="5">
        <f>INDEX(products!$A$1:$G$49, MATCH(orders!$D930,products!$A$1:$A$49,0), MATCH(orders!K$1,products!$A$1:$G$1,0))</f>
        <v>2.5</v>
      </c>
      <c r="L930" s="7">
        <f>INDEX(products!$A$1:$G$49, MATCH(orders!$D930,products!$A$1:$A$49,0), 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 customers!A930:A1930, customers!B930:B1930,,0)</f>
        <v>Jarred Camillo</v>
      </c>
      <c r="G931" s="2" t="str">
        <f>IF(_xlfn.XLOOKUP(C931, customers!A930:A1930, customers!C930:C1930,, 0) = 0,"", _xlfn.XLOOKUP(C931, customers!A930:A1930, customers!C930:C1930,, 0))</f>
        <v>jcamillopt@shinystat.com</v>
      </c>
      <c r="H931" s="2" t="str">
        <f>_xlfn.XLOOKUP(C931, customers!A930:A1930, customers!G930:G1930,, 0)</f>
        <v>United States</v>
      </c>
      <c r="I931" t="str">
        <f>INDEX(products!$A$1:$G$49, MATCH(orders!$D931,products!$A$1:$A$49,0), MATCH(orders!I$1,products!$A$1:$G$1,0))</f>
        <v>Exc</v>
      </c>
      <c r="J931" t="str">
        <f>INDEX(products!$A$1:$G$49, MATCH(orders!$D931,products!$A$1:$A$49,0), MATCH(orders!J$1,products!$A$1:$G$1,0))</f>
        <v>L</v>
      </c>
      <c r="K931" s="5">
        <f>INDEX(products!$A$1:$G$49, MATCH(orders!$D931,products!$A$1:$A$49,0), MATCH(orders!K$1,products!$A$1:$G$1,0))</f>
        <v>0.2</v>
      </c>
      <c r="L931" s="7">
        <f>INDEX(products!$A$1:$G$49, MATCH(orders!$D931,products!$A$1:$A$49,0), 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 customers!A931:A1931, customers!B931:B1931,,0)</f>
        <v>Kameko Philbrick</v>
      </c>
      <c r="G932" s="2" t="str">
        <f>IF(_xlfn.XLOOKUP(C932, customers!A931:A1931, customers!C931:C1931,, 0) = 0,"", _xlfn.XLOOKUP(C932, customers!A931:A1931, customers!C931:C1931,, 0))</f>
        <v>kphilbrickpu@cdc.gov</v>
      </c>
      <c r="H932" s="2" t="str">
        <f>_xlfn.XLOOKUP(C932, customers!A931:A1931, customers!G931:G1931,, 0)</f>
        <v>United States</v>
      </c>
      <c r="I932" t="str">
        <f>INDEX(products!$A$1:$G$49, MATCH(orders!$D932,products!$A$1:$A$49,0), MATCH(orders!I$1,products!$A$1:$G$1,0))</f>
        <v>Exc</v>
      </c>
      <c r="J932" t="str">
        <f>INDEX(products!$A$1:$G$49, MATCH(orders!$D932,products!$A$1:$A$49,0), MATCH(orders!J$1,products!$A$1:$G$1,0))</f>
        <v>D</v>
      </c>
      <c r="K932" s="5">
        <f>INDEX(products!$A$1:$G$49, MATCH(orders!$D932,products!$A$1:$A$49,0), MATCH(orders!K$1,products!$A$1:$G$1,0))</f>
        <v>1</v>
      </c>
      <c r="L932" s="7">
        <f>INDEX(products!$A$1:$G$49, MATCH(orders!$D932,products!$A$1:$A$49,0), 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 customers!A932:A1932, customers!B932:B1932,,0)</f>
        <v>Mallory Shrimpling</v>
      </c>
      <c r="G933" s="2" t="str">
        <f>IF(_xlfn.XLOOKUP(C933, customers!A932:A1932, customers!C932:C1932,, 0) = 0,"", _xlfn.XLOOKUP(C933, customers!A932:A1932, customers!C932:C1932,, 0))</f>
        <v/>
      </c>
      <c r="H933" s="2" t="str">
        <f>_xlfn.XLOOKUP(C933, customers!A932:A1932, customers!G932:G1932,, 0)</f>
        <v>United States</v>
      </c>
      <c r="I933" t="str">
        <f>INDEX(products!$A$1:$G$49, MATCH(orders!$D933,products!$A$1:$A$49,0), MATCH(orders!I$1,products!$A$1:$G$1,0))</f>
        <v>Ara</v>
      </c>
      <c r="J933" t="str">
        <f>INDEX(products!$A$1:$G$49, MATCH(orders!$D933,products!$A$1:$A$49,0), MATCH(orders!J$1,products!$A$1:$G$1,0))</f>
        <v>D</v>
      </c>
      <c r="K933" s="5">
        <f>INDEX(products!$A$1:$G$49, MATCH(orders!$D933,products!$A$1:$A$49,0), MATCH(orders!K$1,products!$A$1:$G$1,0))</f>
        <v>0.5</v>
      </c>
      <c r="L933" s="7">
        <f>INDEX(products!$A$1:$G$49, MATCH(orders!$D933,products!$A$1:$A$49,0), 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 customers!A933:A1933, customers!B933:B1933,,0)</f>
        <v>Barnett Sillis</v>
      </c>
      <c r="G934" s="2" t="str">
        <f>IF(_xlfn.XLOOKUP(C934, customers!A933:A1933, customers!C933:C1933,, 0) = 0,"", _xlfn.XLOOKUP(C934, customers!A933:A1933, customers!C933:C1933,, 0))</f>
        <v>bsillispw@istockphoto.com</v>
      </c>
      <c r="H934" s="2" t="str">
        <f>_xlfn.XLOOKUP(C934, customers!A933:A1933, customers!G933:G1933,, 0)</f>
        <v>United States</v>
      </c>
      <c r="I934" t="str">
        <f>INDEX(products!$A$1:$G$49, MATCH(orders!$D934,products!$A$1:$A$49,0), MATCH(orders!I$1,products!$A$1:$G$1,0))</f>
        <v>Exc</v>
      </c>
      <c r="J934" t="str">
        <f>INDEX(products!$A$1:$G$49, MATCH(orders!$D934,products!$A$1:$A$49,0), MATCH(orders!J$1,products!$A$1:$G$1,0))</f>
        <v>M</v>
      </c>
      <c r="K934" s="5">
        <f>INDEX(products!$A$1:$G$49, MATCH(orders!$D934,products!$A$1:$A$49,0), MATCH(orders!K$1,products!$A$1:$G$1,0))</f>
        <v>1</v>
      </c>
      <c r="L934" s="7">
        <f>INDEX(products!$A$1:$G$49, MATCH(orders!$D934,products!$A$1:$A$49,0), 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 customers!A934:A1934, customers!B934:B1934,,0)</f>
        <v>Brenn Dundredge</v>
      </c>
      <c r="G935" s="2" t="str">
        <f>IF(_xlfn.XLOOKUP(C935, customers!A934:A1934, customers!C934:C1934,, 0) = 0,"", _xlfn.XLOOKUP(C935, customers!A934:A1934, customers!C934:C1934,, 0))</f>
        <v/>
      </c>
      <c r="H935" s="2" t="str">
        <f>_xlfn.XLOOKUP(C935, customers!A934:A1934, customers!G934:G1934,, 0)</f>
        <v>United States</v>
      </c>
      <c r="I935" t="str">
        <f>INDEX(products!$A$1:$G$49, MATCH(orders!$D935,products!$A$1:$A$49,0), MATCH(orders!I$1,products!$A$1:$G$1,0))</f>
        <v>Rob</v>
      </c>
      <c r="J935" t="str">
        <f>INDEX(products!$A$1:$G$49, MATCH(orders!$D935,products!$A$1:$A$49,0), MATCH(orders!J$1,products!$A$1:$G$1,0))</f>
        <v>D</v>
      </c>
      <c r="K935" s="5">
        <f>INDEX(products!$A$1:$G$49, MATCH(orders!$D935,products!$A$1:$A$49,0), MATCH(orders!K$1,products!$A$1:$G$1,0))</f>
        <v>1</v>
      </c>
      <c r="L935" s="7">
        <f>INDEX(products!$A$1:$G$49, MATCH(orders!$D935,products!$A$1:$A$49,0), 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 customers!A935:A1935, customers!B935:B1935,,0)</f>
        <v>Read Cutts</v>
      </c>
      <c r="G936" s="2" t="str">
        <f>IF(_xlfn.XLOOKUP(C936, customers!A935:A1935, customers!C935:C1935,, 0) = 0,"", _xlfn.XLOOKUP(C936, customers!A935:A1935, customers!C935:C1935,, 0))</f>
        <v>rcuttspy@techcrunch.com</v>
      </c>
      <c r="H936" s="2" t="str">
        <f>_xlfn.XLOOKUP(C936, customers!A935:A1935, customers!G935:G1935,, 0)</f>
        <v>United States</v>
      </c>
      <c r="I936" t="str">
        <f>INDEX(products!$A$1:$G$49, MATCH(orders!$D936,products!$A$1:$A$49,0), MATCH(orders!I$1,products!$A$1:$G$1,0))</f>
        <v>Rob</v>
      </c>
      <c r="J936" t="str">
        <f>INDEX(products!$A$1:$G$49, MATCH(orders!$D936,products!$A$1:$A$49,0), MATCH(orders!J$1,products!$A$1:$G$1,0))</f>
        <v>M</v>
      </c>
      <c r="K936" s="5">
        <f>INDEX(products!$A$1:$G$49, MATCH(orders!$D936,products!$A$1:$A$49,0), MATCH(orders!K$1,products!$A$1:$G$1,0))</f>
        <v>2.5</v>
      </c>
      <c r="L936" s="7">
        <f>INDEX(products!$A$1:$G$49, MATCH(orders!$D936,products!$A$1:$A$49,0), 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 customers!A936:A1936, customers!B936:B1936,,0)</f>
        <v>Michale Delves</v>
      </c>
      <c r="G937" s="2" t="str">
        <f>IF(_xlfn.XLOOKUP(C937, customers!A936:A1936, customers!C936:C1936,, 0) = 0,"", _xlfn.XLOOKUP(C937, customers!A936:A1936, customers!C936:C1936,, 0))</f>
        <v>mdelvespz@nature.com</v>
      </c>
      <c r="H937" s="2" t="str">
        <f>_xlfn.XLOOKUP(C937, customers!A936:A1936, customers!G936:G1936,, 0)</f>
        <v>United States</v>
      </c>
      <c r="I937" t="str">
        <f>INDEX(products!$A$1:$G$49, MATCH(orders!$D937,products!$A$1:$A$49,0), MATCH(orders!I$1,products!$A$1:$G$1,0))</f>
        <v>Ara</v>
      </c>
      <c r="J937" t="str">
        <f>INDEX(products!$A$1:$G$49, MATCH(orders!$D937,products!$A$1:$A$49,0), MATCH(orders!J$1,products!$A$1:$G$1,0))</f>
        <v>M</v>
      </c>
      <c r="K937" s="5">
        <f>INDEX(products!$A$1:$G$49, MATCH(orders!$D937,products!$A$1:$A$49,0), MATCH(orders!K$1,products!$A$1:$G$1,0))</f>
        <v>2.5</v>
      </c>
      <c r="L937" s="7">
        <f>INDEX(products!$A$1:$G$49, MATCH(orders!$D937,products!$A$1:$A$49,0), 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 customers!A937:A1937, customers!B937:B1937,,0)</f>
        <v>Devland Gritton</v>
      </c>
      <c r="G938" s="2" t="str">
        <f>IF(_xlfn.XLOOKUP(C938, customers!A937:A1937, customers!C937:C1937,, 0) = 0,"", _xlfn.XLOOKUP(C938, customers!A937:A1937, customers!C937:C1937,, 0))</f>
        <v>dgrittonq0@nydailynews.com</v>
      </c>
      <c r="H938" s="2" t="str">
        <f>_xlfn.XLOOKUP(C938, customers!A937:A1937, customers!G937:G1937,, 0)</f>
        <v>United States</v>
      </c>
      <c r="I938" t="str">
        <f>INDEX(products!$A$1:$G$49, MATCH(orders!$D938,products!$A$1:$A$49,0), MATCH(orders!I$1,products!$A$1:$G$1,0))</f>
        <v>Lib</v>
      </c>
      <c r="J938" t="str">
        <f>INDEX(products!$A$1:$G$49, MATCH(orders!$D938,products!$A$1:$A$49,0), MATCH(orders!J$1,products!$A$1:$G$1,0))</f>
        <v>D</v>
      </c>
      <c r="K938" s="5">
        <f>INDEX(products!$A$1:$G$49, MATCH(orders!$D938,products!$A$1:$A$49,0), MATCH(orders!K$1,products!$A$1:$G$1,0))</f>
        <v>0.5</v>
      </c>
      <c r="L938" s="7">
        <f>INDEX(products!$A$1:$G$49, MATCH(orders!$D938,products!$A$1:$A$49,0), 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 customers!A938:A1938, customers!B938:B1938,,0)</f>
        <v>Devland Gritton</v>
      </c>
      <c r="G939" s="2" t="str">
        <f>IF(_xlfn.XLOOKUP(C939, customers!A938:A1938, customers!C938:C1938,, 0) = 0,"", _xlfn.XLOOKUP(C939, customers!A938:A1938, customers!C938:C1938,, 0))</f>
        <v>dgrittonq0@nydailynews.com</v>
      </c>
      <c r="H939" s="2" t="str">
        <f>_xlfn.XLOOKUP(C939, customers!A938:A1938, customers!G938:G1938,, 0)</f>
        <v>United States</v>
      </c>
      <c r="I939" t="str">
        <f>INDEX(products!$A$1:$G$49, MATCH(orders!$D939,products!$A$1:$A$49,0), MATCH(orders!I$1,products!$A$1:$G$1,0))</f>
        <v>Rob</v>
      </c>
      <c r="J939" t="str">
        <f>INDEX(products!$A$1:$G$49, MATCH(orders!$D939,products!$A$1:$A$49,0), MATCH(orders!J$1,products!$A$1:$G$1,0))</f>
        <v>M</v>
      </c>
      <c r="K939" s="5">
        <f>INDEX(products!$A$1:$G$49, MATCH(orders!$D939,products!$A$1:$A$49,0), MATCH(orders!K$1,products!$A$1:$G$1,0))</f>
        <v>2.5</v>
      </c>
      <c r="L939" s="7">
        <f>INDEX(products!$A$1:$G$49, MATCH(orders!$D939,products!$A$1:$A$49,0), 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 customers!A939:A1939, customers!B939:B1939,,0)</f>
        <v>Dell Gut</v>
      </c>
      <c r="G940" s="2" t="str">
        <f>IF(_xlfn.XLOOKUP(C940, customers!A939:A1939, customers!C939:C1939,, 0) = 0,"", _xlfn.XLOOKUP(C940, customers!A939:A1939, customers!C939:C1939,, 0))</f>
        <v>dgutq2@umich.edu</v>
      </c>
      <c r="H940" s="2" t="str">
        <f>_xlfn.XLOOKUP(C940, customers!A939:A1939, customers!G939:G1939,, 0)</f>
        <v>United States</v>
      </c>
      <c r="I940" t="str">
        <f>INDEX(products!$A$1:$G$49, MATCH(orders!$D940,products!$A$1:$A$49,0), MATCH(orders!I$1,products!$A$1:$G$1,0))</f>
        <v>Exc</v>
      </c>
      <c r="J940" t="str">
        <f>INDEX(products!$A$1:$G$49, MATCH(orders!$D940,products!$A$1:$A$49,0), MATCH(orders!J$1,products!$A$1:$G$1,0))</f>
        <v>L</v>
      </c>
      <c r="K940" s="5">
        <f>INDEX(products!$A$1:$G$49, MATCH(orders!$D940,products!$A$1:$A$49,0), MATCH(orders!K$1,products!$A$1:$G$1,0))</f>
        <v>1</v>
      </c>
      <c r="L940" s="7">
        <f>INDEX(products!$A$1:$G$49, MATCH(orders!$D940,products!$A$1:$A$49,0), 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 customers!A940:A1940, customers!B940:B1940,,0)</f>
        <v>Willy Pummery</v>
      </c>
      <c r="G941" s="2" t="str">
        <f>IF(_xlfn.XLOOKUP(C941, customers!A940:A1940, customers!C940:C1940,, 0) = 0,"", _xlfn.XLOOKUP(C941, customers!A940:A1940, customers!C940:C1940,, 0))</f>
        <v>wpummeryq3@topsy.com</v>
      </c>
      <c r="H941" s="2" t="str">
        <f>_xlfn.XLOOKUP(C941, customers!A940:A1940, customers!G940:G1940,, 0)</f>
        <v>United States</v>
      </c>
      <c r="I941" t="str">
        <f>INDEX(products!$A$1:$G$49, MATCH(orders!$D941,products!$A$1:$A$49,0), MATCH(orders!I$1,products!$A$1:$G$1,0))</f>
        <v>Lib</v>
      </c>
      <c r="J941" t="str">
        <f>INDEX(products!$A$1:$G$49, MATCH(orders!$D941,products!$A$1:$A$49,0), MATCH(orders!J$1,products!$A$1:$G$1,0))</f>
        <v>L</v>
      </c>
      <c r="K941" s="5">
        <f>INDEX(products!$A$1:$G$49, MATCH(orders!$D941,products!$A$1:$A$49,0), MATCH(orders!K$1,products!$A$1:$G$1,0))</f>
        <v>0.2</v>
      </c>
      <c r="L941" s="7">
        <f>INDEX(products!$A$1:$G$49, MATCH(orders!$D941,products!$A$1:$A$49,0), 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 customers!A941:A1941, customers!B941:B1941,,0)</f>
        <v>Geoffrey Siuda</v>
      </c>
      <c r="G942" s="2" t="str">
        <f>IF(_xlfn.XLOOKUP(C942, customers!A941:A1941, customers!C941:C1941,, 0) = 0,"", _xlfn.XLOOKUP(C942, customers!A941:A1941, customers!C941:C1941,, 0))</f>
        <v>gsiudaq4@nytimes.com</v>
      </c>
      <c r="H942" s="2" t="str">
        <f>_xlfn.XLOOKUP(C942, customers!A941:A1941, customers!G941:G1941,, 0)</f>
        <v>United States</v>
      </c>
      <c r="I942" t="str">
        <f>INDEX(products!$A$1:$G$49, MATCH(orders!$D942,products!$A$1:$A$49,0), MATCH(orders!I$1,products!$A$1:$G$1,0))</f>
        <v>Rob</v>
      </c>
      <c r="J942" t="str">
        <f>INDEX(products!$A$1:$G$49, MATCH(orders!$D942,products!$A$1:$A$49,0), MATCH(orders!J$1,products!$A$1:$G$1,0))</f>
        <v>L</v>
      </c>
      <c r="K942" s="5">
        <f>INDEX(products!$A$1:$G$49, MATCH(orders!$D942,products!$A$1:$A$49,0), MATCH(orders!K$1,products!$A$1:$G$1,0))</f>
        <v>0.5</v>
      </c>
      <c r="L942" s="7">
        <f>INDEX(products!$A$1:$G$49, MATCH(orders!$D942,products!$A$1:$A$49,0), 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 customers!A942:A1942, customers!B942:B1942,,0)</f>
        <v>Henderson Crowne</v>
      </c>
      <c r="G943" s="2" t="str">
        <f>IF(_xlfn.XLOOKUP(C943, customers!A942:A1942, customers!C942:C1942,, 0) = 0,"", _xlfn.XLOOKUP(C943, customers!A942:A1942, customers!C942:C1942,, 0))</f>
        <v>hcrowneq5@wufoo.com</v>
      </c>
      <c r="H943" s="2" t="str">
        <f>_xlfn.XLOOKUP(C943, customers!A942:A1942, customers!G942:G1942,, 0)</f>
        <v>Ireland</v>
      </c>
      <c r="I943" t="str">
        <f>INDEX(products!$A$1:$G$49, MATCH(orders!$D943,products!$A$1:$A$49,0), MATCH(orders!I$1,products!$A$1:$G$1,0))</f>
        <v>Ara</v>
      </c>
      <c r="J943" t="str">
        <f>INDEX(products!$A$1:$G$49, MATCH(orders!$D943,products!$A$1:$A$49,0), MATCH(orders!J$1,products!$A$1:$G$1,0))</f>
        <v>L</v>
      </c>
      <c r="K943" s="5">
        <f>INDEX(products!$A$1:$G$49, MATCH(orders!$D943,products!$A$1:$A$49,0), MATCH(orders!K$1,products!$A$1:$G$1,0))</f>
        <v>0.5</v>
      </c>
      <c r="L943" s="7">
        <f>INDEX(products!$A$1:$G$49, MATCH(orders!$D943,products!$A$1:$A$49,0), 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 customers!A943:A1943, customers!B943:B1943,,0)</f>
        <v>Vernor Pawsey</v>
      </c>
      <c r="G944" s="2" t="str">
        <f>IF(_xlfn.XLOOKUP(C944, customers!A943:A1943, customers!C943:C1943,, 0) = 0,"", _xlfn.XLOOKUP(C944, customers!A943:A1943, customers!C943:C1943,, 0))</f>
        <v>vpawseyq6@tiny.cc</v>
      </c>
      <c r="H944" s="2" t="str">
        <f>_xlfn.XLOOKUP(C944, customers!A943:A1943, customers!G943:G1943,, 0)</f>
        <v>United States</v>
      </c>
      <c r="I944" t="str">
        <f>INDEX(products!$A$1:$G$49, MATCH(orders!$D944,products!$A$1:$A$49,0), MATCH(orders!I$1,products!$A$1:$G$1,0))</f>
        <v>Rob</v>
      </c>
      <c r="J944" t="str">
        <f>INDEX(products!$A$1:$G$49, MATCH(orders!$D944,products!$A$1:$A$49,0), MATCH(orders!J$1,products!$A$1:$G$1,0))</f>
        <v>L</v>
      </c>
      <c r="K944" s="5">
        <f>INDEX(products!$A$1:$G$49, MATCH(orders!$D944,products!$A$1:$A$49,0), MATCH(orders!K$1,products!$A$1:$G$1,0))</f>
        <v>1</v>
      </c>
      <c r="L944" s="7">
        <f>INDEX(products!$A$1:$G$49, MATCH(orders!$D944,products!$A$1:$A$49,0), 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 customers!A944:A1944, customers!B944:B1944,,0)</f>
        <v>Augustin Waterhouse</v>
      </c>
      <c r="G945" s="2" t="str">
        <f>IF(_xlfn.XLOOKUP(C945, customers!A944:A1944, customers!C944:C1944,, 0) = 0,"", _xlfn.XLOOKUP(C945, customers!A944:A1944, customers!C944:C1944,, 0))</f>
        <v>awaterhouseq7@istockphoto.com</v>
      </c>
      <c r="H945" s="2" t="str">
        <f>_xlfn.XLOOKUP(C945, customers!A944:A1944, customers!G944:G1944,, 0)</f>
        <v>United States</v>
      </c>
      <c r="I945" t="str">
        <f>INDEX(products!$A$1:$G$49, MATCH(orders!$D945,products!$A$1:$A$49,0), MATCH(orders!I$1,products!$A$1:$G$1,0))</f>
        <v>Ara</v>
      </c>
      <c r="J945" t="str">
        <f>INDEX(products!$A$1:$G$49, MATCH(orders!$D945,products!$A$1:$A$49,0), MATCH(orders!J$1,products!$A$1:$G$1,0))</f>
        <v>L</v>
      </c>
      <c r="K945" s="5">
        <f>INDEX(products!$A$1:$G$49, MATCH(orders!$D945,products!$A$1:$A$49,0), MATCH(orders!K$1,products!$A$1:$G$1,0))</f>
        <v>0.5</v>
      </c>
      <c r="L945" s="7">
        <f>INDEX(products!$A$1:$G$49, MATCH(orders!$D945,products!$A$1:$A$49,0), 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 customers!A945:A1945, customers!B945:B1945,,0)</f>
        <v>Fanchon Haughian</v>
      </c>
      <c r="G946" s="2" t="str">
        <f>IF(_xlfn.XLOOKUP(C946, customers!A945:A1945, customers!C945:C1945,, 0) = 0,"", _xlfn.XLOOKUP(C946, customers!A945:A1945, customers!C945:C1945,, 0))</f>
        <v>fhaughianq8@1688.com</v>
      </c>
      <c r="H946" s="2" t="str">
        <f>_xlfn.XLOOKUP(C946, customers!A945:A1945, customers!G945:G1945,, 0)</f>
        <v>United States</v>
      </c>
      <c r="I946" t="str">
        <f>INDEX(products!$A$1:$G$49, MATCH(orders!$D946,products!$A$1:$A$49,0), MATCH(orders!I$1,products!$A$1:$G$1,0))</f>
        <v>Rob</v>
      </c>
      <c r="J946" t="str">
        <f>INDEX(products!$A$1:$G$49, MATCH(orders!$D946,products!$A$1:$A$49,0), MATCH(orders!J$1,products!$A$1:$G$1,0))</f>
        <v>L</v>
      </c>
      <c r="K946" s="5">
        <f>INDEX(products!$A$1:$G$49, MATCH(orders!$D946,products!$A$1:$A$49,0), MATCH(orders!K$1,products!$A$1:$G$1,0))</f>
        <v>0.5</v>
      </c>
      <c r="L946" s="7">
        <f>INDEX(products!$A$1:$G$49, MATCH(orders!$D946,products!$A$1:$A$49,0), 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 customers!A946:A1946, customers!B946:B1946,,0)</f>
        <v>Jaimie Hatz</v>
      </c>
      <c r="G947" s="2" t="str">
        <f>IF(_xlfn.XLOOKUP(C947, customers!A946:A1946, customers!C946:C1946,, 0) = 0,"", _xlfn.XLOOKUP(C947, customers!A946:A1946, customers!C946:C1946,, 0))</f>
        <v/>
      </c>
      <c r="H947" s="2" t="str">
        <f>_xlfn.XLOOKUP(C947, customers!A946:A1946, customers!G946:G1946,, 0)</f>
        <v>United States</v>
      </c>
      <c r="I947" t="str">
        <f>INDEX(products!$A$1:$G$49, MATCH(orders!$D947,products!$A$1:$A$49,0), MATCH(orders!I$1,products!$A$1:$G$1,0))</f>
        <v>Lib</v>
      </c>
      <c r="J947" t="str">
        <f>INDEX(products!$A$1:$G$49, MATCH(orders!$D947,products!$A$1:$A$49,0), MATCH(orders!J$1,products!$A$1:$G$1,0))</f>
        <v>D</v>
      </c>
      <c r="K947" s="5">
        <f>INDEX(products!$A$1:$G$49, MATCH(orders!$D947,products!$A$1:$A$49,0), MATCH(orders!K$1,products!$A$1:$G$1,0))</f>
        <v>2.5</v>
      </c>
      <c r="L947" s="7">
        <f>INDEX(products!$A$1:$G$49, MATCH(orders!$D947,products!$A$1:$A$49,0), 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 customers!A947:A1947, customers!B947:B1947,,0)</f>
        <v>Edeline Edney</v>
      </c>
      <c r="G948" s="2" t="str">
        <f>IF(_xlfn.XLOOKUP(C948, customers!A947:A1947, customers!C947:C1947,, 0) = 0,"", _xlfn.XLOOKUP(C948, customers!A947:A1947, customers!C947:C1947,, 0))</f>
        <v/>
      </c>
      <c r="H948" s="2" t="str">
        <f>_xlfn.XLOOKUP(C948, customers!A947:A1947, customers!G947:G1947,, 0)</f>
        <v>United States</v>
      </c>
      <c r="I948" t="str">
        <f>INDEX(products!$A$1:$G$49, MATCH(orders!$D948,products!$A$1:$A$49,0), MATCH(orders!I$1,products!$A$1:$G$1,0))</f>
        <v>Lib</v>
      </c>
      <c r="J948" t="str">
        <f>INDEX(products!$A$1:$G$49, MATCH(orders!$D948,products!$A$1:$A$49,0), MATCH(orders!J$1,products!$A$1:$G$1,0))</f>
        <v>D</v>
      </c>
      <c r="K948" s="5">
        <f>INDEX(products!$A$1:$G$49, MATCH(orders!$D948,products!$A$1:$A$49,0), MATCH(orders!K$1,products!$A$1:$G$1,0))</f>
        <v>0.5</v>
      </c>
      <c r="L948" s="7">
        <f>INDEX(products!$A$1:$G$49, MATCH(orders!$D948,products!$A$1:$A$49,0), 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 customers!A948:A1948, customers!B948:B1948,,0)</f>
        <v>Rickie Faltin</v>
      </c>
      <c r="G949" s="2" t="str">
        <f>IF(_xlfn.XLOOKUP(C949, customers!A948:A1948, customers!C948:C1948,, 0) = 0,"", _xlfn.XLOOKUP(C949, customers!A948:A1948, customers!C948:C1948,, 0))</f>
        <v>rfaltinqb@topsy.com</v>
      </c>
      <c r="H949" s="2" t="str">
        <f>_xlfn.XLOOKUP(C949, customers!A948:A1948, customers!G948:G1948,, 0)</f>
        <v>Ireland</v>
      </c>
      <c r="I949" t="str">
        <f>INDEX(products!$A$1:$G$49, MATCH(orders!$D949,products!$A$1:$A$49,0), MATCH(orders!I$1,products!$A$1:$G$1,0))</f>
        <v>Ara</v>
      </c>
      <c r="J949" t="str">
        <f>INDEX(products!$A$1:$G$49, MATCH(orders!$D949,products!$A$1:$A$49,0), MATCH(orders!J$1,products!$A$1:$G$1,0))</f>
        <v>M</v>
      </c>
      <c r="K949" s="5">
        <f>INDEX(products!$A$1:$G$49, MATCH(orders!$D949,products!$A$1:$A$49,0), MATCH(orders!K$1,products!$A$1:$G$1,0))</f>
        <v>1</v>
      </c>
      <c r="L949" s="7">
        <f>INDEX(products!$A$1:$G$49, MATCH(orders!$D949,products!$A$1:$A$49,0), 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 customers!A949:A1949, customers!B949:B1949,,0)</f>
        <v>Gnni Cheeke</v>
      </c>
      <c r="G950" s="2" t="str">
        <f>IF(_xlfn.XLOOKUP(C950, customers!A949:A1949, customers!C949:C1949,, 0) = 0,"", _xlfn.XLOOKUP(C950, customers!A949:A1949, customers!C949:C1949,, 0))</f>
        <v>gcheekeqc@sitemeter.com</v>
      </c>
      <c r="H950" s="2" t="str">
        <f>_xlfn.XLOOKUP(C950, customers!A949:A1949, customers!G949:G1949,, 0)</f>
        <v>United Kingdom</v>
      </c>
      <c r="I950" t="str">
        <f>INDEX(products!$A$1:$G$49, MATCH(orders!$D950,products!$A$1:$A$49,0), MATCH(orders!I$1,products!$A$1:$G$1,0))</f>
        <v>Exc</v>
      </c>
      <c r="J950" t="str">
        <f>INDEX(products!$A$1:$G$49, MATCH(orders!$D950,products!$A$1:$A$49,0), MATCH(orders!J$1,products!$A$1:$G$1,0))</f>
        <v>D</v>
      </c>
      <c r="K950" s="5">
        <f>INDEX(products!$A$1:$G$49, MATCH(orders!$D950,products!$A$1:$A$49,0), MATCH(orders!K$1,products!$A$1:$G$1,0))</f>
        <v>2.5</v>
      </c>
      <c r="L950" s="7">
        <f>INDEX(products!$A$1:$G$49, MATCH(orders!$D950,products!$A$1:$A$49,0), 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 customers!A950:A1950, customers!B950:B1950,,0)</f>
        <v>Gwenni Ratt</v>
      </c>
      <c r="G951" s="2" t="str">
        <f>IF(_xlfn.XLOOKUP(C951, customers!A950:A1950, customers!C950:C1950,, 0) = 0,"", _xlfn.XLOOKUP(C951, customers!A950:A1950, customers!C950:C1950,, 0))</f>
        <v>grattqd@phpbb.com</v>
      </c>
      <c r="H951" s="2" t="str">
        <f>_xlfn.XLOOKUP(C951, customers!A950:A1950, customers!G950:G1950,, 0)</f>
        <v>Ireland</v>
      </c>
      <c r="I951" t="str">
        <f>INDEX(products!$A$1:$G$49, MATCH(orders!$D951,products!$A$1:$A$49,0), MATCH(orders!I$1,products!$A$1:$G$1,0))</f>
        <v>Rob</v>
      </c>
      <c r="J951" t="str">
        <f>INDEX(products!$A$1:$G$49, MATCH(orders!$D951,products!$A$1:$A$49,0), MATCH(orders!J$1,products!$A$1:$G$1,0))</f>
        <v>L</v>
      </c>
      <c r="K951" s="5">
        <f>INDEX(products!$A$1:$G$49, MATCH(orders!$D951,products!$A$1:$A$49,0), MATCH(orders!K$1,products!$A$1:$G$1,0))</f>
        <v>2.5</v>
      </c>
      <c r="L951" s="7">
        <f>INDEX(products!$A$1:$G$49, MATCH(orders!$D951,products!$A$1:$A$49,0), 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 customers!A951:A1951, customers!B951:B1951,,0)</f>
        <v>Johnath Fairebrother</v>
      </c>
      <c r="G952" s="2" t="str">
        <f>IF(_xlfn.XLOOKUP(C952, customers!A951:A1951, customers!C951:C1951,, 0) = 0,"", _xlfn.XLOOKUP(C952, customers!A951:A1951, customers!C951:C1951,, 0))</f>
        <v/>
      </c>
      <c r="H952" s="2" t="str">
        <f>_xlfn.XLOOKUP(C952, customers!A951:A1951, customers!G951:G1951,, 0)</f>
        <v>United States</v>
      </c>
      <c r="I952" t="str">
        <f>INDEX(products!$A$1:$G$49, MATCH(orders!$D952,products!$A$1:$A$49,0), MATCH(orders!I$1,products!$A$1:$G$1,0))</f>
        <v>Rob</v>
      </c>
      <c r="J952" t="str">
        <f>INDEX(products!$A$1:$G$49, MATCH(orders!$D952,products!$A$1:$A$49,0), MATCH(orders!J$1,products!$A$1:$G$1,0))</f>
        <v>L</v>
      </c>
      <c r="K952" s="5">
        <f>INDEX(products!$A$1:$G$49, MATCH(orders!$D952,products!$A$1:$A$49,0), MATCH(orders!K$1,products!$A$1:$G$1,0))</f>
        <v>0.2</v>
      </c>
      <c r="L952" s="7">
        <f>INDEX(products!$A$1:$G$49, MATCH(orders!$D952,products!$A$1:$A$49,0), 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 customers!A952:A1952, customers!B952:B1952,,0)</f>
        <v>Ingamar Eberlein</v>
      </c>
      <c r="G953" s="2" t="str">
        <f>IF(_xlfn.XLOOKUP(C953, customers!A952:A1952, customers!C952:C1952,, 0) = 0,"", _xlfn.XLOOKUP(C953, customers!A952:A1952, customers!C952:C1952,, 0))</f>
        <v>ieberleinqf@hc360.com</v>
      </c>
      <c r="H953" s="2" t="str">
        <f>_xlfn.XLOOKUP(C953, customers!A952:A1952, customers!G952:G1952,, 0)</f>
        <v>United States</v>
      </c>
      <c r="I953" t="str">
        <f>INDEX(products!$A$1:$G$49, MATCH(orders!$D953,products!$A$1:$A$49,0), MATCH(orders!I$1,products!$A$1:$G$1,0))</f>
        <v>Rob</v>
      </c>
      <c r="J953" t="str">
        <f>INDEX(products!$A$1:$G$49, MATCH(orders!$D953,products!$A$1:$A$49,0), MATCH(orders!J$1,products!$A$1:$G$1,0))</f>
        <v>L</v>
      </c>
      <c r="K953" s="5">
        <f>INDEX(products!$A$1:$G$49, MATCH(orders!$D953,products!$A$1:$A$49,0), MATCH(orders!K$1,products!$A$1:$G$1,0))</f>
        <v>0.2</v>
      </c>
      <c r="L953" s="7">
        <f>INDEX(products!$A$1:$G$49, MATCH(orders!$D953,products!$A$1:$A$49,0), 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 customers!A953:A1953, customers!B953:B1953,,0)</f>
        <v>Jilly Dreng</v>
      </c>
      <c r="G954" s="2" t="str">
        <f>IF(_xlfn.XLOOKUP(C954, customers!A953:A1953, customers!C953:C1953,, 0) = 0,"", _xlfn.XLOOKUP(C954, customers!A953:A1953, customers!C953:C1953,, 0))</f>
        <v>jdrengqg@uiuc.edu</v>
      </c>
      <c r="H954" s="2" t="str">
        <f>_xlfn.XLOOKUP(C954, customers!A953:A1953, customers!G953:G1953,, 0)</f>
        <v>Ireland</v>
      </c>
      <c r="I954" t="str">
        <f>INDEX(products!$A$1:$G$49, MATCH(orders!$D954,products!$A$1:$A$49,0), MATCH(orders!I$1,products!$A$1:$G$1,0))</f>
        <v>Ara</v>
      </c>
      <c r="J954" t="str">
        <f>INDEX(products!$A$1:$G$49, MATCH(orders!$D954,products!$A$1:$A$49,0), MATCH(orders!J$1,products!$A$1:$G$1,0))</f>
        <v>M</v>
      </c>
      <c r="K954" s="5">
        <f>INDEX(products!$A$1:$G$49, MATCH(orders!$D954,products!$A$1:$A$49,0), MATCH(orders!K$1,products!$A$1:$G$1,0))</f>
        <v>1</v>
      </c>
      <c r="L954" s="7">
        <f>INDEX(products!$A$1:$G$49, MATCH(orders!$D954,products!$A$1:$A$49,0), 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e">
        <f>_xlfn.XLOOKUP(C955, customers!A954:A1954, customers!B954:B1954,,0)</f>
        <v>#N/A</v>
      </c>
      <c r="G955" s="2" t="e">
        <f>IF(_xlfn.XLOOKUP(C955, customers!A954:A1954, customers!C954:C1954,, 0) = 0,"", _xlfn.XLOOKUP(C955, customers!A954:A1954, customers!C954:C1954,, 0))</f>
        <v>#N/A</v>
      </c>
      <c r="H955" s="2" t="e">
        <f>_xlfn.XLOOKUP(C955, customers!A954:A1954, customers!G954:G1954,, 0)</f>
        <v>#N/A</v>
      </c>
      <c r="I955" t="str">
        <f>INDEX(products!$A$1:$G$49, MATCH(orders!$D955,products!$A$1:$A$49,0), MATCH(orders!I$1,products!$A$1:$G$1,0))</f>
        <v>Ara</v>
      </c>
      <c r="J955" t="str">
        <f>INDEX(products!$A$1:$G$49, MATCH(orders!$D955,products!$A$1:$A$49,0), MATCH(orders!J$1,products!$A$1:$G$1,0))</f>
        <v>L</v>
      </c>
      <c r="K955" s="5">
        <f>INDEX(products!$A$1:$G$49, MATCH(orders!$D955,products!$A$1:$A$49,0), MATCH(orders!K$1,products!$A$1:$G$1,0))</f>
        <v>0.2</v>
      </c>
      <c r="L955" s="7">
        <f>INDEX(products!$A$1:$G$49, MATCH(orders!$D955,products!$A$1:$A$49,0), 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e">
        <f>_xlfn.XLOOKUP(C956, customers!A955:A1955, customers!B955:B1955,,0)</f>
        <v>#N/A</v>
      </c>
      <c r="G956" s="2" t="e">
        <f>IF(_xlfn.XLOOKUP(C956, customers!A955:A1955, customers!C955:C1955,, 0) = 0,"", _xlfn.XLOOKUP(C956, customers!A955:A1955, customers!C955:C1955,, 0))</f>
        <v>#N/A</v>
      </c>
      <c r="H956" s="2" t="e">
        <f>_xlfn.XLOOKUP(C956, customers!A955:A1955, customers!G955:G1955,, 0)</f>
        <v>#N/A</v>
      </c>
      <c r="I956" t="str">
        <f>INDEX(products!$A$1:$G$49, MATCH(orders!$D956,products!$A$1:$A$49,0), MATCH(orders!I$1,products!$A$1:$G$1,0))</f>
        <v>Exc</v>
      </c>
      <c r="J956" t="str">
        <f>INDEX(products!$A$1:$G$49, MATCH(orders!$D956,products!$A$1:$A$49,0), MATCH(orders!J$1,products!$A$1:$G$1,0))</f>
        <v>D</v>
      </c>
      <c r="K956" s="5">
        <f>INDEX(products!$A$1:$G$49, MATCH(orders!$D956,products!$A$1:$A$49,0), MATCH(orders!K$1,products!$A$1:$G$1,0))</f>
        <v>2.5</v>
      </c>
      <c r="L956" s="7">
        <f>INDEX(products!$A$1:$G$49, MATCH(orders!$D956,products!$A$1:$A$49,0), 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e">
        <f>_xlfn.XLOOKUP(C957, customers!A956:A1956, customers!B956:B1956,,0)</f>
        <v>#N/A</v>
      </c>
      <c r="G957" s="2" t="e">
        <f>IF(_xlfn.XLOOKUP(C957, customers!A956:A1956, customers!C956:C1956,, 0) = 0,"", _xlfn.XLOOKUP(C957, customers!A956:A1956, customers!C956:C1956,, 0))</f>
        <v>#N/A</v>
      </c>
      <c r="H957" s="2" t="e">
        <f>_xlfn.XLOOKUP(C957, customers!A956:A1956, customers!G956:G1956,, 0)</f>
        <v>#N/A</v>
      </c>
      <c r="I957" t="str">
        <f>INDEX(products!$A$1:$G$49, MATCH(orders!$D957,products!$A$1:$A$49,0), MATCH(orders!I$1,products!$A$1:$G$1,0))</f>
        <v>Exc</v>
      </c>
      <c r="J957" t="str">
        <f>INDEX(products!$A$1:$G$49, MATCH(orders!$D957,products!$A$1:$A$49,0), MATCH(orders!J$1,products!$A$1:$G$1,0))</f>
        <v>L</v>
      </c>
      <c r="K957" s="5">
        <f>INDEX(products!$A$1:$G$49, MATCH(orders!$D957,products!$A$1:$A$49,0), MATCH(orders!K$1,products!$A$1:$G$1,0))</f>
        <v>2.5</v>
      </c>
      <c r="L957" s="7">
        <f>INDEX(products!$A$1:$G$49, MATCH(orders!$D957,products!$A$1:$A$49,0), 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e">
        <f>_xlfn.XLOOKUP(C958, customers!A957:A1957, customers!B957:B1957,,0)</f>
        <v>#N/A</v>
      </c>
      <c r="G958" s="2" t="e">
        <f>IF(_xlfn.XLOOKUP(C958, customers!A957:A1957, customers!C957:C1957,, 0) = 0,"", _xlfn.XLOOKUP(C958, customers!A957:A1957, customers!C957:C1957,, 0))</f>
        <v>#N/A</v>
      </c>
      <c r="H958" s="2" t="e">
        <f>_xlfn.XLOOKUP(C958, customers!A957:A1957, customers!G957:G1957,, 0)</f>
        <v>#N/A</v>
      </c>
      <c r="I958" t="str">
        <f>INDEX(products!$A$1:$G$49, MATCH(orders!$D958,products!$A$1:$A$49,0), MATCH(orders!I$1,products!$A$1:$G$1,0))</f>
        <v>Rob</v>
      </c>
      <c r="J958" t="str">
        <f>INDEX(products!$A$1:$G$49, MATCH(orders!$D958,products!$A$1:$A$49,0), MATCH(orders!J$1,products!$A$1:$G$1,0))</f>
        <v>L</v>
      </c>
      <c r="K958" s="5">
        <f>INDEX(products!$A$1:$G$49, MATCH(orders!$D958,products!$A$1:$A$49,0), MATCH(orders!K$1,products!$A$1:$G$1,0))</f>
        <v>2.5</v>
      </c>
      <c r="L958" s="7">
        <f>INDEX(products!$A$1:$G$49, MATCH(orders!$D958,products!$A$1:$A$49,0), 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e">
        <f>_xlfn.XLOOKUP(C959, customers!A958:A1958, customers!B958:B1958,,0)</f>
        <v>#N/A</v>
      </c>
      <c r="G959" s="2" t="e">
        <f>IF(_xlfn.XLOOKUP(C959, customers!A958:A1958, customers!C958:C1958,, 0) = 0,"", _xlfn.XLOOKUP(C959, customers!A958:A1958, customers!C958:C1958,, 0))</f>
        <v>#N/A</v>
      </c>
      <c r="H959" s="2" t="e">
        <f>_xlfn.XLOOKUP(C959, customers!A958:A1958, customers!G958:G1958,, 0)</f>
        <v>#N/A</v>
      </c>
      <c r="I959" t="str">
        <f>INDEX(products!$A$1:$G$49, MATCH(orders!$D959,products!$A$1:$A$49,0), MATCH(orders!I$1,products!$A$1:$G$1,0))</f>
        <v>Exc</v>
      </c>
      <c r="J959" t="str">
        <f>INDEX(products!$A$1:$G$49, MATCH(orders!$D959,products!$A$1:$A$49,0), MATCH(orders!J$1,products!$A$1:$G$1,0))</f>
        <v>L</v>
      </c>
      <c r="K959" s="5">
        <f>INDEX(products!$A$1:$G$49, MATCH(orders!$D959,products!$A$1:$A$49,0), MATCH(orders!K$1,products!$A$1:$G$1,0))</f>
        <v>1</v>
      </c>
      <c r="L959" s="7">
        <f>INDEX(products!$A$1:$G$49, MATCH(orders!$D959,products!$A$1:$A$49,0), 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e">
        <f>_xlfn.XLOOKUP(C960, customers!A959:A1959, customers!B959:B1959,,0)</f>
        <v>#N/A</v>
      </c>
      <c r="G960" s="2" t="e">
        <f>IF(_xlfn.XLOOKUP(C960, customers!A959:A1959, customers!C959:C1959,, 0) = 0,"", _xlfn.XLOOKUP(C960, customers!A959:A1959, customers!C959:C1959,, 0))</f>
        <v>#N/A</v>
      </c>
      <c r="H960" s="2" t="e">
        <f>_xlfn.XLOOKUP(C960, customers!A959:A1959, customers!G959:G1959,, 0)</f>
        <v>#N/A</v>
      </c>
      <c r="I960" t="str">
        <f>INDEX(products!$A$1:$G$49, MATCH(orders!$D960,products!$A$1:$A$49,0), MATCH(orders!I$1,products!$A$1:$G$1,0))</f>
        <v>Ara</v>
      </c>
      <c r="J960" t="str">
        <f>INDEX(products!$A$1:$G$49, MATCH(orders!$D960,products!$A$1:$A$49,0), MATCH(orders!J$1,products!$A$1:$G$1,0))</f>
        <v>L</v>
      </c>
      <c r="K960" s="5">
        <f>INDEX(products!$A$1:$G$49, MATCH(orders!$D960,products!$A$1:$A$49,0), MATCH(orders!K$1,products!$A$1:$G$1,0))</f>
        <v>0.2</v>
      </c>
      <c r="L960" s="7">
        <f>INDEX(products!$A$1:$G$49, MATCH(orders!$D960,products!$A$1:$A$49,0), 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 customers!A960:A1960, customers!B960:B1960,,0)</f>
        <v>Rhodie Strathern</v>
      </c>
      <c r="G961" s="2" t="str">
        <f>IF(_xlfn.XLOOKUP(C961, customers!A960:A1960, customers!C960:C1960,, 0) = 0,"", _xlfn.XLOOKUP(C961, customers!A960:A1960, customers!C960:C1960,, 0))</f>
        <v>rstrathernqn@devhub.com</v>
      </c>
      <c r="H961" s="2" t="str">
        <f>_xlfn.XLOOKUP(C961, customers!A960:A1960, customers!G960:G1960,, 0)</f>
        <v>United States</v>
      </c>
      <c r="I961" t="str">
        <f>INDEX(products!$A$1:$G$49, MATCH(orders!$D961,products!$A$1:$A$49,0), MATCH(orders!I$1,products!$A$1:$G$1,0))</f>
        <v>Lib</v>
      </c>
      <c r="J961" t="str">
        <f>INDEX(products!$A$1:$G$49, MATCH(orders!$D961,products!$A$1:$A$49,0), MATCH(orders!J$1,products!$A$1:$G$1,0))</f>
        <v>L</v>
      </c>
      <c r="K961" s="5">
        <f>INDEX(products!$A$1:$G$49, MATCH(orders!$D961,products!$A$1:$A$49,0), MATCH(orders!K$1,products!$A$1:$G$1,0))</f>
        <v>0.2</v>
      </c>
      <c r="L961" s="7">
        <f>INDEX(products!$A$1:$G$49, MATCH(orders!$D961,products!$A$1:$A$49,0), 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 customers!A961:A1961, customers!B961:B1961,,0)</f>
        <v>Chad Miguel</v>
      </c>
      <c r="G962" s="2" t="str">
        <f>IF(_xlfn.XLOOKUP(C962, customers!A961:A1961, customers!C961:C1961,, 0) = 0,"", _xlfn.XLOOKUP(C962, customers!A961:A1961, customers!C961:C1961,, 0))</f>
        <v>cmiguelqo@exblog.jp</v>
      </c>
      <c r="H962" s="2" t="str">
        <f>_xlfn.XLOOKUP(C962, customers!A961:A1961, customers!G961:G1961,, 0)</f>
        <v>United States</v>
      </c>
      <c r="I962" t="str">
        <f>INDEX(products!$A$1:$G$49, MATCH(orders!$D962,products!$A$1:$A$49,0), MATCH(orders!I$1,products!$A$1:$G$1,0))</f>
        <v>Lib</v>
      </c>
      <c r="J962" t="str">
        <f>INDEX(products!$A$1:$G$49, MATCH(orders!$D962,products!$A$1:$A$49,0), MATCH(orders!J$1,products!$A$1:$G$1,0))</f>
        <v>L</v>
      </c>
      <c r="K962" s="5">
        <f>INDEX(products!$A$1:$G$49, MATCH(orders!$D962,products!$A$1:$A$49,0), MATCH(orders!K$1,products!$A$1:$G$1,0))</f>
        <v>1</v>
      </c>
      <c r="L962" s="7">
        <f>INDEX(products!$A$1:$G$49, MATCH(orders!$D962,products!$A$1:$A$49,0), 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 customers!A962:A1962, customers!B962:B1962,,0)</f>
        <v>Florinda Matusovsky</v>
      </c>
      <c r="G963" s="2" t="str">
        <f>IF(_xlfn.XLOOKUP(C963, customers!A962:A1962, customers!C962:C1962,, 0) = 0,"", _xlfn.XLOOKUP(C963, customers!A962:A1962, customers!C962:C1962,, 0))</f>
        <v/>
      </c>
      <c r="H963" s="2" t="str">
        <f>_xlfn.XLOOKUP(C963, customers!A962:A1962, customers!G962:G1962,, 0)</f>
        <v>United States</v>
      </c>
      <c r="I963" t="str">
        <f>INDEX(products!$A$1:$G$49, MATCH(orders!$D963,products!$A$1:$A$49,0), MATCH(orders!I$1,products!$A$1:$G$1,0))</f>
        <v>Ara</v>
      </c>
      <c r="J963" t="str">
        <f>INDEX(products!$A$1:$G$49, MATCH(orders!$D963,products!$A$1:$A$49,0), MATCH(orders!J$1,products!$A$1:$G$1,0))</f>
        <v>D</v>
      </c>
      <c r="K963" s="5">
        <f>INDEX(products!$A$1:$G$49, MATCH(orders!$D963,products!$A$1:$A$49,0), MATCH(orders!K$1,products!$A$1:$G$1,0))</f>
        <v>2.5</v>
      </c>
      <c r="L963" s="7">
        <f>INDEX(products!$A$1:$G$49, MATCH(orders!$D963,products!$A$1:$A$49,0), MATCH(orders!L$1,products!$A$1:$G$1,0))</f>
        <v>22.884999999999998</v>
      </c>
      <c r="M963" s="7">
        <f t="shared" ref="M963:M1001" si="45">E963*L963</f>
        <v>45.769999999999996</v>
      </c>
      <c r="N963" t="str">
        <f t="shared" ref="N963:N1001" si="46">IF(I963="Rob","Robusta", IF(I963="Exc","Excelsa", IF(I963="Ara","Arabica", IF(I963="Lib","Liberica",""))))</f>
        <v>Arabica</v>
      </c>
      <c r="O963" t="str">
        <f t="shared" ref="O963:O1001" si="47">IF(J963="M","Medium", IF(J963="L","Light", 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 customers!A963:A1963, customers!B963:B1963,,0)</f>
        <v>Morly Rocks</v>
      </c>
      <c r="G964" s="2" t="str">
        <f>IF(_xlfn.XLOOKUP(C964, customers!A963:A1963, customers!C963:C1963,, 0) = 0,"", _xlfn.XLOOKUP(C964, customers!A963:A1963, customers!C963:C1963,, 0))</f>
        <v>mrocksqq@exblog.jp</v>
      </c>
      <c r="H964" s="2" t="str">
        <f>_xlfn.XLOOKUP(C964, customers!A963:A1963, customers!G963:G1963,, 0)</f>
        <v>Ireland</v>
      </c>
      <c r="I964" t="str">
        <f>INDEX(products!$A$1:$G$49, MATCH(orders!$D964,products!$A$1:$A$49,0), MATCH(orders!I$1,products!$A$1:$G$1,0))</f>
        <v>Rob</v>
      </c>
      <c r="J964" t="str">
        <f>INDEX(products!$A$1:$G$49, MATCH(orders!$D964,products!$A$1:$A$49,0), MATCH(orders!J$1,products!$A$1:$G$1,0))</f>
        <v>D</v>
      </c>
      <c r="K964" s="5">
        <f>INDEX(products!$A$1:$G$49, MATCH(orders!$D964,products!$A$1:$A$49,0), MATCH(orders!K$1,products!$A$1:$G$1,0))</f>
        <v>1</v>
      </c>
      <c r="L964" s="7">
        <f>INDEX(products!$A$1:$G$49, MATCH(orders!$D964,products!$A$1:$A$49,0), 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 customers!A964:A1964, customers!B964:B1964,,0)</f>
        <v>Yuri Burrells</v>
      </c>
      <c r="G965" s="2" t="str">
        <f>IF(_xlfn.XLOOKUP(C965, customers!A964:A1964, customers!C964:C1964,, 0) = 0,"", _xlfn.XLOOKUP(C965, customers!A964:A1964, customers!C964:C1964,, 0))</f>
        <v>yburrellsqr@vinaora.com</v>
      </c>
      <c r="H965" s="2" t="str">
        <f>_xlfn.XLOOKUP(C965, customers!A964:A1964, customers!G964:G1964,, 0)</f>
        <v>United States</v>
      </c>
      <c r="I965" t="str">
        <f>INDEX(products!$A$1:$G$49, MATCH(orders!$D965,products!$A$1:$A$49,0), MATCH(orders!I$1,products!$A$1:$G$1,0))</f>
        <v>Rob</v>
      </c>
      <c r="J965" t="str">
        <f>INDEX(products!$A$1:$G$49, MATCH(orders!$D965,products!$A$1:$A$49,0), MATCH(orders!J$1,products!$A$1:$G$1,0))</f>
        <v>M</v>
      </c>
      <c r="K965" s="5">
        <f>INDEX(products!$A$1:$G$49, MATCH(orders!$D965,products!$A$1:$A$49,0), MATCH(orders!K$1,products!$A$1:$G$1,0))</f>
        <v>0.5</v>
      </c>
      <c r="L965" s="7">
        <f>INDEX(products!$A$1:$G$49, MATCH(orders!$D965,products!$A$1:$A$49,0), 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 customers!A965:A1965, customers!B965:B1965,,0)</f>
        <v>Cleopatra Goodrum</v>
      </c>
      <c r="G966" s="2" t="str">
        <f>IF(_xlfn.XLOOKUP(C966, customers!A965:A1965, customers!C965:C1965,, 0) = 0,"", _xlfn.XLOOKUP(C966, customers!A965:A1965, customers!C965:C1965,, 0))</f>
        <v>cgoodrumqs@goodreads.com</v>
      </c>
      <c r="H966" s="2" t="str">
        <f>_xlfn.XLOOKUP(C966, customers!A965:A1965, customers!G965:G1965,, 0)</f>
        <v>United States</v>
      </c>
      <c r="I966" t="str">
        <f>INDEX(products!$A$1:$G$49, MATCH(orders!$D966,products!$A$1:$A$49,0), MATCH(orders!I$1,products!$A$1:$G$1,0))</f>
        <v>Exc</v>
      </c>
      <c r="J966" t="str">
        <f>INDEX(products!$A$1:$G$49, MATCH(orders!$D966,products!$A$1:$A$49,0), MATCH(orders!J$1,products!$A$1:$G$1,0))</f>
        <v>L</v>
      </c>
      <c r="K966" s="5">
        <f>INDEX(products!$A$1:$G$49, MATCH(orders!$D966,products!$A$1:$A$49,0), MATCH(orders!K$1,products!$A$1:$G$1,0))</f>
        <v>0.2</v>
      </c>
      <c r="L966" s="7">
        <f>INDEX(products!$A$1:$G$49, MATCH(orders!$D966,products!$A$1:$A$49,0), 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 customers!A966:A1966, customers!B966:B1966,,0)</f>
        <v>Joey Jefferys</v>
      </c>
      <c r="G967" s="2" t="str">
        <f>IF(_xlfn.XLOOKUP(C967, customers!A966:A1966, customers!C966:C1966,, 0) = 0,"", _xlfn.XLOOKUP(C967, customers!A966:A1966, customers!C966:C1966,, 0))</f>
        <v>jjefferysqt@blog.com</v>
      </c>
      <c r="H967" s="2" t="str">
        <f>_xlfn.XLOOKUP(C967, customers!A966:A1966, customers!G966:G1966,, 0)</f>
        <v>United States</v>
      </c>
      <c r="I967" t="str">
        <f>INDEX(products!$A$1:$G$49, MATCH(orders!$D967,products!$A$1:$A$49,0), MATCH(orders!I$1,products!$A$1:$G$1,0))</f>
        <v>Rob</v>
      </c>
      <c r="J967" t="str">
        <f>INDEX(products!$A$1:$G$49, MATCH(orders!$D967,products!$A$1:$A$49,0), MATCH(orders!J$1,products!$A$1:$G$1,0))</f>
        <v>M</v>
      </c>
      <c r="K967" s="5">
        <f>INDEX(products!$A$1:$G$49, MATCH(orders!$D967,products!$A$1:$A$49,0), MATCH(orders!K$1,products!$A$1:$G$1,0))</f>
        <v>1</v>
      </c>
      <c r="L967" s="7">
        <f>INDEX(products!$A$1:$G$49, MATCH(orders!$D967,products!$A$1:$A$49,0), 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 customers!A967:A1967, customers!B967:B1967,,0)</f>
        <v>Bearnard Wardell</v>
      </c>
      <c r="G968" s="2" t="str">
        <f>IF(_xlfn.XLOOKUP(C968, customers!A967:A1967, customers!C967:C1967,, 0) = 0,"", _xlfn.XLOOKUP(C968, customers!A967:A1967, customers!C967:C1967,, 0))</f>
        <v>bwardellqu@adobe.com</v>
      </c>
      <c r="H968" s="2" t="str">
        <f>_xlfn.XLOOKUP(C968, customers!A967:A1967, customers!G967:G1967,, 0)</f>
        <v>United States</v>
      </c>
      <c r="I968" t="str">
        <f>INDEX(products!$A$1:$G$49, MATCH(orders!$D968,products!$A$1:$A$49,0), MATCH(orders!I$1,products!$A$1:$G$1,0))</f>
        <v>Exc</v>
      </c>
      <c r="J968" t="str">
        <f>INDEX(products!$A$1:$G$49, MATCH(orders!$D968,products!$A$1:$A$49,0), MATCH(orders!J$1,products!$A$1:$G$1,0))</f>
        <v>L</v>
      </c>
      <c r="K968" s="5">
        <f>INDEX(products!$A$1:$G$49, MATCH(orders!$D968,products!$A$1:$A$49,0), MATCH(orders!K$1,products!$A$1:$G$1,0))</f>
        <v>0.5</v>
      </c>
      <c r="L968" s="7">
        <f>INDEX(products!$A$1:$G$49, MATCH(orders!$D968,products!$A$1:$A$49,0), 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 customers!A968:A1968, customers!B968:B1968,,0)</f>
        <v>Zeke Walisiak</v>
      </c>
      <c r="G969" s="2" t="str">
        <f>IF(_xlfn.XLOOKUP(C969, customers!A968:A1968, customers!C968:C1968,, 0) = 0,"", _xlfn.XLOOKUP(C969, customers!A968:A1968, customers!C968:C1968,, 0))</f>
        <v>zwalisiakqv@ucsd.edu</v>
      </c>
      <c r="H969" s="2" t="str">
        <f>_xlfn.XLOOKUP(C969, customers!A968:A1968, customers!G968:G1968,, 0)</f>
        <v>Ireland</v>
      </c>
      <c r="I969" t="str">
        <f>INDEX(products!$A$1:$G$49, MATCH(orders!$D969,products!$A$1:$A$49,0), MATCH(orders!I$1,products!$A$1:$G$1,0))</f>
        <v>Rob</v>
      </c>
      <c r="J969" t="str">
        <f>INDEX(products!$A$1:$G$49, MATCH(orders!$D969,products!$A$1:$A$49,0), MATCH(orders!J$1,products!$A$1:$G$1,0))</f>
        <v>D</v>
      </c>
      <c r="K969" s="5">
        <f>INDEX(products!$A$1:$G$49, MATCH(orders!$D969,products!$A$1:$A$49,0), MATCH(orders!K$1,products!$A$1:$G$1,0))</f>
        <v>0.2</v>
      </c>
      <c r="L969" s="7">
        <f>INDEX(products!$A$1:$G$49, MATCH(orders!$D969,products!$A$1:$A$49,0), 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 customers!A969:A1969, customers!B969:B1969,,0)</f>
        <v>Wiley Leopold</v>
      </c>
      <c r="G970" s="2" t="str">
        <f>IF(_xlfn.XLOOKUP(C970, customers!A969:A1969, customers!C969:C1969,, 0) = 0,"", _xlfn.XLOOKUP(C970, customers!A969:A1969, customers!C969:C1969,, 0))</f>
        <v>wleopoldqw@blogspot.com</v>
      </c>
      <c r="H970" s="2" t="str">
        <f>_xlfn.XLOOKUP(C970, customers!A969:A1969, customers!G969:G1969,, 0)</f>
        <v>United States</v>
      </c>
      <c r="I970" t="str">
        <f>INDEX(products!$A$1:$G$49, MATCH(orders!$D970,products!$A$1:$A$49,0), MATCH(orders!I$1,products!$A$1:$G$1,0))</f>
        <v>Rob</v>
      </c>
      <c r="J970" t="str">
        <f>INDEX(products!$A$1:$G$49, MATCH(orders!$D970,products!$A$1:$A$49,0), MATCH(orders!J$1,products!$A$1:$G$1,0))</f>
        <v>M</v>
      </c>
      <c r="K970" s="5">
        <f>INDEX(products!$A$1:$G$49, MATCH(orders!$D970,products!$A$1:$A$49,0), MATCH(orders!K$1,products!$A$1:$G$1,0))</f>
        <v>0.2</v>
      </c>
      <c r="L970" s="7">
        <f>INDEX(products!$A$1:$G$49, MATCH(orders!$D970,products!$A$1:$A$49,0), 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 customers!A970:A1970, customers!B970:B1970,,0)</f>
        <v>Chiarra Shalders</v>
      </c>
      <c r="G971" s="2" t="str">
        <f>IF(_xlfn.XLOOKUP(C971, customers!A970:A1970, customers!C970:C1970,, 0) = 0,"", _xlfn.XLOOKUP(C971, customers!A970:A1970, customers!C970:C1970,, 0))</f>
        <v>cshaldersqx@cisco.com</v>
      </c>
      <c r="H971" s="2" t="str">
        <f>_xlfn.XLOOKUP(C971, customers!A970:A1970, customers!G970:G1970,, 0)</f>
        <v>United States</v>
      </c>
      <c r="I971" t="str">
        <f>INDEX(products!$A$1:$G$49, MATCH(orders!$D971,products!$A$1:$A$49,0), MATCH(orders!I$1,products!$A$1:$G$1,0))</f>
        <v>Lib</v>
      </c>
      <c r="J971" t="str">
        <f>INDEX(products!$A$1:$G$49, MATCH(orders!$D971,products!$A$1:$A$49,0), MATCH(orders!J$1,products!$A$1:$G$1,0))</f>
        <v>D</v>
      </c>
      <c r="K971" s="5">
        <f>INDEX(products!$A$1:$G$49, MATCH(orders!$D971,products!$A$1:$A$49,0), MATCH(orders!K$1,products!$A$1:$G$1,0))</f>
        <v>1</v>
      </c>
      <c r="L971" s="7">
        <f>INDEX(products!$A$1:$G$49, MATCH(orders!$D971,products!$A$1:$A$49,0), 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 customers!A971:A1971, customers!B971:B1971,,0)</f>
        <v>Sharl Southerill</v>
      </c>
      <c r="G972" s="2" t="str">
        <f>IF(_xlfn.XLOOKUP(C972, customers!A971:A1971, customers!C971:C1971,, 0) = 0,"", _xlfn.XLOOKUP(C972, customers!A971:A1971, customers!C971:C1971,, 0))</f>
        <v/>
      </c>
      <c r="H972" s="2" t="str">
        <f>_xlfn.XLOOKUP(C972, customers!A971:A1971, customers!G971:G1971,, 0)</f>
        <v>United States</v>
      </c>
      <c r="I972" t="str">
        <f>INDEX(products!$A$1:$G$49, MATCH(orders!$D972,products!$A$1:$A$49,0), MATCH(orders!I$1,products!$A$1:$G$1,0))</f>
        <v>Exc</v>
      </c>
      <c r="J972" t="str">
        <f>INDEX(products!$A$1:$G$49, MATCH(orders!$D972,products!$A$1:$A$49,0), MATCH(orders!J$1,products!$A$1:$G$1,0))</f>
        <v>M</v>
      </c>
      <c r="K972" s="5">
        <f>INDEX(products!$A$1:$G$49, MATCH(orders!$D972,products!$A$1:$A$49,0), MATCH(orders!K$1,products!$A$1:$G$1,0))</f>
        <v>0.5</v>
      </c>
      <c r="L972" s="7">
        <f>INDEX(products!$A$1:$G$49, MATCH(orders!$D972,products!$A$1:$A$49,0), 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 customers!A972:A1972, customers!B972:B1972,,0)</f>
        <v>Noni Furber</v>
      </c>
      <c r="G973" s="2" t="str">
        <f>IF(_xlfn.XLOOKUP(C973, customers!A972:A1972, customers!C972:C1972,, 0) = 0,"", _xlfn.XLOOKUP(C973, customers!A972:A1972, customers!C972:C1972,, 0))</f>
        <v>nfurberqz@jugem.jp</v>
      </c>
      <c r="H973" s="2" t="str">
        <f>_xlfn.XLOOKUP(C973, customers!A972:A1972, customers!G972:G1972,, 0)</f>
        <v>United States</v>
      </c>
      <c r="I973" t="str">
        <f>INDEX(products!$A$1:$G$49, MATCH(orders!$D973,products!$A$1:$A$49,0), MATCH(orders!I$1,products!$A$1:$G$1,0))</f>
        <v>Ara</v>
      </c>
      <c r="J973" t="str">
        <f>INDEX(products!$A$1:$G$49, MATCH(orders!$D973,products!$A$1:$A$49,0), MATCH(orders!J$1,products!$A$1:$G$1,0))</f>
        <v>L</v>
      </c>
      <c r="K973" s="5">
        <f>INDEX(products!$A$1:$G$49, MATCH(orders!$D973,products!$A$1:$A$49,0), MATCH(orders!K$1,products!$A$1:$G$1,0))</f>
        <v>2.5</v>
      </c>
      <c r="L973" s="7">
        <f>INDEX(products!$A$1:$G$49, MATCH(orders!$D973,products!$A$1:$A$49,0), 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 customers!A973:A1973, customers!B973:B1973,,0)</f>
        <v>Dinah Crutcher</v>
      </c>
      <c r="G974" s="2" t="str">
        <f>IF(_xlfn.XLOOKUP(C974, customers!A973:A1973, customers!C973:C1973,, 0) = 0,"", _xlfn.XLOOKUP(C974, customers!A973:A1973, customers!C973:C1973,, 0))</f>
        <v/>
      </c>
      <c r="H974" s="2" t="str">
        <f>_xlfn.XLOOKUP(C974, customers!A973:A1973, customers!G973:G1973,, 0)</f>
        <v>Ireland</v>
      </c>
      <c r="I974" t="str">
        <f>INDEX(products!$A$1:$G$49, MATCH(orders!$D974,products!$A$1:$A$49,0), MATCH(orders!I$1,products!$A$1:$G$1,0))</f>
        <v>Ara</v>
      </c>
      <c r="J974" t="str">
        <f>INDEX(products!$A$1:$G$49, MATCH(orders!$D974,products!$A$1:$A$49,0), MATCH(orders!J$1,products!$A$1:$G$1,0))</f>
        <v>L</v>
      </c>
      <c r="K974" s="5">
        <f>INDEX(products!$A$1:$G$49, MATCH(orders!$D974,products!$A$1:$A$49,0), MATCH(orders!K$1,products!$A$1:$G$1,0))</f>
        <v>2.5</v>
      </c>
      <c r="L974" s="7">
        <f>INDEX(products!$A$1:$G$49, MATCH(orders!$D974,products!$A$1:$A$49,0), 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 customers!A974:A1974, customers!B974:B1974,,0)</f>
        <v>Charlean Keave</v>
      </c>
      <c r="G975" s="2" t="str">
        <f>IF(_xlfn.XLOOKUP(C975, customers!A974:A1974, customers!C974:C1974,, 0) = 0,"", _xlfn.XLOOKUP(C975, customers!A974:A1974, customers!C974:C1974,, 0))</f>
        <v>ckeaver1@ucoz.com</v>
      </c>
      <c r="H975" s="2" t="str">
        <f>_xlfn.XLOOKUP(C975, customers!A974:A1974, customers!G974:G1974,, 0)</f>
        <v>United States</v>
      </c>
      <c r="I975" t="str">
        <f>INDEX(products!$A$1:$G$49, MATCH(orders!$D975,products!$A$1:$A$49,0), MATCH(orders!I$1,products!$A$1:$G$1,0))</f>
        <v>Lib</v>
      </c>
      <c r="J975" t="str">
        <f>INDEX(products!$A$1:$G$49, MATCH(orders!$D975,products!$A$1:$A$49,0), MATCH(orders!J$1,products!$A$1:$G$1,0))</f>
        <v>M</v>
      </c>
      <c r="K975" s="5">
        <f>INDEX(products!$A$1:$G$49, MATCH(orders!$D975,products!$A$1:$A$49,0), MATCH(orders!K$1,products!$A$1:$G$1,0))</f>
        <v>1</v>
      </c>
      <c r="L975" s="7">
        <f>INDEX(products!$A$1:$G$49, MATCH(orders!$D975,products!$A$1:$A$49,0), 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 customers!A975:A1975, customers!B975:B1975,,0)</f>
        <v>Sada Roseborough</v>
      </c>
      <c r="G976" s="2" t="str">
        <f>IF(_xlfn.XLOOKUP(C976, customers!A975:A1975, customers!C975:C1975,, 0) = 0,"", _xlfn.XLOOKUP(C976, customers!A975:A1975, customers!C975:C1975,, 0))</f>
        <v>sroseboroughr2@virginia.edu</v>
      </c>
      <c r="H976" s="2" t="str">
        <f>_xlfn.XLOOKUP(C976, customers!A975:A1975, customers!G975:G1975,, 0)</f>
        <v>United States</v>
      </c>
      <c r="I976" t="str">
        <f>INDEX(products!$A$1:$G$49, MATCH(orders!$D976,products!$A$1:$A$49,0), MATCH(orders!I$1,products!$A$1:$G$1,0))</f>
        <v>Rob</v>
      </c>
      <c r="J976" t="str">
        <f>INDEX(products!$A$1:$G$49, MATCH(orders!$D976,products!$A$1:$A$49,0), MATCH(orders!J$1,products!$A$1:$G$1,0))</f>
        <v>D</v>
      </c>
      <c r="K976" s="5">
        <f>INDEX(products!$A$1:$G$49, MATCH(orders!$D976,products!$A$1:$A$49,0), MATCH(orders!K$1,products!$A$1:$G$1,0))</f>
        <v>0.5</v>
      </c>
      <c r="L976" s="7">
        <f>INDEX(products!$A$1:$G$49, MATCH(orders!$D976,products!$A$1:$A$49,0), 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 customers!A976:A1976, customers!B976:B1976,,0)</f>
        <v>Clayton Kingwell</v>
      </c>
      <c r="G977" s="2" t="str">
        <f>IF(_xlfn.XLOOKUP(C977, customers!A976:A1976, customers!C976:C1976,, 0) = 0,"", _xlfn.XLOOKUP(C977, customers!A976:A1976, customers!C976:C1976,, 0))</f>
        <v>ckingwellr3@squarespace.com</v>
      </c>
      <c r="H977" s="2" t="str">
        <f>_xlfn.XLOOKUP(C977, customers!A976:A1976, customers!G976:G1976,, 0)</f>
        <v>Ireland</v>
      </c>
      <c r="I977" t="str">
        <f>INDEX(products!$A$1:$G$49, MATCH(orders!$D977,products!$A$1:$A$49,0), MATCH(orders!I$1,products!$A$1:$G$1,0))</f>
        <v>Ara</v>
      </c>
      <c r="J977" t="str">
        <f>INDEX(products!$A$1:$G$49, MATCH(orders!$D977,products!$A$1:$A$49,0), MATCH(orders!J$1,products!$A$1:$G$1,0))</f>
        <v>D</v>
      </c>
      <c r="K977" s="5">
        <f>INDEX(products!$A$1:$G$49, MATCH(orders!$D977,products!$A$1:$A$49,0), MATCH(orders!K$1,products!$A$1:$G$1,0))</f>
        <v>0.2</v>
      </c>
      <c r="L977" s="7">
        <f>INDEX(products!$A$1:$G$49, MATCH(orders!$D977,products!$A$1:$A$49,0), 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 customers!A977:A1977, customers!B977:B1977,,0)</f>
        <v>Kacy Canto</v>
      </c>
      <c r="G978" s="2" t="str">
        <f>IF(_xlfn.XLOOKUP(C978, customers!A977:A1977, customers!C977:C1977,, 0) = 0,"", _xlfn.XLOOKUP(C978, customers!A977:A1977, customers!C977:C1977,, 0))</f>
        <v>kcantor4@gmpg.org</v>
      </c>
      <c r="H978" s="2" t="str">
        <f>_xlfn.XLOOKUP(C978, customers!A977:A1977, customers!G977:G1977,, 0)</f>
        <v>United States</v>
      </c>
      <c r="I978" t="str">
        <f>INDEX(products!$A$1:$G$49, MATCH(orders!$D978,products!$A$1:$A$49,0), MATCH(orders!I$1,products!$A$1:$G$1,0))</f>
        <v>Rob</v>
      </c>
      <c r="J978" t="str">
        <f>INDEX(products!$A$1:$G$49, MATCH(orders!$D978,products!$A$1:$A$49,0), MATCH(orders!J$1,products!$A$1:$G$1,0))</f>
        <v>L</v>
      </c>
      <c r="K978" s="5">
        <f>INDEX(products!$A$1:$G$49, MATCH(orders!$D978,products!$A$1:$A$49,0), MATCH(orders!K$1,products!$A$1:$G$1,0))</f>
        <v>2.5</v>
      </c>
      <c r="L978" s="7">
        <f>INDEX(products!$A$1:$G$49, MATCH(orders!$D978,products!$A$1:$A$49,0), 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 customers!A978:A1978, customers!B978:B1978,,0)</f>
        <v>Mab Blakemore</v>
      </c>
      <c r="G979" s="2" t="str">
        <f>IF(_xlfn.XLOOKUP(C979, customers!A978:A1978, customers!C978:C1978,, 0) = 0,"", _xlfn.XLOOKUP(C979, customers!A978:A1978, customers!C978:C1978,, 0))</f>
        <v>mblakemorer5@nsw.gov.au</v>
      </c>
      <c r="H979" s="2" t="str">
        <f>_xlfn.XLOOKUP(C979, customers!A978:A1978, customers!G978:G1978,, 0)</f>
        <v>United States</v>
      </c>
      <c r="I979" t="str">
        <f>INDEX(products!$A$1:$G$49, MATCH(orders!$D979,products!$A$1:$A$49,0), MATCH(orders!I$1,products!$A$1:$G$1,0))</f>
        <v>Rob</v>
      </c>
      <c r="J979" t="str">
        <f>INDEX(products!$A$1:$G$49, MATCH(orders!$D979,products!$A$1:$A$49,0), MATCH(orders!J$1,products!$A$1:$G$1,0))</f>
        <v>L</v>
      </c>
      <c r="K979" s="5">
        <f>INDEX(products!$A$1:$G$49, MATCH(orders!$D979,products!$A$1:$A$49,0), MATCH(orders!K$1,products!$A$1:$G$1,0))</f>
        <v>1</v>
      </c>
      <c r="L979" s="7">
        <f>INDEX(products!$A$1:$G$49, MATCH(orders!$D979,products!$A$1:$A$49,0), 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e">
        <f>_xlfn.XLOOKUP(C980, customers!A979:A1979, customers!B979:B1979,,0)</f>
        <v>#N/A</v>
      </c>
      <c r="G980" s="2" t="e">
        <f>IF(_xlfn.XLOOKUP(C980, customers!A979:A1979, customers!C979:C1979,, 0) = 0,"", _xlfn.XLOOKUP(C980, customers!A979:A1979, customers!C979:C1979,, 0))</f>
        <v>#N/A</v>
      </c>
      <c r="H980" s="2" t="e">
        <f>_xlfn.XLOOKUP(C980, customers!A979:A1979, customers!G979:G1979,, 0)</f>
        <v>#N/A</v>
      </c>
      <c r="I980" t="str">
        <f>INDEX(products!$A$1:$G$49, MATCH(orders!$D980,products!$A$1:$A$49,0), MATCH(orders!I$1,products!$A$1:$G$1,0))</f>
        <v>Ara</v>
      </c>
      <c r="J980" t="str">
        <f>INDEX(products!$A$1:$G$49, MATCH(orders!$D980,products!$A$1:$A$49,0), MATCH(orders!J$1,products!$A$1:$G$1,0))</f>
        <v>L</v>
      </c>
      <c r="K980" s="5">
        <f>INDEX(products!$A$1:$G$49, MATCH(orders!$D980,products!$A$1:$A$49,0), MATCH(orders!K$1,products!$A$1:$G$1,0))</f>
        <v>0.5</v>
      </c>
      <c r="L980" s="7">
        <f>INDEX(products!$A$1:$G$49, MATCH(orders!$D980,products!$A$1:$A$49,0), 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 customers!A980:A1980, customers!B980:B1980,,0)</f>
        <v>Javier Causnett</v>
      </c>
      <c r="G981" s="2" t="str">
        <f>IF(_xlfn.XLOOKUP(C981, customers!A980:A1980, customers!C980:C1980,, 0) = 0,"", _xlfn.XLOOKUP(C981, customers!A980:A1980, customers!C980:C1980,, 0))</f>
        <v/>
      </c>
      <c r="H981" s="2" t="str">
        <f>_xlfn.XLOOKUP(C981, customers!A980:A1980, customers!G980:G1980,, 0)</f>
        <v>United States</v>
      </c>
      <c r="I981" t="str">
        <f>INDEX(products!$A$1:$G$49, MATCH(orders!$D981,products!$A$1:$A$49,0), MATCH(orders!I$1,products!$A$1:$G$1,0))</f>
        <v>Rob</v>
      </c>
      <c r="J981" t="str">
        <f>INDEX(products!$A$1:$G$49, MATCH(orders!$D981,products!$A$1:$A$49,0), MATCH(orders!J$1,products!$A$1:$G$1,0))</f>
        <v>D</v>
      </c>
      <c r="K981" s="5">
        <f>INDEX(products!$A$1:$G$49, MATCH(orders!$D981,products!$A$1:$A$49,0), MATCH(orders!K$1,products!$A$1:$G$1,0))</f>
        <v>0.5</v>
      </c>
      <c r="L981" s="7">
        <f>INDEX(products!$A$1:$G$49, MATCH(orders!$D981,products!$A$1:$A$49,0), 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 customers!A981:A1981, customers!B981:B1981,,0)</f>
        <v>Demetris Micheli</v>
      </c>
      <c r="G982" s="2" t="str">
        <f>IF(_xlfn.XLOOKUP(C982, customers!A981:A1981, customers!C981:C1981,, 0) = 0,"", _xlfn.XLOOKUP(C982, customers!A981:A1981, customers!C981:C1981,, 0))</f>
        <v/>
      </c>
      <c r="H982" s="2" t="str">
        <f>_xlfn.XLOOKUP(C982, customers!A981:A1981, customers!G981:G1981,, 0)</f>
        <v>United States</v>
      </c>
      <c r="I982" t="str">
        <f>INDEX(products!$A$1:$G$49, MATCH(orders!$D982,products!$A$1:$A$49,0), MATCH(orders!I$1,products!$A$1:$G$1,0))</f>
        <v>Exc</v>
      </c>
      <c r="J982" t="str">
        <f>INDEX(products!$A$1:$G$49, MATCH(orders!$D982,products!$A$1:$A$49,0), MATCH(orders!J$1,products!$A$1:$G$1,0))</f>
        <v>D</v>
      </c>
      <c r="K982" s="5">
        <f>INDEX(products!$A$1:$G$49, MATCH(orders!$D982,products!$A$1:$A$49,0), MATCH(orders!K$1,products!$A$1:$G$1,0))</f>
        <v>2.5</v>
      </c>
      <c r="L982" s="7">
        <f>INDEX(products!$A$1:$G$49, MATCH(orders!$D982,products!$A$1:$A$49,0), 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 customers!A982:A1982, customers!B982:B1982,,0)</f>
        <v>Chloette Bernardot</v>
      </c>
      <c r="G983" s="2" t="str">
        <f>IF(_xlfn.XLOOKUP(C983, customers!A982:A1982, customers!C982:C1982,, 0) = 0,"", _xlfn.XLOOKUP(C983, customers!A982:A1982, customers!C982:C1982,, 0))</f>
        <v>cbernardotr9@wix.com</v>
      </c>
      <c r="H983" s="2" t="str">
        <f>_xlfn.XLOOKUP(C983, customers!A982:A1982, customers!G982:G1982,, 0)</f>
        <v>United States</v>
      </c>
      <c r="I983" t="str">
        <f>INDEX(products!$A$1:$G$49, MATCH(orders!$D983,products!$A$1:$A$49,0), MATCH(orders!I$1,products!$A$1:$G$1,0))</f>
        <v>Exc</v>
      </c>
      <c r="J983" t="str">
        <f>INDEX(products!$A$1:$G$49, MATCH(orders!$D983,products!$A$1:$A$49,0), MATCH(orders!J$1,products!$A$1:$G$1,0))</f>
        <v>D</v>
      </c>
      <c r="K983" s="5">
        <f>INDEX(products!$A$1:$G$49, MATCH(orders!$D983,products!$A$1:$A$49,0), MATCH(orders!K$1,products!$A$1:$G$1,0))</f>
        <v>0.2</v>
      </c>
      <c r="L983" s="7">
        <f>INDEX(products!$A$1:$G$49, MATCH(orders!$D983,products!$A$1:$A$49,0), 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 customers!A983:A1983, customers!B983:B1983,,0)</f>
        <v>Kim Kemery</v>
      </c>
      <c r="G984" s="2" t="str">
        <f>IF(_xlfn.XLOOKUP(C984, customers!A983:A1983, customers!C983:C1983,, 0) = 0,"", _xlfn.XLOOKUP(C984, customers!A983:A1983, customers!C983:C1983,, 0))</f>
        <v>kkemeryra@t.co</v>
      </c>
      <c r="H984" s="2" t="str">
        <f>_xlfn.XLOOKUP(C984, customers!A983:A1983, customers!G983:G1983,, 0)</f>
        <v>United States</v>
      </c>
      <c r="I984" t="str">
        <f>INDEX(products!$A$1:$G$49, MATCH(orders!$D984,products!$A$1:$A$49,0), MATCH(orders!I$1,products!$A$1:$G$1,0))</f>
        <v>Rob</v>
      </c>
      <c r="J984" t="str">
        <f>INDEX(products!$A$1:$G$49, MATCH(orders!$D984,products!$A$1:$A$49,0), MATCH(orders!J$1,products!$A$1:$G$1,0))</f>
        <v>L</v>
      </c>
      <c r="K984" s="5">
        <f>INDEX(products!$A$1:$G$49, MATCH(orders!$D984,products!$A$1:$A$49,0), MATCH(orders!K$1,products!$A$1:$G$1,0))</f>
        <v>1</v>
      </c>
      <c r="L984" s="7">
        <f>INDEX(products!$A$1:$G$49, MATCH(orders!$D984,products!$A$1:$A$49,0), 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 customers!A984:A1984, customers!B984:B1984,,0)</f>
        <v>Fanchette Parlot</v>
      </c>
      <c r="G985" s="2" t="str">
        <f>IF(_xlfn.XLOOKUP(C985, customers!A984:A1984, customers!C984:C1984,, 0) = 0,"", _xlfn.XLOOKUP(C985, customers!A984:A1984, customers!C984:C1984,, 0))</f>
        <v>fparlotrb@forbes.com</v>
      </c>
      <c r="H985" s="2" t="str">
        <f>_xlfn.XLOOKUP(C985, customers!A984:A1984, customers!G984:G1984,, 0)</f>
        <v>United States</v>
      </c>
      <c r="I985" t="str">
        <f>INDEX(products!$A$1:$G$49, MATCH(orders!$D985,products!$A$1:$A$49,0), MATCH(orders!I$1,products!$A$1:$G$1,0))</f>
        <v>Ara</v>
      </c>
      <c r="J985" t="str">
        <f>INDEX(products!$A$1:$G$49, MATCH(orders!$D985,products!$A$1:$A$49,0), MATCH(orders!J$1,products!$A$1:$G$1,0))</f>
        <v>M</v>
      </c>
      <c r="K985" s="5">
        <f>INDEX(products!$A$1:$G$49, MATCH(orders!$D985,products!$A$1:$A$49,0), MATCH(orders!K$1,products!$A$1:$G$1,0))</f>
        <v>0.2</v>
      </c>
      <c r="L985" s="7">
        <f>INDEX(products!$A$1:$G$49, MATCH(orders!$D985,products!$A$1:$A$49,0), 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 customers!A985:A1985, customers!B985:B1985,,0)</f>
        <v>Ramon Cheak</v>
      </c>
      <c r="G986" s="2" t="str">
        <f>IF(_xlfn.XLOOKUP(C986, customers!A985:A1985, customers!C985:C1985,, 0) = 0,"", _xlfn.XLOOKUP(C986, customers!A985:A1985, customers!C985:C1985,, 0))</f>
        <v>rcheakrc@tripadvisor.com</v>
      </c>
      <c r="H986" s="2" t="str">
        <f>_xlfn.XLOOKUP(C986, customers!A985:A1985, customers!G985:G1985,, 0)</f>
        <v>Ireland</v>
      </c>
      <c r="I986" t="str">
        <f>INDEX(products!$A$1:$G$49, MATCH(orders!$D986,products!$A$1:$A$49,0), MATCH(orders!I$1,products!$A$1:$G$1,0))</f>
        <v>Exc</v>
      </c>
      <c r="J986" t="str">
        <f>INDEX(products!$A$1:$G$49, MATCH(orders!$D986,products!$A$1:$A$49,0), MATCH(orders!J$1,products!$A$1:$G$1,0))</f>
        <v>M</v>
      </c>
      <c r="K986" s="5">
        <f>INDEX(products!$A$1:$G$49, MATCH(orders!$D986,products!$A$1:$A$49,0), MATCH(orders!K$1,products!$A$1:$G$1,0))</f>
        <v>2.5</v>
      </c>
      <c r="L986" s="7">
        <f>INDEX(products!$A$1:$G$49, MATCH(orders!$D986,products!$A$1:$A$49,0), 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 customers!A986:A1986, customers!B986:B1986,,0)</f>
        <v>Koressa O'Geneay</v>
      </c>
      <c r="G987" s="2" t="str">
        <f>IF(_xlfn.XLOOKUP(C987, customers!A986:A1986, customers!C986:C1986,, 0) = 0,"", _xlfn.XLOOKUP(C987, customers!A986:A1986, customers!C986:C1986,, 0))</f>
        <v>kogeneayrd@utexas.edu</v>
      </c>
      <c r="H987" s="2" t="str">
        <f>_xlfn.XLOOKUP(C987, customers!A986:A1986, customers!G986:G1986,, 0)</f>
        <v>United States</v>
      </c>
      <c r="I987" t="str">
        <f>INDEX(products!$A$1:$G$49, MATCH(orders!$D987,products!$A$1:$A$49,0), MATCH(orders!I$1,products!$A$1:$G$1,0))</f>
        <v>Rob</v>
      </c>
      <c r="J987" t="str">
        <f>INDEX(products!$A$1:$G$49, MATCH(orders!$D987,products!$A$1:$A$49,0), MATCH(orders!J$1,products!$A$1:$G$1,0))</f>
        <v>L</v>
      </c>
      <c r="K987" s="5">
        <f>INDEX(products!$A$1:$G$49, MATCH(orders!$D987,products!$A$1:$A$49,0), MATCH(orders!K$1,products!$A$1:$G$1,0))</f>
        <v>1</v>
      </c>
      <c r="L987" s="7">
        <f>INDEX(products!$A$1:$G$49, MATCH(orders!$D987,products!$A$1:$A$49,0), 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 customers!A987:A1987, customers!B987:B1987,,0)</f>
        <v>Claudell Ayre</v>
      </c>
      <c r="G988" s="2" t="str">
        <f>IF(_xlfn.XLOOKUP(C988, customers!A987:A1987, customers!C987:C1987,, 0) = 0,"", _xlfn.XLOOKUP(C988, customers!A987:A1987, customers!C987:C1987,, 0))</f>
        <v>cayrere@symantec.com</v>
      </c>
      <c r="H988" s="2" t="str">
        <f>_xlfn.XLOOKUP(C988, customers!A987:A1987, customers!G987:G1987,, 0)</f>
        <v>United States</v>
      </c>
      <c r="I988" t="str">
        <f>INDEX(products!$A$1:$G$49, MATCH(orders!$D988,products!$A$1:$A$49,0), MATCH(orders!I$1,products!$A$1:$G$1,0))</f>
        <v>Lib</v>
      </c>
      <c r="J988" t="str">
        <f>INDEX(products!$A$1:$G$49, MATCH(orders!$D988,products!$A$1:$A$49,0), MATCH(orders!J$1,products!$A$1:$G$1,0))</f>
        <v>M</v>
      </c>
      <c r="K988" s="5">
        <f>INDEX(products!$A$1:$G$49, MATCH(orders!$D988,products!$A$1:$A$49,0), MATCH(orders!K$1,products!$A$1:$G$1,0))</f>
        <v>2.5</v>
      </c>
      <c r="L988" s="7">
        <f>INDEX(products!$A$1:$G$49, MATCH(orders!$D988,products!$A$1:$A$49,0), 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 customers!A988:A1988, customers!B988:B1988,,0)</f>
        <v>Lorianne Kyneton</v>
      </c>
      <c r="G989" s="2" t="str">
        <f>IF(_xlfn.XLOOKUP(C989, customers!A988:A1988, customers!C988:C1988,, 0) = 0,"", _xlfn.XLOOKUP(C989, customers!A988:A1988, customers!C988:C1988,, 0))</f>
        <v>lkynetonrf@macromedia.com</v>
      </c>
      <c r="H989" s="2" t="str">
        <f>_xlfn.XLOOKUP(C989, customers!A988:A1988, customers!G988:G1988,, 0)</f>
        <v>United Kingdom</v>
      </c>
      <c r="I989" t="str">
        <f>INDEX(products!$A$1:$G$49, MATCH(orders!$D989,products!$A$1:$A$49,0), MATCH(orders!I$1,products!$A$1:$G$1,0))</f>
        <v>Ara</v>
      </c>
      <c r="J989" t="str">
        <f>INDEX(products!$A$1:$G$49, MATCH(orders!$D989,products!$A$1:$A$49,0), MATCH(orders!J$1,products!$A$1:$G$1,0))</f>
        <v>D</v>
      </c>
      <c r="K989" s="5">
        <f>INDEX(products!$A$1:$G$49, MATCH(orders!$D989,products!$A$1:$A$49,0), MATCH(orders!K$1,products!$A$1:$G$1,0))</f>
        <v>0.5</v>
      </c>
      <c r="L989" s="7">
        <f>INDEX(products!$A$1:$G$49, MATCH(orders!$D989,products!$A$1:$A$49,0), 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 customers!A989:A1989, customers!B989:B1989,,0)</f>
        <v>Adele McFayden</v>
      </c>
      <c r="G990" s="2" t="str">
        <f>IF(_xlfn.XLOOKUP(C990, customers!A989:A1989, customers!C989:C1989,, 0) = 0,"", _xlfn.XLOOKUP(C990, customers!A989:A1989, customers!C989:C1989,, 0))</f>
        <v/>
      </c>
      <c r="H990" s="2" t="str">
        <f>_xlfn.XLOOKUP(C990, customers!A989:A1989, customers!G989:G1989,, 0)</f>
        <v>United Kingdom</v>
      </c>
      <c r="I990" t="str">
        <f>INDEX(products!$A$1:$G$49, MATCH(orders!$D990,products!$A$1:$A$49,0), MATCH(orders!I$1,products!$A$1:$G$1,0))</f>
        <v>Rob</v>
      </c>
      <c r="J990" t="str">
        <f>INDEX(products!$A$1:$G$49, MATCH(orders!$D990,products!$A$1:$A$49,0), MATCH(orders!J$1,products!$A$1:$G$1,0))</f>
        <v>M</v>
      </c>
      <c r="K990" s="5">
        <f>INDEX(products!$A$1:$G$49, MATCH(orders!$D990,products!$A$1:$A$49,0), MATCH(orders!K$1,products!$A$1:$G$1,0))</f>
        <v>1</v>
      </c>
      <c r="L990" s="7">
        <f>INDEX(products!$A$1:$G$49, MATCH(orders!$D990,products!$A$1:$A$49,0), 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 customers!A990:A1990, customers!B990:B1990,,0)</f>
        <v>Herta Layne</v>
      </c>
      <c r="G991" s="2" t="str">
        <f>IF(_xlfn.XLOOKUP(C991, customers!A990:A1990, customers!C990:C1990,, 0) = 0,"", _xlfn.XLOOKUP(C991, customers!A990:A1990, customers!C990:C1990,, 0))</f>
        <v/>
      </c>
      <c r="H991" s="2" t="str">
        <f>_xlfn.XLOOKUP(C991, customers!A990:A1990, customers!G990:G1990,, 0)</f>
        <v>United States</v>
      </c>
      <c r="I991" t="str">
        <f>INDEX(products!$A$1:$G$49, MATCH(orders!$D991,products!$A$1:$A$49,0), MATCH(orders!I$1,products!$A$1:$G$1,0))</f>
        <v>Ara</v>
      </c>
      <c r="J991" t="str">
        <f>INDEX(products!$A$1:$G$49, MATCH(orders!$D991,products!$A$1:$A$49,0), MATCH(orders!J$1,products!$A$1:$G$1,0))</f>
        <v>M</v>
      </c>
      <c r="K991" s="5">
        <f>INDEX(products!$A$1:$G$49, MATCH(orders!$D991,products!$A$1:$A$49,0), MATCH(orders!K$1,products!$A$1:$G$1,0))</f>
        <v>2.5</v>
      </c>
      <c r="L991" s="7">
        <f>INDEX(products!$A$1:$G$49, MATCH(orders!$D991,products!$A$1:$A$49,0), 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 customers!A991:A1991, customers!B991:B1991,,0)</f>
        <v>Marguerite Graves</v>
      </c>
      <c r="G992" s="2" t="str">
        <f>IF(_xlfn.XLOOKUP(C992, customers!A991:A1991, customers!C991:C1991,, 0) = 0,"", _xlfn.XLOOKUP(C992, customers!A991:A1991, customers!C991:C1991,, 0))</f>
        <v/>
      </c>
      <c r="H992" s="2" t="str">
        <f>_xlfn.XLOOKUP(C992, customers!A991:A1991, customers!G991:G1991,, 0)</f>
        <v>United States</v>
      </c>
      <c r="I992" t="str">
        <f>INDEX(products!$A$1:$G$49, MATCH(orders!$D992,products!$A$1:$A$49,0), MATCH(orders!I$1,products!$A$1:$G$1,0))</f>
        <v>Exc</v>
      </c>
      <c r="J992" t="str">
        <f>INDEX(products!$A$1:$G$49, MATCH(orders!$D992,products!$A$1:$A$49,0), MATCH(orders!J$1,products!$A$1:$G$1,0))</f>
        <v>D</v>
      </c>
      <c r="K992" s="5">
        <f>INDEX(products!$A$1:$G$49, MATCH(orders!$D992,products!$A$1:$A$49,0), MATCH(orders!K$1,products!$A$1:$G$1,0))</f>
        <v>0.2</v>
      </c>
      <c r="L992" s="7">
        <f>INDEX(products!$A$1:$G$49, MATCH(orders!$D992,products!$A$1:$A$49,0), 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 customers!A992:A1992, customers!B992:B1992,,0)</f>
        <v>Marguerite Graves</v>
      </c>
      <c r="G993" s="2" t="str">
        <f>IF(_xlfn.XLOOKUP(C993, customers!A992:A1992, customers!C992:C1992,, 0) = 0,"", _xlfn.XLOOKUP(C993, customers!A992:A1992, customers!C992:C1992,, 0))</f>
        <v/>
      </c>
      <c r="H993" s="2" t="str">
        <f>_xlfn.XLOOKUP(C993, customers!A992:A1992, customers!G992:G1992,, 0)</f>
        <v>United States</v>
      </c>
      <c r="I993" t="str">
        <f>INDEX(products!$A$1:$G$49, MATCH(orders!$D993,products!$A$1:$A$49,0), MATCH(orders!I$1,products!$A$1:$G$1,0))</f>
        <v>Lib</v>
      </c>
      <c r="J993" t="str">
        <f>INDEX(products!$A$1:$G$49, MATCH(orders!$D993,products!$A$1:$A$49,0), MATCH(orders!J$1,products!$A$1:$G$1,0))</f>
        <v>D</v>
      </c>
      <c r="K993" s="5">
        <f>INDEX(products!$A$1:$G$49, MATCH(orders!$D993,products!$A$1:$A$49,0), MATCH(orders!K$1,products!$A$1:$G$1,0))</f>
        <v>0.5</v>
      </c>
      <c r="L993" s="7">
        <f>INDEX(products!$A$1:$G$49, MATCH(orders!$D993,products!$A$1:$A$49,0), 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 customers!A993:A1993, customers!B993:B1993,,0)</f>
        <v>Desdemona Eye</v>
      </c>
      <c r="G994" s="2" t="str">
        <f>IF(_xlfn.XLOOKUP(C994, customers!A993:A1993, customers!C993:C1993,, 0) = 0,"", _xlfn.XLOOKUP(C994, customers!A993:A1993, customers!C993:C1993,, 0))</f>
        <v/>
      </c>
      <c r="H994" s="2" t="str">
        <f>_xlfn.XLOOKUP(C994, customers!A993:A1993, customers!G993:G1993,, 0)</f>
        <v>Ireland</v>
      </c>
      <c r="I994" t="str">
        <f>INDEX(products!$A$1:$G$49, MATCH(orders!$D994,products!$A$1:$A$49,0), MATCH(orders!I$1,products!$A$1:$G$1,0))</f>
        <v>Lib</v>
      </c>
      <c r="J994" t="str">
        <f>INDEX(products!$A$1:$G$49, MATCH(orders!$D994,products!$A$1:$A$49,0), MATCH(orders!J$1,products!$A$1:$G$1,0))</f>
        <v>L</v>
      </c>
      <c r="K994" s="5">
        <f>INDEX(products!$A$1:$G$49, MATCH(orders!$D994,products!$A$1:$A$49,0), MATCH(orders!K$1,products!$A$1:$G$1,0))</f>
        <v>2.5</v>
      </c>
      <c r="L994" s="7">
        <f>INDEX(products!$A$1:$G$49, MATCH(orders!$D994,products!$A$1:$A$49,0), 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 customers!A994:A1994, customers!B994:B1994,,0)</f>
        <v>Margarette Sterland</v>
      </c>
      <c r="G995" s="2" t="str">
        <f>IF(_xlfn.XLOOKUP(C995, customers!A994:A1994, customers!C994:C1994,, 0) = 0,"", _xlfn.XLOOKUP(C995, customers!A994:A1994, customers!C994:C1994,, 0))</f>
        <v/>
      </c>
      <c r="H995" s="2" t="str">
        <f>_xlfn.XLOOKUP(C995, customers!A994:A1994, customers!G994:G1994,, 0)</f>
        <v>United States</v>
      </c>
      <c r="I995" t="str">
        <f>INDEX(products!$A$1:$G$49, MATCH(orders!$D995,products!$A$1:$A$49,0), MATCH(orders!I$1,products!$A$1:$G$1,0))</f>
        <v>Ara</v>
      </c>
      <c r="J995" t="str">
        <f>INDEX(products!$A$1:$G$49, MATCH(orders!$D995,products!$A$1:$A$49,0), MATCH(orders!J$1,products!$A$1:$G$1,0))</f>
        <v>L</v>
      </c>
      <c r="K995" s="5">
        <f>INDEX(products!$A$1:$G$49, MATCH(orders!$D995,products!$A$1:$A$49,0), MATCH(orders!K$1,products!$A$1:$G$1,0))</f>
        <v>1</v>
      </c>
      <c r="L995" s="7">
        <f>INDEX(products!$A$1:$G$49, MATCH(orders!$D995,products!$A$1:$A$49,0), 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 customers!A995:A1995, customers!B995:B1995,,0)</f>
        <v>Catharine Scoines</v>
      </c>
      <c r="G996" s="2" t="str">
        <f>IF(_xlfn.XLOOKUP(C996, customers!A995:A1995, customers!C995:C1995,, 0) = 0,"", _xlfn.XLOOKUP(C996, customers!A995:A1995, customers!C995:C1995,, 0))</f>
        <v/>
      </c>
      <c r="H996" s="2" t="str">
        <f>_xlfn.XLOOKUP(C996, customers!A995:A1995, customers!G995:G1995,, 0)</f>
        <v>Ireland</v>
      </c>
      <c r="I996" t="str">
        <f>INDEX(products!$A$1:$G$49, MATCH(orders!$D996,products!$A$1:$A$49,0), MATCH(orders!I$1,products!$A$1:$G$1,0))</f>
        <v>Ara</v>
      </c>
      <c r="J996" t="str">
        <f>INDEX(products!$A$1:$G$49, MATCH(orders!$D996,products!$A$1:$A$49,0), MATCH(orders!J$1,products!$A$1:$G$1,0))</f>
        <v>D</v>
      </c>
      <c r="K996" s="5">
        <f>INDEX(products!$A$1:$G$49, MATCH(orders!$D996,products!$A$1:$A$49,0), MATCH(orders!K$1,products!$A$1:$G$1,0))</f>
        <v>0.2</v>
      </c>
      <c r="L996" s="7">
        <f>INDEX(products!$A$1:$G$49, MATCH(orders!$D996,products!$A$1:$A$49,0), 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 customers!A996:A1996, customers!B996:B1996,,0)</f>
        <v>Jennica Tewelson</v>
      </c>
      <c r="G997" s="2" t="str">
        <f>IF(_xlfn.XLOOKUP(C997, customers!A996:A1996, customers!C996:C1996,, 0) = 0,"", _xlfn.XLOOKUP(C997, customers!A996:A1996, customers!C996:C1996,, 0))</f>
        <v>jtewelsonrn@samsung.com</v>
      </c>
      <c r="H997" s="2" t="str">
        <f>_xlfn.XLOOKUP(C997, customers!A996:A1996, customers!G996:G1996,, 0)</f>
        <v>United States</v>
      </c>
      <c r="I997" t="str">
        <f>INDEX(products!$A$1:$G$49, MATCH(orders!$D997,products!$A$1:$A$49,0), MATCH(orders!I$1,products!$A$1:$G$1,0))</f>
        <v>Rob</v>
      </c>
      <c r="J997" t="str">
        <f>INDEX(products!$A$1:$G$49, MATCH(orders!$D997,products!$A$1:$A$49,0), MATCH(orders!J$1,products!$A$1:$G$1,0))</f>
        <v>L</v>
      </c>
      <c r="K997" s="5">
        <f>INDEX(products!$A$1:$G$49, MATCH(orders!$D997,products!$A$1:$A$49,0), MATCH(orders!K$1,products!$A$1:$G$1,0))</f>
        <v>2.5</v>
      </c>
      <c r="L997" s="7">
        <f>INDEX(products!$A$1:$G$49, MATCH(orders!$D997,products!$A$1:$A$49,0), 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 customers!A997:A1997, customers!B997:B1997,,0)</f>
        <v>Marguerite Graves</v>
      </c>
      <c r="G998" s="2" t="str">
        <f>IF(_xlfn.XLOOKUP(C998, customers!A997:A1997, customers!C997:C1997,, 0) = 0,"", _xlfn.XLOOKUP(C998, customers!A997:A1997, customers!C997:C1997,, 0))</f>
        <v/>
      </c>
      <c r="H998" s="2" t="str">
        <f>_xlfn.XLOOKUP(C998, customers!A997:A1997, customers!G997:G1997,, 0)</f>
        <v>United States</v>
      </c>
      <c r="I998" t="str">
        <f>INDEX(products!$A$1:$G$49, MATCH(orders!$D998,products!$A$1:$A$49,0), MATCH(orders!I$1,products!$A$1:$G$1,0))</f>
        <v>Rob</v>
      </c>
      <c r="J998" t="str">
        <f>INDEX(products!$A$1:$G$49, MATCH(orders!$D998,products!$A$1:$A$49,0), MATCH(orders!J$1,products!$A$1:$G$1,0))</f>
        <v>M</v>
      </c>
      <c r="K998" s="5">
        <f>INDEX(products!$A$1:$G$49, MATCH(orders!$D998,products!$A$1:$A$49,0), MATCH(orders!K$1,products!$A$1:$G$1,0))</f>
        <v>0.5</v>
      </c>
      <c r="L998" s="7">
        <f>INDEX(products!$A$1:$G$49, MATCH(orders!$D998,products!$A$1:$A$49,0), 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 customers!A998:A1998, customers!B998:B1998,,0)</f>
        <v>Marguerite Graves</v>
      </c>
      <c r="G999" s="2" t="str">
        <f>IF(_xlfn.XLOOKUP(C999, customers!A998:A1998, customers!C998:C1998,, 0) = 0,"", _xlfn.XLOOKUP(C999, customers!A998:A1998, customers!C998:C1998,, 0))</f>
        <v/>
      </c>
      <c r="H999" s="2" t="str">
        <f>_xlfn.XLOOKUP(C999, customers!A998:A1998, customers!G998:G1998,, 0)</f>
        <v>United States</v>
      </c>
      <c r="I999" t="str">
        <f>INDEX(products!$A$1:$G$49, MATCH(orders!$D999,products!$A$1:$A$49,0), MATCH(orders!I$1,products!$A$1:$G$1,0))</f>
        <v>Ara</v>
      </c>
      <c r="J999" t="str">
        <f>INDEX(products!$A$1:$G$49, MATCH(orders!$D999,products!$A$1:$A$49,0), MATCH(orders!J$1,products!$A$1:$G$1,0))</f>
        <v>M</v>
      </c>
      <c r="K999" s="5">
        <f>INDEX(products!$A$1:$G$49, MATCH(orders!$D999,products!$A$1:$A$49,0), MATCH(orders!K$1,products!$A$1:$G$1,0))</f>
        <v>0.5</v>
      </c>
      <c r="L999" s="7">
        <f>INDEX(products!$A$1:$G$49, MATCH(orders!$D999,products!$A$1:$A$49,0), 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 customers!A999:A1999, customers!B999:B1999,,0)</f>
        <v>Nicolina Jenny</v>
      </c>
      <c r="G1000" s="2" t="str">
        <f>IF(_xlfn.XLOOKUP(C1000, customers!A999:A1999, customers!C999:C1999,, 0) = 0,"", _xlfn.XLOOKUP(C1000, customers!A999:A1999, customers!C999:C1999,, 0))</f>
        <v>njennyrq@bigcartel.com</v>
      </c>
      <c r="H1000" s="2" t="str">
        <f>_xlfn.XLOOKUP(C1000, customers!A999:A1999, customers!G999:G1999,, 0)</f>
        <v>United States</v>
      </c>
      <c r="I1000" t="str">
        <f>INDEX(products!$A$1:$G$49, MATCH(orders!$D1000,products!$A$1:$A$49,0), MATCH(orders!I$1,products!$A$1:$G$1,0))</f>
        <v>Ara</v>
      </c>
      <c r="J1000" t="str">
        <f>INDEX(products!$A$1:$G$49, MATCH(orders!$D1000,products!$A$1:$A$49,0), MATCH(orders!J$1,products!$A$1:$G$1,0))</f>
        <v>D</v>
      </c>
      <c r="K1000" s="5">
        <f>INDEX(products!$A$1:$G$49, MATCH(orders!$D1000,products!$A$1:$A$49,0), MATCH(orders!K$1,products!$A$1:$G$1,0))</f>
        <v>1</v>
      </c>
      <c r="L1000" s="7">
        <f>INDEX(products!$A$1:$G$49, MATCH(orders!$D1000,products!$A$1:$A$49,0), 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 customers!A1000:A2000, customers!B1000:B2000,,0)</f>
        <v>Vidovic Antonelli</v>
      </c>
      <c r="G1001" s="2" t="str">
        <f>IF(_xlfn.XLOOKUP(C1001, customers!A1000:A2000, customers!C1000:C2000,, 0) = 0,"", _xlfn.XLOOKUP(C1001, customers!A1000:A2000, customers!C1000:C2000,, 0))</f>
        <v/>
      </c>
      <c r="H1001" s="2" t="str">
        <f>_xlfn.XLOOKUP(C1001, customers!A1000:A2000, customers!G1000:G2000,, 0)</f>
        <v>United Kingdom</v>
      </c>
      <c r="I1001" t="str">
        <f>INDEX(products!$A$1:$G$49, MATCH(orders!$D1001,products!$A$1:$A$49,0), MATCH(orders!I$1,products!$A$1:$G$1,0))</f>
        <v>Exc</v>
      </c>
      <c r="J1001" t="str">
        <f>INDEX(products!$A$1:$G$49, MATCH(orders!$D1001,products!$A$1:$A$49,0), MATCH(orders!J$1,products!$A$1:$G$1,0))</f>
        <v>M</v>
      </c>
      <c r="K1001" s="5">
        <f>INDEX(products!$A$1:$G$49, MATCH(orders!$D1001,products!$A$1:$A$49,0), MATCH(orders!K$1,products!$A$1:$G$1,0))</f>
        <v>0.2</v>
      </c>
      <c r="L1001" s="7">
        <f>INDEX(products!$A$1:$G$49, MATCH(orders!$D1001,products!$A$1:$A$49,0), 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34" sqref="B34"/>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Panescu Cosmin</cp:lastModifiedBy>
  <cp:revision/>
  <dcterms:created xsi:type="dcterms:W3CDTF">2022-11-26T09:51:45Z</dcterms:created>
  <dcterms:modified xsi:type="dcterms:W3CDTF">2023-10-01T16:01:53Z</dcterms:modified>
  <cp:category/>
  <cp:contentStatus/>
</cp:coreProperties>
</file>