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B2A4FF5-DC62-4E88-A3C9-ECD19C2DCF6A}" xr6:coauthVersionLast="45" xr6:coauthVersionMax="45" xr10:uidLastSave="{00000000-0000-0000-0000-000000000000}"/>
  <bookViews>
    <workbookView xWindow="-120" yWindow="-120" windowWidth="29040" windowHeight="15840" activeTab="1" xr2:uid="{5E3B3E3C-C2F3-447A-89F9-DDC28453AFF6}"/>
  </bookViews>
  <sheets>
    <sheet name="RAB Bersih Pembelian Alat" sheetId="1" r:id="rId1"/>
    <sheet name="RAB" sheetId="2" r:id="rId2"/>
    <sheet name="ANGGARAN" sheetId="3" r:id="rId3"/>
  </sheets>
  <definedNames>
    <definedName name="_xlnm.Print_Area" localSheetId="1">RAB!$B$1:$I$82</definedName>
    <definedName name="_xlnm.Print_Area" localSheetId="0">'RAB Bersih Pembelian Alat'!$B$1:$J$56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3" i="2" l="1"/>
  <c r="I62" i="2"/>
  <c r="I61" i="2"/>
  <c r="I68" i="2"/>
  <c r="I67" i="2"/>
  <c r="I69" i="2" s="1"/>
  <c r="I51" i="2"/>
  <c r="I50" i="2"/>
  <c r="I49" i="2"/>
  <c r="I32" i="2"/>
  <c r="I33" i="2"/>
  <c r="I34" i="2"/>
  <c r="I31" i="2"/>
  <c r="I30" i="2"/>
  <c r="I29" i="2"/>
  <c r="I28" i="2"/>
  <c r="I27" i="2"/>
  <c r="I26" i="2"/>
  <c r="I52" i="2" l="1"/>
  <c r="I64" i="2"/>
  <c r="L40" i="1"/>
  <c r="L39" i="1"/>
  <c r="M39" i="1"/>
  <c r="B15" i="3"/>
  <c r="H5" i="3"/>
  <c r="B5" i="3"/>
  <c r="K3" i="3"/>
  <c r="K5" i="3" s="1"/>
  <c r="H3" i="3"/>
  <c r="B8" i="3" l="1"/>
  <c r="B10" i="3" s="1"/>
  <c r="I39" i="2"/>
  <c r="I40" i="2"/>
  <c r="I41" i="2"/>
  <c r="I42" i="2"/>
  <c r="I43" i="2"/>
  <c r="I44" i="2"/>
  <c r="I45" i="2"/>
  <c r="I38" i="2"/>
  <c r="I19" i="2"/>
  <c r="I20" i="2"/>
  <c r="I21" i="2"/>
  <c r="I22" i="2"/>
  <c r="I23" i="2"/>
  <c r="I24" i="2"/>
  <c r="I25" i="2"/>
  <c r="I18" i="2"/>
  <c r="I57" i="2"/>
  <c r="I56" i="2"/>
  <c r="I55" i="2"/>
  <c r="I43" i="1"/>
  <c r="I42" i="1"/>
  <c r="I41" i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I46" i="2" l="1"/>
  <c r="I58" i="2"/>
  <c r="I35" i="2"/>
  <c r="I45" i="1"/>
  <c r="I46" i="1" s="1"/>
  <c r="I71" i="2" l="1"/>
</calcChain>
</file>

<file path=xl/sharedStrings.xml><?xml version="1.0" encoding="utf-8"?>
<sst xmlns="http://schemas.openxmlformats.org/spreadsheetml/2006/main" count="193" uniqueCount="114">
  <si>
    <t>PENAWARAN HARGA</t>
  </si>
  <si>
    <t>PEKERJAAN</t>
  </si>
  <si>
    <t>:</t>
  </si>
  <si>
    <t>INSTALASI MONITORING SISTEM IP KAMERA KELURAHAN GOMONG MATARAM</t>
  </si>
  <si>
    <t>LOKASI</t>
  </si>
  <si>
    <t>KELURAHAN GOMONG</t>
  </si>
  <si>
    <t>TAHUN ANGGARAN</t>
  </si>
  <si>
    <t>No</t>
  </si>
  <si>
    <t>Uraian Pekerjaan</t>
  </si>
  <si>
    <t>Satuan</t>
  </si>
  <si>
    <t>Qty</t>
  </si>
  <si>
    <t>Harga Satuan</t>
  </si>
  <si>
    <t>Jumlah Harga</t>
  </si>
  <si>
    <t>(Rp)</t>
  </si>
  <si>
    <t>%</t>
  </si>
  <si>
    <t>Awal</t>
  </si>
  <si>
    <t>I</t>
  </si>
  <si>
    <t>Pekerjaan Persiapan</t>
  </si>
  <si>
    <t>A</t>
  </si>
  <si>
    <t>Pengadaan Perangkat Transmisi</t>
  </si>
  <si>
    <t>Radio Rocket M5</t>
  </si>
  <si>
    <t>unit</t>
  </si>
  <si>
    <t>UBNT Litebeam M5</t>
  </si>
  <si>
    <t>NVR 4 CHANEL</t>
  </si>
  <si>
    <t>IP Camera PTZ</t>
  </si>
  <si>
    <t>HDD 1 TB</t>
  </si>
  <si>
    <t>LCD 32"</t>
  </si>
  <si>
    <t>UTP CAT 5</t>
  </si>
  <si>
    <t>rol</t>
  </si>
  <si>
    <t>bks</t>
  </si>
  <si>
    <t>Switch Hub</t>
  </si>
  <si>
    <t>B</t>
  </si>
  <si>
    <t>Tower &amp; Power supply</t>
  </si>
  <si>
    <t>Monopole 6 M</t>
  </si>
  <si>
    <t>m</t>
  </si>
  <si>
    <t>Tower Monopole 15 M</t>
  </si>
  <si>
    <t>POE Splitter</t>
  </si>
  <si>
    <t>Adaptor 12V</t>
  </si>
  <si>
    <t>Kebel Cumi</t>
  </si>
  <si>
    <t>Jack DC M/F</t>
  </si>
  <si>
    <t>Kabel 4 Lubang</t>
  </si>
  <si>
    <t>Klem kabel</t>
  </si>
  <si>
    <t>kotak</t>
  </si>
  <si>
    <t>Kabel Ties</t>
  </si>
  <si>
    <t>Panel Box</t>
  </si>
  <si>
    <t>C</t>
  </si>
  <si>
    <t>Instalasi</t>
  </si>
  <si>
    <t>Monopole 15 M</t>
  </si>
  <si>
    <t>ls</t>
  </si>
  <si>
    <t>Instalasi Perangkat</t>
  </si>
  <si>
    <t>TOTAL</t>
  </si>
  <si>
    <t>CV SASAMBO DEVELOPER</t>
  </si>
  <si>
    <t>M. Hasanul Akbar, S.Kom</t>
  </si>
  <si>
    <t>Direktur</t>
  </si>
  <si>
    <t>Connector RJ45</t>
  </si>
  <si>
    <t>Ongkir</t>
  </si>
  <si>
    <t>Anggaran</t>
  </si>
  <si>
    <t>Pajak 11,5%</t>
  </si>
  <si>
    <t>Bendera 3%</t>
  </si>
  <si>
    <t>BIAYA CCTV</t>
  </si>
  <si>
    <t>MATARAM,        Maret 2020</t>
  </si>
  <si>
    <t>APLIKASI COST FLLAJ LOMBOK BARAT BERBASIS WEB</t>
  </si>
  <si>
    <t>LOMBOK BARAT</t>
  </si>
  <si>
    <t>Manajemen Organisasi</t>
  </si>
  <si>
    <t>Manajemen Unit</t>
  </si>
  <si>
    <t>Manajemen Pejabat</t>
  </si>
  <si>
    <t>Manajemen Peran</t>
  </si>
  <si>
    <t>Manajemen Sektor</t>
  </si>
  <si>
    <t>Manajemen Subsektor</t>
  </si>
  <si>
    <t>Manajemen Sumber Pendanaan</t>
  </si>
  <si>
    <t>Manajemen Tujuan</t>
  </si>
  <si>
    <t>Manajemen Jenis Kontrak</t>
  </si>
  <si>
    <t>fitur</t>
  </si>
  <si>
    <t>Manajemen Penawar</t>
  </si>
  <si>
    <t>Manajemen Metode Akuisisi</t>
  </si>
  <si>
    <t>Manajemen Metode Kontrak</t>
  </si>
  <si>
    <t>Manajemen Jenis Modifikasi Kontrak</t>
  </si>
  <si>
    <t>Manajemen Kontak</t>
  </si>
  <si>
    <t>Manajemen Jenis Jaminan</t>
  </si>
  <si>
    <t>Manajemen Mata Uang</t>
  </si>
  <si>
    <t>Manajemen Serikat</t>
  </si>
  <si>
    <t>Master Data</t>
  </si>
  <si>
    <t>Proyek</t>
  </si>
  <si>
    <t>Manajamen Proyek</t>
  </si>
  <si>
    <t>Manajemen Undangan dan Kualifikasi</t>
  </si>
  <si>
    <t>Manajemen Evaluasi Penawaran/Penghargaan</t>
  </si>
  <si>
    <t>Modifikasi Kontrak</t>
  </si>
  <si>
    <t>Eksekusi Proyek</t>
  </si>
  <si>
    <t>Kemajuan dan Jaminan</t>
  </si>
  <si>
    <t>Formulir Pengisian</t>
  </si>
  <si>
    <t>Laporan</t>
  </si>
  <si>
    <t>Akuisisi</t>
  </si>
  <si>
    <t>Teknisi</t>
  </si>
  <si>
    <t>Pelaporan</t>
  </si>
  <si>
    <t>Autentikasi</t>
  </si>
  <si>
    <t>D</t>
  </si>
  <si>
    <t>Login/Register</t>
  </si>
  <si>
    <t>Manajemen Pengguna</t>
  </si>
  <si>
    <t>Manajemen Otoritas Pengguna</t>
  </si>
  <si>
    <t>E</t>
  </si>
  <si>
    <t>UI/Tampilan</t>
  </si>
  <si>
    <t>Landing Page</t>
  </si>
  <si>
    <t>Search Result Page</t>
  </si>
  <si>
    <t>Project Detail Page</t>
  </si>
  <si>
    <t>F</t>
  </si>
  <si>
    <t>API</t>
  </si>
  <si>
    <t>Manajemen API</t>
  </si>
  <si>
    <t>Manajamen Perekrutan</t>
  </si>
  <si>
    <t>CV. SASAMBO DEVELOPER</t>
  </si>
  <si>
    <t>Muhammad Ridwan Ali</t>
  </si>
  <si>
    <t>Project Manager</t>
  </si>
  <si>
    <t>Jl. Palapa 2 No. 37, Kr. Tapen, Kota Mataram, Nusa Tenggara Barat 83239</t>
  </si>
  <si>
    <t>www.sasambodeveloper.com | contact: 0859 7171 7222</t>
  </si>
  <si>
    <t>Mataram,              Mei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</si>
</sst>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\ \ \ "/>
    <numFmt numFmtId="165" formatCode="&quot;Rp.&quot;\ #,##0"/>
    <numFmt numFmtId="166" formatCode="_-* #,##0_-;\-* #,##0_-;_-* &quot;-&quot;_-;_-@_-"/>
    <numFmt numFmtId="167" formatCode="_-* #,##0.00_-;\-* #,##0.00_-;_-* &quot;-&quot;_-;_-@_-"/>
    <numFmt numFmtId="168" formatCode="&quot;Rp&quot;#,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name val="Century Gothic"/>
      <family val="2"/>
    </font>
    <font>
      <sz val="16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2"/>
      <color theme="1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35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DA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</cellStyleXfs>
  <cellXfs count="195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 vertical="center"/>
    </xf>
    <xf numFmtId="0" fontId="6" fillId="3" borderId="0" xfId="3" applyFont="1" applyFill="1" applyAlignment="1">
      <alignment vertical="top"/>
    </xf>
    <xf numFmtId="0" fontId="6" fillId="3" borderId="0" xfId="3" applyFont="1" applyFill="1" applyAlignment="1">
      <alignment horizontal="center" vertical="top"/>
    </xf>
    <xf numFmtId="0" fontId="7" fillId="3" borderId="0" xfId="3" applyFont="1" applyFill="1" applyAlignment="1">
      <alignment horizontal="center" vertical="top"/>
    </xf>
    <xf numFmtId="0" fontId="7" fillId="3" borderId="0" xfId="3" applyFont="1" applyFill="1" applyAlignment="1">
      <alignment vertical="top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6" fillId="3" borderId="0" xfId="3" applyFont="1" applyFill="1" applyAlignment="1">
      <alignment horizontal="left" vertical="top"/>
    </xf>
    <xf numFmtId="0" fontId="3" fillId="3" borderId="0" xfId="3" applyFill="1" applyAlignment="1">
      <alignment vertical="top"/>
    </xf>
    <xf numFmtId="0" fontId="3" fillId="3" borderId="0" xfId="3" applyFill="1" applyAlignment="1">
      <alignment horizontal="center" vertical="top"/>
    </xf>
    <xf numFmtId="0" fontId="6" fillId="4" borderId="5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 vertical="top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3" fillId="3" borderId="5" xfId="3" applyFill="1" applyBorder="1" applyAlignment="1">
      <alignment horizontal="center" vertical="top"/>
    </xf>
    <xf numFmtId="0" fontId="3" fillId="3" borderId="5" xfId="3" applyFill="1" applyBorder="1" applyAlignment="1">
      <alignment vertical="top"/>
    </xf>
    <xf numFmtId="167" fontId="3" fillId="3" borderId="5" xfId="4" applyNumberFormat="1" applyFont="1" applyFill="1" applyBorder="1" applyAlignment="1">
      <alignment vertical="top"/>
    </xf>
    <xf numFmtId="43" fontId="3" fillId="3" borderId="5" xfId="5" applyFont="1" applyFill="1" applyBorder="1" applyAlignment="1">
      <alignment vertical="top"/>
    </xf>
    <xf numFmtId="0" fontId="10" fillId="0" borderId="5" xfId="1" applyFont="1" applyBorder="1"/>
    <xf numFmtId="43" fontId="10" fillId="0" borderId="5" xfId="5" applyFont="1" applyBorder="1" applyAlignment="1"/>
    <xf numFmtId="0" fontId="3" fillId="3" borderId="5" xfId="3" applyFill="1" applyBorder="1" applyAlignment="1">
      <alignment horizontal="center" vertical="center"/>
    </xf>
    <xf numFmtId="0" fontId="3" fillId="3" borderId="5" xfId="3" applyFill="1" applyBorder="1" applyAlignment="1">
      <alignment vertical="center"/>
    </xf>
    <xf numFmtId="43" fontId="3" fillId="3" borderId="5" xfId="5" applyFont="1" applyFill="1" applyBorder="1" applyAlignment="1">
      <alignment vertical="center"/>
    </xf>
    <xf numFmtId="0" fontId="10" fillId="4" borderId="5" xfId="1" applyFont="1" applyFill="1" applyBorder="1" applyAlignment="1">
      <alignment horizontal="center"/>
    </xf>
    <xf numFmtId="0" fontId="11" fillId="4" borderId="5" xfId="1" applyFont="1" applyFill="1" applyBorder="1" applyAlignment="1">
      <alignment vertical="center"/>
    </xf>
    <xf numFmtId="43" fontId="11" fillId="4" borderId="5" xfId="5" applyFont="1" applyFill="1" applyBorder="1" applyAlignment="1">
      <alignment vertical="center"/>
    </xf>
    <xf numFmtId="43" fontId="12" fillId="4" borderId="5" xfId="5" applyFont="1" applyFill="1" applyBorder="1" applyAlignment="1">
      <alignment vertical="center"/>
    </xf>
    <xf numFmtId="0" fontId="3" fillId="3" borderId="10" xfId="3" applyFill="1" applyBorder="1" applyAlignment="1">
      <alignment vertical="top"/>
    </xf>
    <xf numFmtId="0" fontId="3" fillId="3" borderId="11" xfId="3" applyFill="1" applyBorder="1" applyAlignment="1">
      <alignment vertical="top"/>
    </xf>
    <xf numFmtId="0" fontId="3" fillId="3" borderId="10" xfId="3" applyFill="1" applyBorder="1" applyAlignment="1">
      <alignment vertical="center"/>
    </xf>
    <xf numFmtId="0" fontId="3" fillId="3" borderId="11" xfId="3" applyFill="1" applyBorder="1" applyAlignment="1">
      <alignment vertical="center"/>
    </xf>
    <xf numFmtId="43" fontId="3" fillId="3" borderId="12" xfId="3" applyNumberFormat="1" applyFill="1" applyBorder="1" applyAlignment="1">
      <alignment vertical="center"/>
    </xf>
    <xf numFmtId="0" fontId="0" fillId="0" borderId="0" xfId="1" applyFont="1"/>
    <xf numFmtId="0" fontId="0" fillId="0" borderId="0" xfId="1" applyFont="1" applyAlignment="1">
      <alignment horizontal="center"/>
    </xf>
    <xf numFmtId="0" fontId="13" fillId="5" borderId="0" xfId="6" applyFill="1"/>
    <xf numFmtId="0" fontId="13" fillId="0" borderId="0" xfId="6"/>
    <xf numFmtId="0" fontId="13" fillId="5" borderId="0" xfId="6" applyFill="1" applyAlignment="1">
      <alignment vertical="center"/>
    </xf>
    <xf numFmtId="168" fontId="13" fillId="0" borderId="0" xfId="6" applyNumberFormat="1"/>
    <xf numFmtId="43" fontId="2" fillId="0" borderId="5" xfId="1" applyNumberFormat="1" applyFont="1" applyBorder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7" fillId="0" borderId="0" xfId="1" applyFont="1" applyAlignment="1">
      <alignment horizontal="center" vertical="center"/>
    </xf>
    <xf numFmtId="0" fontId="17" fillId="0" borderId="0" xfId="1" applyFont="1"/>
    <xf numFmtId="0" fontId="18" fillId="3" borderId="0" xfId="3" applyFont="1" applyFill="1" applyAlignment="1">
      <alignment vertical="top"/>
    </xf>
    <xf numFmtId="0" fontId="18" fillId="3" borderId="0" xfId="3" applyFont="1" applyFill="1" applyAlignment="1">
      <alignment horizontal="center" vertical="top"/>
    </xf>
    <xf numFmtId="0" fontId="19" fillId="3" borderId="0" xfId="3" applyFont="1" applyFill="1" applyAlignment="1">
      <alignment horizontal="center" vertical="top"/>
    </xf>
    <xf numFmtId="0" fontId="19" fillId="3" borderId="0" xfId="3" applyFont="1" applyFill="1" applyAlignment="1">
      <alignment vertical="top"/>
    </xf>
    <xf numFmtId="0" fontId="20" fillId="0" borderId="0" xfId="1" applyFont="1" applyAlignment="1">
      <alignment horizontal="center" vertical="center"/>
    </xf>
    <xf numFmtId="0" fontId="20" fillId="0" borderId="0" xfId="1" applyFont="1"/>
    <xf numFmtId="0" fontId="18" fillId="3" borderId="0" xfId="3" applyFont="1" applyFill="1" applyAlignment="1">
      <alignment horizontal="left" vertical="top"/>
    </xf>
    <xf numFmtId="0" fontId="21" fillId="3" borderId="0" xfId="3" applyFont="1" applyFill="1" applyAlignment="1">
      <alignment vertical="top"/>
    </xf>
    <xf numFmtId="0" fontId="21" fillId="3" borderId="0" xfId="3" applyFont="1" applyFill="1" applyAlignment="1">
      <alignment horizontal="center" vertical="top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Border="1"/>
    <xf numFmtId="0" fontId="15" fillId="0" borderId="0" xfId="1" applyFont="1" applyBorder="1" applyAlignment="1">
      <alignment horizontal="center"/>
    </xf>
    <xf numFmtId="0" fontId="22" fillId="3" borderId="5" xfId="3" applyFont="1" applyFill="1" applyBorder="1" applyAlignment="1">
      <alignment horizontal="center" vertical="top"/>
    </xf>
    <xf numFmtId="0" fontId="23" fillId="0" borderId="0" xfId="1" applyFont="1"/>
    <xf numFmtId="0" fontId="23" fillId="0" borderId="0" xfId="1" applyFont="1" applyBorder="1" applyAlignment="1">
      <alignment horizontal="center" vertical="center"/>
    </xf>
    <xf numFmtId="0" fontId="23" fillId="0" borderId="0" xfId="1" applyFont="1" applyBorder="1"/>
    <xf numFmtId="0" fontId="21" fillId="3" borderId="5" xfId="3" applyFont="1" applyFill="1" applyBorder="1" applyAlignment="1">
      <alignment horizontal="center" vertical="top"/>
    </xf>
    <xf numFmtId="0" fontId="21" fillId="3" borderId="5" xfId="3" applyFont="1" applyFill="1" applyBorder="1" applyAlignment="1">
      <alignment vertical="top"/>
    </xf>
    <xf numFmtId="167" fontId="21" fillId="3" borderId="5" xfId="4" applyNumberFormat="1" applyFont="1" applyFill="1" applyBorder="1" applyAlignment="1">
      <alignment vertical="top"/>
    </xf>
    <xf numFmtId="43" fontId="21" fillId="3" borderId="5" xfId="5" applyFont="1" applyFill="1" applyBorder="1" applyAlignment="1">
      <alignment vertical="top"/>
    </xf>
    <xf numFmtId="43" fontId="21" fillId="3" borderId="0" xfId="5" applyFont="1" applyFill="1" applyBorder="1" applyAlignment="1">
      <alignment vertical="top"/>
    </xf>
    <xf numFmtId="43" fontId="24" fillId="0" borderId="0" xfId="5" applyFont="1" applyBorder="1" applyAlignment="1"/>
    <xf numFmtId="0" fontId="21" fillId="3" borderId="10" xfId="3" applyFont="1" applyFill="1" applyBorder="1" applyAlignment="1">
      <alignment vertical="top"/>
    </xf>
    <xf numFmtId="0" fontId="21" fillId="3" borderId="11" xfId="3" applyFont="1" applyFill="1" applyBorder="1" applyAlignment="1">
      <alignment vertical="top"/>
    </xf>
    <xf numFmtId="0" fontId="21" fillId="3" borderId="11" xfId="3" applyFont="1" applyFill="1" applyBorder="1" applyAlignment="1">
      <alignment horizontal="right" vertical="top"/>
    </xf>
    <xf numFmtId="43" fontId="24" fillId="0" borderId="5" xfId="5" applyFont="1" applyBorder="1" applyAlignment="1"/>
    <xf numFmtId="0" fontId="21" fillId="3" borderId="5" xfId="3" applyFont="1" applyFill="1" applyBorder="1" applyAlignment="1">
      <alignment horizontal="center" vertical="center"/>
    </xf>
    <xf numFmtId="43" fontId="21" fillId="3" borderId="0" xfId="5" applyFont="1" applyFill="1" applyBorder="1" applyAlignment="1">
      <alignment vertical="center"/>
    </xf>
    <xf numFmtId="0" fontId="24" fillId="4" borderId="5" xfId="1" applyFont="1" applyFill="1" applyBorder="1" applyAlignment="1">
      <alignment horizontal="center"/>
    </xf>
    <xf numFmtId="0" fontId="20" fillId="4" borderId="5" xfId="1" applyFont="1" applyFill="1" applyBorder="1" applyAlignment="1">
      <alignment vertical="center"/>
    </xf>
    <xf numFmtId="43" fontId="20" fillId="4" borderId="5" xfId="5" applyFont="1" applyFill="1" applyBorder="1" applyAlignment="1">
      <alignment vertical="center"/>
    </xf>
    <xf numFmtId="43" fontId="25" fillId="4" borderId="5" xfId="5" applyFont="1" applyFill="1" applyBorder="1" applyAlignment="1">
      <alignment vertical="center"/>
    </xf>
    <xf numFmtId="0" fontId="21" fillId="3" borderId="10" xfId="3" applyFont="1" applyFill="1" applyBorder="1" applyAlignment="1">
      <alignment vertical="center"/>
    </xf>
    <xf numFmtId="0" fontId="21" fillId="3" borderId="11" xfId="3" applyFont="1" applyFill="1" applyBorder="1" applyAlignment="1">
      <alignment vertical="center"/>
    </xf>
    <xf numFmtId="43" fontId="21" fillId="3" borderId="12" xfId="3" applyNumberFormat="1" applyFont="1" applyFill="1" applyBorder="1" applyAlignment="1">
      <alignment vertical="center"/>
    </xf>
    <xf numFmtId="0" fontId="23" fillId="0" borderId="8" xfId="1" applyFont="1" applyBorder="1"/>
    <xf numFmtId="0" fontId="15" fillId="0" borderId="0" xfId="1" applyFont="1" applyAlignment="1"/>
    <xf numFmtId="0" fontId="18" fillId="7" borderId="5" xfId="3" applyFont="1" applyFill="1" applyBorder="1" applyAlignment="1">
      <alignment horizontal="center" vertical="center"/>
    </xf>
    <xf numFmtId="0" fontId="22" fillId="7" borderId="5" xfId="3" applyFont="1" applyFill="1" applyBorder="1" applyAlignment="1">
      <alignment horizontal="center" vertical="center"/>
    </xf>
    <xf numFmtId="43" fontId="1" fillId="0" borderId="3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66" fontId="9" fillId="3" borderId="10" xfId="4" applyNumberFormat="1" applyFont="1" applyFill="1" applyBorder="1" applyAlignment="1">
      <alignment horizontal="left" vertical="center" wrapText="1"/>
    </xf>
    <xf numFmtId="166" fontId="9" fillId="3" borderId="11" xfId="4" applyNumberFormat="1" applyFont="1" applyFill="1" applyBorder="1" applyAlignment="1">
      <alignment horizontal="left" vertical="center" wrapText="1"/>
    </xf>
    <xf numFmtId="166" fontId="9" fillId="3" borderId="12" xfId="4" applyNumberFormat="1" applyFont="1" applyFill="1" applyBorder="1" applyAlignment="1">
      <alignment horizontal="left" vertical="center" wrapText="1"/>
    </xf>
    <xf numFmtId="0" fontId="3" fillId="3" borderId="10" xfId="3" applyFill="1" applyBorder="1" applyAlignment="1">
      <alignment horizontal="left" vertical="top"/>
    </xf>
    <xf numFmtId="0" fontId="3" fillId="3" borderId="11" xfId="3" applyFill="1" applyBorder="1" applyAlignment="1">
      <alignment horizontal="left" vertical="top"/>
    </xf>
    <xf numFmtId="0" fontId="3" fillId="3" borderId="12" xfId="3" applyFill="1" applyBorder="1" applyAlignment="1">
      <alignment horizontal="left" vertical="top"/>
    </xf>
    <xf numFmtId="0" fontId="3" fillId="3" borderId="10" xfId="3" applyFill="1" applyBorder="1" applyAlignment="1">
      <alignment horizontal="left" vertical="center"/>
    </xf>
    <xf numFmtId="0" fontId="3" fillId="3" borderId="11" xfId="3" applyFill="1" applyBorder="1" applyAlignment="1">
      <alignment horizontal="left" vertical="center"/>
    </xf>
    <xf numFmtId="0" fontId="3" fillId="3" borderId="12" xfId="3" applyFill="1" applyBorder="1" applyAlignment="1">
      <alignment horizontal="left" vertical="center"/>
    </xf>
    <xf numFmtId="166" fontId="3" fillId="3" borderId="10" xfId="4" applyNumberFormat="1" applyFont="1" applyFill="1" applyBorder="1" applyAlignment="1">
      <alignment horizontal="left" vertical="center" wrapText="1"/>
    </xf>
    <xf numFmtId="166" fontId="3" fillId="3" borderId="11" xfId="4" applyNumberFormat="1" applyFont="1" applyFill="1" applyBorder="1" applyAlignment="1">
      <alignment horizontal="left" vertical="center" wrapText="1"/>
    </xf>
    <xf numFmtId="166" fontId="3" fillId="3" borderId="12" xfId="4" applyNumberFormat="1" applyFont="1" applyFill="1" applyBorder="1" applyAlignment="1">
      <alignment horizontal="left" vertical="center" wrapText="1"/>
    </xf>
    <xf numFmtId="0" fontId="6" fillId="4" borderId="10" xfId="3" applyFont="1" applyFill="1" applyBorder="1" applyAlignment="1">
      <alignment horizontal="left" vertical="center"/>
    </xf>
    <xf numFmtId="0" fontId="6" fillId="4" borderId="11" xfId="3" applyFont="1" applyFill="1" applyBorder="1" applyAlignment="1">
      <alignment horizontal="left" vertical="center"/>
    </xf>
    <xf numFmtId="0" fontId="6" fillId="4" borderId="12" xfId="3" applyFont="1" applyFill="1" applyBorder="1" applyAlignment="1">
      <alignment horizontal="left" vertical="center"/>
    </xf>
    <xf numFmtId="0" fontId="3" fillId="3" borderId="10" xfId="3" applyFill="1" applyBorder="1" applyAlignment="1">
      <alignment horizontal="center" vertical="center"/>
    </xf>
    <xf numFmtId="0" fontId="3" fillId="3" borderId="11" xfId="3" applyFill="1" applyBorder="1" applyAlignment="1">
      <alignment horizontal="center" vertical="center"/>
    </xf>
    <xf numFmtId="0" fontId="3" fillId="3" borderId="12" xfId="3" applyFill="1" applyBorder="1" applyAlignment="1">
      <alignment horizontal="center" vertical="center"/>
    </xf>
    <xf numFmtId="166" fontId="3" fillId="3" borderId="10" xfId="4" applyNumberFormat="1" applyFont="1" applyFill="1" applyBorder="1" applyAlignment="1">
      <alignment horizontal="left" vertical="center"/>
    </xf>
    <xf numFmtId="166" fontId="3" fillId="3" borderId="11" xfId="4" applyNumberFormat="1" applyFont="1" applyFill="1" applyBorder="1" applyAlignment="1">
      <alignment horizontal="left" vertical="center"/>
    </xf>
    <xf numFmtId="166" fontId="3" fillId="3" borderId="12" xfId="4" applyNumberFormat="1" applyFont="1" applyFill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top"/>
    </xf>
    <xf numFmtId="0" fontId="10" fillId="0" borderId="11" xfId="1" applyFont="1" applyBorder="1" applyAlignment="1">
      <alignment horizontal="left" vertical="top"/>
    </xf>
    <xf numFmtId="0" fontId="10" fillId="0" borderId="12" xfId="1" applyFont="1" applyBorder="1" applyAlignment="1">
      <alignment horizontal="left" vertical="top"/>
    </xf>
    <xf numFmtId="0" fontId="3" fillId="3" borderId="10" xfId="3" applyFill="1" applyBorder="1" applyAlignment="1">
      <alignment horizontal="center" vertical="top"/>
    </xf>
    <xf numFmtId="0" fontId="3" fillId="3" borderId="11" xfId="3" applyFill="1" applyBorder="1" applyAlignment="1">
      <alignment horizontal="center" vertical="top"/>
    </xf>
    <xf numFmtId="0" fontId="3" fillId="3" borderId="12" xfId="3" applyFill="1" applyBorder="1" applyAlignment="1">
      <alignment horizontal="center" vertical="top"/>
    </xf>
    <xf numFmtId="0" fontId="1" fillId="0" borderId="0" xfId="1" applyAlignment="1">
      <alignment horizontal="center"/>
    </xf>
    <xf numFmtId="164" fontId="4" fillId="2" borderId="0" xfId="2" applyNumberFormat="1" applyFont="1" applyFill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6" fillId="4" borderId="6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/>
    </xf>
    <xf numFmtId="0" fontId="6" fillId="4" borderId="9" xfId="3" applyFont="1" applyFill="1" applyBorder="1" applyAlignment="1">
      <alignment horizontal="center" vertical="center"/>
    </xf>
    <xf numFmtId="166" fontId="9" fillId="3" borderId="10" xfId="4" applyNumberFormat="1" applyFont="1" applyFill="1" applyBorder="1" applyAlignment="1">
      <alignment horizontal="left" vertical="top" wrapText="1"/>
    </xf>
    <xf numFmtId="166" fontId="9" fillId="3" borderId="11" xfId="4" applyNumberFormat="1" applyFont="1" applyFill="1" applyBorder="1" applyAlignment="1">
      <alignment horizontal="left" vertical="top" wrapText="1"/>
    </xf>
    <xf numFmtId="166" fontId="9" fillId="3" borderId="12" xfId="4" applyNumberFormat="1" applyFont="1" applyFill="1" applyBorder="1" applyAlignment="1">
      <alignment horizontal="left" vertical="top" wrapText="1"/>
    </xf>
    <xf numFmtId="0" fontId="18" fillId="4" borderId="10" xfId="3" applyFont="1" applyFill="1" applyBorder="1" applyAlignment="1">
      <alignment horizontal="left" vertical="center"/>
    </xf>
    <xf numFmtId="0" fontId="18" fillId="4" borderId="11" xfId="3" applyFont="1" applyFill="1" applyBorder="1" applyAlignment="1">
      <alignment horizontal="left" vertical="center"/>
    </xf>
    <xf numFmtId="0" fontId="18" fillId="4" borderId="12" xfId="3" applyFont="1" applyFill="1" applyBorder="1" applyAlignment="1">
      <alignment horizontal="left" vertical="center"/>
    </xf>
    <xf numFmtId="0" fontId="21" fillId="3" borderId="10" xfId="3" applyFont="1" applyFill="1" applyBorder="1" applyAlignment="1">
      <alignment horizontal="center" vertical="center"/>
    </xf>
    <xf numFmtId="0" fontId="21" fillId="3" borderId="11" xfId="3" applyFont="1" applyFill="1" applyBorder="1" applyAlignment="1">
      <alignment horizontal="center" vertical="center"/>
    </xf>
    <xf numFmtId="0" fontId="21" fillId="3" borderId="12" xfId="3" applyFont="1" applyFill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3" fillId="0" borderId="0" xfId="1" applyFont="1" applyAlignment="1">
      <alignment horizontal="center"/>
    </xf>
    <xf numFmtId="0" fontId="24" fillId="0" borderId="0" xfId="1" applyFont="1" applyAlignment="1">
      <alignment horizontal="center" vertical="center"/>
    </xf>
    <xf numFmtId="0" fontId="24" fillId="0" borderId="10" xfId="1" applyFont="1" applyBorder="1" applyAlignment="1">
      <alignment horizontal="left" vertical="top"/>
    </xf>
    <xf numFmtId="0" fontId="24" fillId="0" borderId="11" xfId="1" applyFont="1" applyBorder="1" applyAlignment="1">
      <alignment horizontal="left" vertical="top"/>
    </xf>
    <xf numFmtId="0" fontId="24" fillId="0" borderId="12" xfId="1" applyFont="1" applyBorder="1" applyAlignment="1">
      <alignment horizontal="left" vertical="top"/>
    </xf>
    <xf numFmtId="166" fontId="22" fillId="3" borderId="10" xfId="4" applyNumberFormat="1" applyFont="1" applyFill="1" applyBorder="1" applyAlignment="1">
      <alignment horizontal="left" vertical="center" wrapText="1"/>
    </xf>
    <xf numFmtId="166" fontId="22" fillId="3" borderId="11" xfId="4" applyNumberFormat="1" applyFont="1" applyFill="1" applyBorder="1" applyAlignment="1">
      <alignment horizontal="left" vertical="center" wrapText="1"/>
    </xf>
    <xf numFmtId="166" fontId="22" fillId="3" borderId="12" xfId="4" applyNumberFormat="1" applyFont="1" applyFill="1" applyBorder="1" applyAlignment="1">
      <alignment horizontal="left" vertical="center" wrapText="1"/>
    </xf>
    <xf numFmtId="0" fontId="24" fillId="0" borderId="10" xfId="1" applyFont="1" applyBorder="1" applyAlignment="1">
      <alignment horizontal="left" vertical="center"/>
    </xf>
    <xf numFmtId="0" fontId="24" fillId="0" borderId="11" xfId="1" applyFont="1" applyBorder="1" applyAlignment="1">
      <alignment horizontal="left" vertical="center"/>
    </xf>
    <xf numFmtId="0" fontId="24" fillId="0" borderId="12" xfId="1" applyFont="1" applyBorder="1" applyAlignment="1">
      <alignment horizontal="left" vertical="center"/>
    </xf>
    <xf numFmtId="0" fontId="21" fillId="3" borderId="10" xfId="3" applyFont="1" applyFill="1" applyBorder="1" applyAlignment="1">
      <alignment horizontal="left" vertical="top"/>
    </xf>
    <xf numFmtId="0" fontId="21" fillId="3" borderId="11" xfId="3" applyFont="1" applyFill="1" applyBorder="1" applyAlignment="1">
      <alignment horizontal="left" vertical="top"/>
    </xf>
    <xf numFmtId="0" fontId="21" fillId="3" borderId="12" xfId="3" applyFont="1" applyFill="1" applyBorder="1" applyAlignment="1">
      <alignment horizontal="left" vertical="top"/>
    </xf>
    <xf numFmtId="0" fontId="21" fillId="3" borderId="10" xfId="3" applyFont="1" applyFill="1" applyBorder="1" applyAlignment="1">
      <alignment horizontal="left" vertical="center"/>
    </xf>
    <xf numFmtId="0" fontId="21" fillId="3" borderId="11" xfId="3" applyFont="1" applyFill="1" applyBorder="1" applyAlignment="1">
      <alignment horizontal="left" vertical="center"/>
    </xf>
    <xf numFmtId="0" fontId="21" fillId="3" borderId="12" xfId="3" applyFont="1" applyFill="1" applyBorder="1" applyAlignment="1">
      <alignment horizontal="left" vertical="center"/>
    </xf>
    <xf numFmtId="164" fontId="16" fillId="6" borderId="0" xfId="2" applyNumberFormat="1" applyFont="1" applyFill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18" fillId="7" borderId="6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center" vertical="center"/>
    </xf>
    <xf numFmtId="0" fontId="18" fillId="7" borderId="3" xfId="3" applyFont="1" applyFill="1" applyBorder="1" applyAlignment="1">
      <alignment horizontal="center" vertical="center"/>
    </xf>
    <xf numFmtId="0" fontId="18" fillId="7" borderId="4" xfId="3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/>
    </xf>
    <xf numFmtId="0" fontId="18" fillId="7" borderId="8" xfId="3" applyFont="1" applyFill="1" applyBorder="1" applyAlignment="1">
      <alignment horizontal="center" vertical="center"/>
    </xf>
    <xf numFmtId="0" fontId="18" fillId="7" borderId="9" xfId="3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top"/>
    </xf>
    <xf numFmtId="0" fontId="21" fillId="3" borderId="11" xfId="3" applyFont="1" applyFill="1" applyBorder="1" applyAlignment="1">
      <alignment horizontal="center" vertical="top"/>
    </xf>
    <xf numFmtId="0" fontId="21" fillId="3" borderId="12" xfId="3" applyFont="1" applyFill="1" applyBorder="1" applyAlignment="1">
      <alignment horizontal="center" vertical="top"/>
    </xf>
    <xf numFmtId="166" fontId="22" fillId="3" borderId="10" xfId="4" applyNumberFormat="1" applyFont="1" applyFill="1" applyBorder="1" applyAlignment="1">
      <alignment horizontal="left" vertical="top" wrapText="1"/>
    </xf>
    <xf numFmtId="166" fontId="22" fillId="3" borderId="11" xfId="4" applyNumberFormat="1" applyFont="1" applyFill="1" applyBorder="1" applyAlignment="1">
      <alignment horizontal="left" vertical="top" wrapText="1"/>
    </xf>
    <xf numFmtId="166" fontId="22" fillId="3" borderId="12" xfId="4" applyNumberFormat="1" applyFont="1" applyFill="1" applyBorder="1" applyAlignment="1">
      <alignment horizontal="left" vertical="top" wrapText="1"/>
    </xf>
    <xf numFmtId="0" fontId="2" fillId="0" borderId="5" xfId="6" applyFont="1" applyBorder="1" applyAlignment="1">
      <alignment horizontal="center" vertical="center"/>
    </xf>
    <xf numFmtId="168" fontId="14" fillId="0" borderId="5" xfId="6" applyNumberFormat="1" applyFont="1" applyBorder="1" applyAlignment="1">
      <alignment horizontal="center" vertical="center"/>
    </xf>
    <xf numFmtId="0" fontId="13" fillId="0" borderId="5" xfId="6" applyBorder="1" applyAlignment="1">
      <alignment horizontal="center"/>
    </xf>
    <xf numFmtId="41" fontId="2" fillId="0" borderId="10" xfId="6" applyNumberFormat="1" applyFont="1" applyBorder="1" applyAlignment="1">
      <alignment horizontal="center" vertical="center"/>
    </xf>
    <xf numFmtId="41" fontId="2" fillId="0" borderId="11" xfId="6" applyNumberFormat="1" applyFont="1" applyBorder="1" applyAlignment="1">
      <alignment horizontal="center" vertical="center"/>
    </xf>
    <xf numFmtId="41" fontId="2" fillId="0" borderId="12" xfId="6" applyNumberFormat="1" applyFont="1" applyBorder="1" applyAlignment="1">
      <alignment horizontal="center" vertical="center"/>
    </xf>
    <xf numFmtId="41" fontId="1" fillId="0" borderId="10" xfId="6" applyNumberFormat="1" applyFont="1" applyBorder="1" applyAlignment="1">
      <alignment horizontal="center" vertical="center" wrapText="1"/>
    </xf>
    <xf numFmtId="41" fontId="1" fillId="0" borderId="12" xfId="6" applyNumberFormat="1" applyFont="1" applyBorder="1" applyAlignment="1">
      <alignment horizontal="center" vertical="center" wrapText="1"/>
    </xf>
    <xf numFmtId="0" fontId="13" fillId="0" borderId="10" xfId="6" applyBorder="1" applyAlignment="1">
      <alignment horizontal="center" wrapText="1"/>
    </xf>
    <xf numFmtId="0" fontId="13" fillId="0" borderId="12" xfId="6" applyBorder="1" applyAlignment="1">
      <alignment horizontal="center" wrapText="1"/>
    </xf>
    <xf numFmtId="0" fontId="2" fillId="0" borderId="5" xfId="6" applyFont="1" applyBorder="1" applyAlignment="1">
      <alignment horizontal="center"/>
    </xf>
    <xf numFmtId="168" fontId="14" fillId="0" borderId="2" xfId="6" applyNumberFormat="1" applyFont="1" applyBorder="1" applyAlignment="1">
      <alignment horizontal="center" vertical="center"/>
    </xf>
    <xf numFmtId="168" fontId="14" fillId="0" borderId="3" xfId="6" applyNumberFormat="1" applyFont="1" applyBorder="1" applyAlignment="1">
      <alignment horizontal="center" vertical="center"/>
    </xf>
    <xf numFmtId="168" fontId="14" fillId="0" borderId="4" xfId="6" applyNumberFormat="1" applyFont="1" applyBorder="1" applyAlignment="1">
      <alignment horizontal="center" vertical="center"/>
    </xf>
    <xf numFmtId="168" fontId="14" fillId="0" borderId="7" xfId="6" applyNumberFormat="1" applyFont="1" applyBorder="1" applyAlignment="1">
      <alignment horizontal="center" vertical="center"/>
    </xf>
    <xf numFmtId="168" fontId="14" fillId="0" borderId="8" xfId="6" applyNumberFormat="1" applyFont="1" applyBorder="1" applyAlignment="1">
      <alignment horizontal="center" vertical="center"/>
    </xf>
    <xf numFmtId="168" fontId="14" fillId="0" borderId="9" xfId="6" applyNumberFormat="1" applyFont="1" applyBorder="1" applyAlignment="1">
      <alignment horizontal="center" vertical="center"/>
    </xf>
    <xf numFmtId="41" fontId="13" fillId="0" borderId="10" xfId="6" applyNumberFormat="1" applyBorder="1" applyAlignment="1">
      <alignment horizontal="center"/>
    </xf>
    <xf numFmtId="41" fontId="13" fillId="0" borderId="11" xfId="6" applyNumberFormat="1" applyBorder="1" applyAlignment="1">
      <alignment horizontal="center"/>
    </xf>
    <xf numFmtId="41" fontId="13" fillId="0" borderId="12" xfId="6" applyNumberFormat="1" applyBorder="1" applyAlignment="1">
      <alignment horizontal="center"/>
    </xf>
    <xf numFmtId="168" fontId="2" fillId="0" borderId="2" xfId="6" applyNumberFormat="1" applyFont="1" applyBorder="1" applyAlignment="1">
      <alignment horizontal="center" vertical="center"/>
    </xf>
    <xf numFmtId="168" fontId="2" fillId="0" borderId="4" xfId="6" applyNumberFormat="1" applyFont="1" applyBorder="1" applyAlignment="1">
      <alignment horizontal="center" vertical="center"/>
    </xf>
    <xf numFmtId="168" fontId="2" fillId="0" borderId="7" xfId="6" applyNumberFormat="1" applyFont="1" applyBorder="1" applyAlignment="1">
      <alignment horizontal="center" vertical="center"/>
    </xf>
    <xf numFmtId="168" fontId="2" fillId="0" borderId="9" xfId="6" applyNumberFormat="1" applyFont="1" applyBorder="1" applyAlignment="1">
      <alignment horizontal="center" vertical="center"/>
    </xf>
  </cellXfs>
  <cellStyles count="7">
    <cellStyle name="Comma [0] 3 9 11" xfId="4" xr:uid="{985D199B-CE2C-46ED-BC30-E4D941461B25}"/>
    <cellStyle name="Comma 2" xfId="5" xr:uid="{94C32515-FAD6-4D71-901E-4589A9515156}"/>
    <cellStyle name="Normal" xfId="0" builtinId="0"/>
    <cellStyle name="Normal 16 2" xfId="3" xr:uid="{D3456FD4-0B06-4367-AEEC-49F9076EF401}"/>
    <cellStyle name="Normal 2" xfId="2" xr:uid="{CC87A3B6-3E9D-46C2-9E9E-5D35F20766C1}"/>
    <cellStyle name="Normal 3" xfId="1" xr:uid="{B97818E7-2079-4649-9B27-EFB194468CA4}"/>
    <cellStyle name="Normal 4" xfId="6" xr:uid="{972CD55A-0E58-4EC6-A7BD-375474C38EEB}"/>
  </cellStyles>
  <dxfs count="0"/>
  <tableStyles count="0" defaultTableStyle="TableStyleMedium2" defaultPivotStyle="PivotStyleLight16"/>
  <colors>
    <mruColors>
      <color rgb="FFFFDA65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114300</xdr:rowOff>
    </xdr:from>
    <xdr:to>
      <xdr:col>8</xdr:col>
      <xdr:colOff>1571625</xdr:colOff>
      <xdr:row>7</xdr:row>
      <xdr:rowOff>76441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E409E4-D6C4-4802-B5BC-D5A20D4E2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14300"/>
          <a:ext cx="7924800" cy="1295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143441</xdr:rowOff>
    </xdr:from>
    <xdr:to>
      <xdr:col>3</xdr:col>
      <xdr:colOff>447675</xdr:colOff>
      <xdr:row>6</xdr:row>
      <xdr:rowOff>95231</xdr:rowOff>
    </xdr:to>
    <xdr:pic>
      <xdr:nvPicPr>
        <xdr:cNvPr id="3" name="Picture 2" descr="Logo Sasambo Developer">
          <a:extLst>
            <a:ext uri="{FF2B5EF4-FFF2-40B4-BE49-F238E27FC236}">
              <a16:creationId xmlns:a16="http://schemas.microsoft.com/office/drawing/2014/main" id="{3E980494-7F57-4877-8A94-CACCFE6AD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1" y="143441"/>
          <a:ext cx="1133474" cy="1132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605B-EE75-47D5-8D8D-114871B1A97E}">
  <dimension ref="B1:M56"/>
  <sheetViews>
    <sheetView view="pageBreakPreview" topLeftCell="A16" zoomScaleNormal="100" zoomScaleSheetLayoutView="100" workbookViewId="0">
      <selection activeCell="I34" sqref="I34"/>
    </sheetView>
  </sheetViews>
  <sheetFormatPr defaultRowHeight="15" x14ac:dyDescent="0.25"/>
  <cols>
    <col min="1" max="1" width="9.140625" style="1"/>
    <col min="2" max="2" width="6.85546875" style="1" customWidth="1"/>
    <col min="3" max="4" width="9.140625" style="1"/>
    <col min="5" max="5" width="26.7109375" style="1" customWidth="1"/>
    <col min="6" max="6" width="9.140625" style="1"/>
    <col min="7" max="7" width="13.28515625" style="1" customWidth="1"/>
    <col min="8" max="8" width="21.5703125" style="1" customWidth="1"/>
    <col min="9" max="9" width="24.42578125" style="1" customWidth="1"/>
    <col min="10" max="10" width="7.5703125" style="1" customWidth="1"/>
    <col min="11" max="11" width="9.140625" style="2"/>
    <col min="12" max="12" width="14.28515625" style="1" bestFit="1" customWidth="1"/>
    <col min="13" max="13" width="13.28515625" style="1" bestFit="1" customWidth="1"/>
    <col min="14" max="16384" width="9.140625" style="1"/>
  </cols>
  <sheetData>
    <row r="1" spans="2:13" x14ac:dyDescent="0.25">
      <c r="B1" s="119"/>
      <c r="C1" s="119"/>
      <c r="D1" s="119"/>
      <c r="E1" s="119"/>
      <c r="F1" s="119"/>
      <c r="G1" s="119"/>
      <c r="H1" s="119"/>
      <c r="I1" s="119"/>
    </row>
    <row r="2" spans="2:13" ht="15" customHeight="1" x14ac:dyDescent="0.25">
      <c r="B2" s="119"/>
      <c r="C2" s="119"/>
      <c r="D2" s="119"/>
      <c r="E2" s="119"/>
      <c r="F2" s="119"/>
      <c r="G2" s="119"/>
      <c r="H2" s="119"/>
      <c r="I2" s="119"/>
    </row>
    <row r="3" spans="2:13" ht="15" customHeight="1" x14ac:dyDescent="0.25">
      <c r="B3" s="119"/>
      <c r="C3" s="119"/>
      <c r="D3" s="119"/>
      <c r="E3" s="119"/>
      <c r="F3" s="119"/>
      <c r="G3" s="119"/>
      <c r="H3" s="119"/>
      <c r="I3" s="119"/>
    </row>
    <row r="4" spans="2:13" ht="15" customHeight="1" x14ac:dyDescent="0.25">
      <c r="B4" s="119"/>
      <c r="C4" s="119"/>
      <c r="D4" s="119"/>
      <c r="E4" s="119"/>
      <c r="F4" s="119"/>
      <c r="G4" s="119"/>
      <c r="H4" s="119"/>
      <c r="I4" s="119"/>
    </row>
    <row r="5" spans="2:13" ht="15" customHeight="1" x14ac:dyDescent="0.25">
      <c r="B5" s="119"/>
      <c r="C5" s="119"/>
      <c r="D5" s="119"/>
      <c r="E5" s="119"/>
      <c r="F5" s="119"/>
      <c r="G5" s="119"/>
      <c r="H5" s="119"/>
      <c r="I5" s="119"/>
    </row>
    <row r="6" spans="2:13" x14ac:dyDescent="0.25">
      <c r="B6" s="119"/>
      <c r="C6" s="119"/>
      <c r="D6" s="119"/>
      <c r="E6" s="119"/>
      <c r="F6" s="119"/>
      <c r="G6" s="119"/>
      <c r="H6" s="119"/>
      <c r="I6" s="119"/>
    </row>
    <row r="7" spans="2:13" x14ac:dyDescent="0.25">
      <c r="B7" s="119"/>
      <c r="C7" s="119"/>
      <c r="D7" s="119"/>
      <c r="E7" s="119"/>
      <c r="F7" s="119"/>
      <c r="G7" s="119"/>
      <c r="H7" s="119"/>
      <c r="I7" s="119"/>
    </row>
    <row r="8" spans="2:13" x14ac:dyDescent="0.25">
      <c r="B8" s="119"/>
      <c r="C8" s="119"/>
      <c r="D8" s="119"/>
      <c r="E8" s="119"/>
      <c r="F8" s="119"/>
      <c r="G8" s="119"/>
      <c r="H8" s="119"/>
      <c r="I8" s="119"/>
    </row>
    <row r="9" spans="2:13" s="3" customFormat="1" ht="21" x14ac:dyDescent="0.35">
      <c r="B9" s="120" t="s">
        <v>0</v>
      </c>
      <c r="C9" s="120"/>
      <c r="D9" s="120"/>
      <c r="E9" s="120"/>
      <c r="F9" s="120"/>
      <c r="G9" s="120"/>
      <c r="H9" s="120"/>
      <c r="I9" s="120"/>
      <c r="K9" s="4"/>
    </row>
    <row r="10" spans="2:13" s="9" customFormat="1" ht="15" customHeight="1" x14ac:dyDescent="0.25">
      <c r="B10" s="5" t="s">
        <v>1</v>
      </c>
      <c r="C10" s="5"/>
      <c r="D10" s="6" t="s">
        <v>2</v>
      </c>
      <c r="E10" s="5" t="s">
        <v>3</v>
      </c>
      <c r="F10" s="5"/>
      <c r="G10" s="7"/>
      <c r="H10" s="8"/>
      <c r="I10" s="8"/>
      <c r="K10" s="10"/>
    </row>
    <row r="11" spans="2:13" s="9" customFormat="1" ht="15.75" x14ac:dyDescent="0.25">
      <c r="B11" s="5" t="s">
        <v>4</v>
      </c>
      <c r="C11" s="5"/>
      <c r="D11" s="6" t="s">
        <v>2</v>
      </c>
      <c r="E11" s="5" t="s">
        <v>5</v>
      </c>
      <c r="F11" s="5"/>
      <c r="G11" s="7"/>
      <c r="H11" s="8"/>
      <c r="I11" s="8"/>
      <c r="K11" s="10"/>
    </row>
    <row r="12" spans="2:13" s="9" customFormat="1" ht="15.75" x14ac:dyDescent="0.25">
      <c r="B12" s="5" t="s">
        <v>6</v>
      </c>
      <c r="C12" s="5"/>
      <c r="D12" s="6" t="s">
        <v>2</v>
      </c>
      <c r="E12" s="11">
        <v>2019</v>
      </c>
      <c r="F12" s="5"/>
      <c r="G12" s="7"/>
      <c r="H12" s="8"/>
      <c r="I12" s="8"/>
      <c r="K12" s="10"/>
    </row>
    <row r="13" spans="2:13" x14ac:dyDescent="0.25">
      <c r="B13" s="12"/>
      <c r="C13" s="12"/>
      <c r="D13" s="12"/>
      <c r="E13" s="12"/>
      <c r="F13" s="12"/>
      <c r="G13" s="13"/>
      <c r="H13" s="12"/>
      <c r="I13" s="12"/>
    </row>
    <row r="14" spans="2:13" ht="15.75" customHeight="1" x14ac:dyDescent="0.25">
      <c r="B14" s="121" t="s">
        <v>7</v>
      </c>
      <c r="C14" s="123" t="s">
        <v>8</v>
      </c>
      <c r="D14" s="124"/>
      <c r="E14" s="125"/>
      <c r="F14" s="121" t="s">
        <v>9</v>
      </c>
      <c r="G14" s="121" t="s">
        <v>10</v>
      </c>
      <c r="H14" s="14" t="s">
        <v>11</v>
      </c>
      <c r="I14" s="14" t="s">
        <v>12</v>
      </c>
    </row>
    <row r="15" spans="2:13" ht="15.75" customHeight="1" x14ac:dyDescent="0.25">
      <c r="B15" s="122"/>
      <c r="C15" s="126"/>
      <c r="D15" s="127"/>
      <c r="E15" s="128"/>
      <c r="F15" s="122"/>
      <c r="G15" s="122"/>
      <c r="H15" s="15" t="s">
        <v>13</v>
      </c>
      <c r="I15" s="15" t="s">
        <v>13</v>
      </c>
      <c r="K15" s="2" t="s">
        <v>14</v>
      </c>
      <c r="L15" s="2" t="s">
        <v>15</v>
      </c>
      <c r="M15" s="38" t="s">
        <v>55</v>
      </c>
    </row>
    <row r="16" spans="2:13" ht="15" customHeight="1" x14ac:dyDescent="0.25">
      <c r="B16" s="16" t="s">
        <v>16</v>
      </c>
      <c r="C16" s="129" t="s">
        <v>17</v>
      </c>
      <c r="D16" s="130"/>
      <c r="E16" s="130"/>
      <c r="F16" s="130"/>
      <c r="G16" s="130"/>
      <c r="H16" s="130"/>
      <c r="I16" s="131"/>
    </row>
    <row r="17" spans="2:13" s="17" customFormat="1" ht="15" customHeight="1" x14ac:dyDescent="0.25">
      <c r="B17" s="16" t="s">
        <v>18</v>
      </c>
      <c r="C17" s="129" t="s">
        <v>19</v>
      </c>
      <c r="D17" s="130"/>
      <c r="E17" s="130"/>
      <c r="F17" s="130"/>
      <c r="G17" s="130"/>
      <c r="H17" s="130"/>
      <c r="I17" s="131"/>
      <c r="K17" s="18"/>
    </row>
    <row r="18" spans="2:13" s="17" customFormat="1" ht="15" customHeight="1" x14ac:dyDescent="0.25">
      <c r="B18" s="19">
        <v>1</v>
      </c>
      <c r="C18" s="107" t="s">
        <v>20</v>
      </c>
      <c r="D18" s="108"/>
      <c r="E18" s="109"/>
      <c r="F18" s="20" t="s">
        <v>21</v>
      </c>
      <c r="G18" s="21">
        <v>1</v>
      </c>
      <c r="H18" s="22">
        <f>L18*K18%+L18</f>
        <v>3040000</v>
      </c>
      <c r="I18" s="22">
        <f>H18*G18</f>
        <v>3040000</v>
      </c>
      <c r="K18" s="18">
        <v>0</v>
      </c>
      <c r="L18" s="22">
        <v>3040000</v>
      </c>
      <c r="M18" s="22">
        <v>200000</v>
      </c>
    </row>
    <row r="19" spans="2:13" ht="15" customHeight="1" x14ac:dyDescent="0.25">
      <c r="B19" s="19">
        <v>2</v>
      </c>
      <c r="C19" s="107" t="s">
        <v>22</v>
      </c>
      <c r="D19" s="108"/>
      <c r="E19" s="109"/>
      <c r="F19" s="20" t="s">
        <v>21</v>
      </c>
      <c r="G19" s="21">
        <v>3</v>
      </c>
      <c r="H19" s="22">
        <f t="shared" ref="H19:H26" si="0">L19*K19%+L19</f>
        <v>648000</v>
      </c>
      <c r="I19" s="22">
        <f t="shared" ref="I19:I43" si="1">H19*G19</f>
        <v>1944000</v>
      </c>
      <c r="K19" s="18">
        <v>0</v>
      </c>
      <c r="L19" s="22">
        <v>648000</v>
      </c>
      <c r="M19" s="22">
        <v>250000</v>
      </c>
    </row>
    <row r="20" spans="2:13" ht="15" customHeight="1" x14ac:dyDescent="0.25">
      <c r="B20" s="19">
        <v>3</v>
      </c>
      <c r="C20" s="110" t="s">
        <v>23</v>
      </c>
      <c r="D20" s="111"/>
      <c r="E20" s="112"/>
      <c r="F20" s="20" t="s">
        <v>21</v>
      </c>
      <c r="G20" s="21">
        <v>1</v>
      </c>
      <c r="H20" s="22">
        <f t="shared" si="0"/>
        <v>1380000</v>
      </c>
      <c r="I20" s="22">
        <f t="shared" si="1"/>
        <v>1380000</v>
      </c>
      <c r="K20" s="18">
        <v>0</v>
      </c>
      <c r="L20" s="22">
        <v>1380000</v>
      </c>
      <c r="M20" s="22">
        <v>200000</v>
      </c>
    </row>
    <row r="21" spans="2:13" ht="15" customHeight="1" x14ac:dyDescent="0.25">
      <c r="B21" s="19">
        <v>4</v>
      </c>
      <c r="C21" s="110" t="s">
        <v>24</v>
      </c>
      <c r="D21" s="111"/>
      <c r="E21" s="112"/>
      <c r="F21" s="23" t="s">
        <v>21</v>
      </c>
      <c r="G21" s="21">
        <v>3</v>
      </c>
      <c r="H21" s="22">
        <f t="shared" si="0"/>
        <v>4090000</v>
      </c>
      <c r="I21" s="22">
        <f t="shared" si="1"/>
        <v>12270000</v>
      </c>
      <c r="K21" s="18">
        <v>0</v>
      </c>
      <c r="L21" s="24">
        <v>4090000</v>
      </c>
      <c r="M21" s="22">
        <v>250000</v>
      </c>
    </row>
    <row r="22" spans="2:13" ht="15" customHeight="1" x14ac:dyDescent="0.25">
      <c r="B22" s="19">
        <v>5</v>
      </c>
      <c r="C22" s="110" t="s">
        <v>25</v>
      </c>
      <c r="D22" s="111"/>
      <c r="E22" s="112"/>
      <c r="F22" s="23" t="s">
        <v>21</v>
      </c>
      <c r="G22" s="21">
        <v>1</v>
      </c>
      <c r="H22" s="22">
        <f t="shared" si="0"/>
        <v>880000</v>
      </c>
      <c r="I22" s="22">
        <f t="shared" si="1"/>
        <v>880000</v>
      </c>
      <c r="K22" s="18">
        <v>0</v>
      </c>
      <c r="L22" s="24">
        <v>880000</v>
      </c>
      <c r="M22" s="22">
        <v>0</v>
      </c>
    </row>
    <row r="23" spans="2:13" ht="15" customHeight="1" x14ac:dyDescent="0.25">
      <c r="B23" s="19">
        <v>6</v>
      </c>
      <c r="C23" s="110" t="s">
        <v>26</v>
      </c>
      <c r="D23" s="111"/>
      <c r="E23" s="112"/>
      <c r="F23" s="23" t="s">
        <v>21</v>
      </c>
      <c r="G23" s="21">
        <v>1</v>
      </c>
      <c r="H23" s="22">
        <f t="shared" si="0"/>
        <v>6000000</v>
      </c>
      <c r="I23" s="22">
        <f t="shared" si="1"/>
        <v>6000000</v>
      </c>
      <c r="K23" s="18">
        <v>0</v>
      </c>
      <c r="L23" s="24">
        <v>6000000</v>
      </c>
      <c r="M23" s="22">
        <v>0</v>
      </c>
    </row>
    <row r="24" spans="2:13" ht="15" customHeight="1" x14ac:dyDescent="0.25">
      <c r="B24" s="19">
        <v>7</v>
      </c>
      <c r="C24" s="113" t="s">
        <v>27</v>
      </c>
      <c r="D24" s="114"/>
      <c r="E24" s="115"/>
      <c r="F24" s="23" t="s">
        <v>28</v>
      </c>
      <c r="G24" s="21">
        <v>1</v>
      </c>
      <c r="H24" s="22">
        <f t="shared" si="0"/>
        <v>1225000</v>
      </c>
      <c r="I24" s="22">
        <f t="shared" si="1"/>
        <v>1225000</v>
      </c>
      <c r="K24" s="18">
        <v>0</v>
      </c>
      <c r="L24" s="24">
        <v>1225000</v>
      </c>
      <c r="M24" s="22">
        <v>250000</v>
      </c>
    </row>
    <row r="25" spans="2:13" ht="15" customHeight="1" x14ac:dyDescent="0.25">
      <c r="B25" s="19">
        <v>8</v>
      </c>
      <c r="C25" s="113" t="s">
        <v>54</v>
      </c>
      <c r="D25" s="114"/>
      <c r="E25" s="115"/>
      <c r="F25" s="23" t="s">
        <v>29</v>
      </c>
      <c r="G25" s="21">
        <v>1</v>
      </c>
      <c r="H25" s="22">
        <f t="shared" si="0"/>
        <v>98000</v>
      </c>
      <c r="I25" s="22">
        <f t="shared" si="1"/>
        <v>98000</v>
      </c>
      <c r="K25" s="18">
        <v>0</v>
      </c>
      <c r="L25" s="24">
        <v>98000</v>
      </c>
      <c r="M25" s="22">
        <v>100000</v>
      </c>
    </row>
    <row r="26" spans="2:13" ht="15" customHeight="1" x14ac:dyDescent="0.25">
      <c r="B26" s="19">
        <v>9</v>
      </c>
      <c r="C26" s="113" t="s">
        <v>30</v>
      </c>
      <c r="D26" s="114"/>
      <c r="E26" s="115"/>
      <c r="F26" s="23" t="s">
        <v>21</v>
      </c>
      <c r="G26" s="21">
        <v>4</v>
      </c>
      <c r="H26" s="22">
        <f t="shared" si="0"/>
        <v>252000</v>
      </c>
      <c r="I26" s="22">
        <f t="shared" si="1"/>
        <v>1008000</v>
      </c>
      <c r="K26" s="18">
        <v>0</v>
      </c>
      <c r="L26" s="24">
        <v>252000</v>
      </c>
      <c r="M26" s="22">
        <v>100000</v>
      </c>
    </row>
    <row r="27" spans="2:13" ht="15" customHeight="1" x14ac:dyDescent="0.25">
      <c r="B27" s="116"/>
      <c r="C27" s="117"/>
      <c r="D27" s="117"/>
      <c r="E27" s="117"/>
      <c r="F27" s="117"/>
      <c r="G27" s="117"/>
      <c r="H27" s="117"/>
      <c r="I27" s="118"/>
      <c r="K27" s="18"/>
    </row>
    <row r="28" spans="2:13" ht="15" customHeight="1" x14ac:dyDescent="0.25">
      <c r="B28" s="16" t="s">
        <v>31</v>
      </c>
      <c r="C28" s="89" t="s">
        <v>32</v>
      </c>
      <c r="D28" s="90"/>
      <c r="E28" s="90"/>
      <c r="F28" s="90"/>
      <c r="G28" s="90"/>
      <c r="H28" s="90"/>
      <c r="I28" s="91"/>
      <c r="K28" s="18"/>
    </row>
    <row r="29" spans="2:13" ht="15" customHeight="1" x14ac:dyDescent="0.25">
      <c r="B29" s="19">
        <v>1</v>
      </c>
      <c r="C29" s="110" t="s">
        <v>33</v>
      </c>
      <c r="D29" s="111"/>
      <c r="E29" s="112"/>
      <c r="F29" s="23" t="s">
        <v>34</v>
      </c>
      <c r="G29" s="21">
        <v>3</v>
      </c>
      <c r="H29" s="24">
        <f>L29*K29%+L29</f>
        <v>1475000</v>
      </c>
      <c r="I29" s="22">
        <f t="shared" si="1"/>
        <v>4425000</v>
      </c>
      <c r="K29" s="18">
        <v>0</v>
      </c>
      <c r="L29" s="24">
        <v>1475000</v>
      </c>
      <c r="M29" s="24">
        <v>0</v>
      </c>
    </row>
    <row r="30" spans="2:13" ht="15" customHeight="1" x14ac:dyDescent="0.25">
      <c r="B30" s="19">
        <v>2</v>
      </c>
      <c r="C30" s="110" t="s">
        <v>35</v>
      </c>
      <c r="D30" s="111"/>
      <c r="E30" s="112"/>
      <c r="F30" s="23" t="s">
        <v>34</v>
      </c>
      <c r="G30" s="21">
        <v>1</v>
      </c>
      <c r="H30" s="24">
        <f t="shared" ref="H30:H38" si="2">L30*K30%+L30</f>
        <v>4000000</v>
      </c>
      <c r="I30" s="22">
        <f t="shared" si="1"/>
        <v>4000000</v>
      </c>
      <c r="K30" s="18">
        <v>0</v>
      </c>
      <c r="L30" s="24">
        <v>4000000</v>
      </c>
      <c r="M30" s="24">
        <v>0</v>
      </c>
    </row>
    <row r="31" spans="2:13" s="17" customFormat="1" ht="15" customHeight="1" x14ac:dyDescent="0.25">
      <c r="B31" s="19">
        <v>3</v>
      </c>
      <c r="C31" s="110" t="s">
        <v>36</v>
      </c>
      <c r="D31" s="111"/>
      <c r="E31" s="112"/>
      <c r="F31" s="23" t="s">
        <v>21</v>
      </c>
      <c r="G31" s="21">
        <v>3</v>
      </c>
      <c r="H31" s="24">
        <f t="shared" si="2"/>
        <v>28000</v>
      </c>
      <c r="I31" s="22">
        <f t="shared" si="1"/>
        <v>84000</v>
      </c>
      <c r="K31" s="18">
        <v>0</v>
      </c>
      <c r="L31" s="24">
        <v>28000</v>
      </c>
      <c r="M31" s="24">
        <v>100000</v>
      </c>
    </row>
    <row r="32" spans="2:13" ht="15" customHeight="1" x14ac:dyDescent="0.25">
      <c r="B32" s="25">
        <v>4</v>
      </c>
      <c r="C32" s="107" t="s">
        <v>37</v>
      </c>
      <c r="D32" s="108"/>
      <c r="E32" s="109"/>
      <c r="F32" s="26" t="s">
        <v>21</v>
      </c>
      <c r="G32" s="21">
        <v>3</v>
      </c>
      <c r="H32" s="24">
        <f t="shared" si="2"/>
        <v>50000</v>
      </c>
      <c r="I32" s="22">
        <f t="shared" si="1"/>
        <v>150000</v>
      </c>
      <c r="K32" s="18">
        <v>0</v>
      </c>
      <c r="L32" s="27">
        <v>50000</v>
      </c>
      <c r="M32" s="24">
        <v>100000</v>
      </c>
    </row>
    <row r="33" spans="2:13" ht="15" customHeight="1" x14ac:dyDescent="0.25">
      <c r="B33" s="25">
        <v>5</v>
      </c>
      <c r="C33" s="107" t="s">
        <v>38</v>
      </c>
      <c r="D33" s="108"/>
      <c r="E33" s="109"/>
      <c r="F33" s="26" t="s">
        <v>21</v>
      </c>
      <c r="G33" s="21">
        <v>3</v>
      </c>
      <c r="H33" s="24">
        <f t="shared" si="2"/>
        <v>5500</v>
      </c>
      <c r="I33" s="22">
        <f t="shared" si="1"/>
        <v>16500</v>
      </c>
      <c r="K33" s="18">
        <v>0</v>
      </c>
      <c r="L33" s="27">
        <v>5500</v>
      </c>
      <c r="M33" s="24">
        <v>100000</v>
      </c>
    </row>
    <row r="34" spans="2:13" ht="15" customHeight="1" x14ac:dyDescent="0.25">
      <c r="B34" s="25">
        <v>6</v>
      </c>
      <c r="C34" s="92" t="s">
        <v>39</v>
      </c>
      <c r="D34" s="93"/>
      <c r="E34" s="94"/>
      <c r="F34" s="20" t="s">
        <v>21</v>
      </c>
      <c r="G34" s="21">
        <v>6</v>
      </c>
      <c r="H34" s="24">
        <f t="shared" si="2"/>
        <v>3500</v>
      </c>
      <c r="I34" s="22">
        <f t="shared" si="1"/>
        <v>21000</v>
      </c>
      <c r="K34" s="18">
        <v>0</v>
      </c>
      <c r="L34" s="22">
        <v>3500</v>
      </c>
      <c r="M34" s="24">
        <v>0</v>
      </c>
    </row>
    <row r="35" spans="2:13" ht="15" customHeight="1" x14ac:dyDescent="0.25">
      <c r="B35" s="25">
        <v>7</v>
      </c>
      <c r="C35" s="92" t="s">
        <v>40</v>
      </c>
      <c r="D35" s="93"/>
      <c r="E35" s="94"/>
      <c r="F35" s="20" t="s">
        <v>21</v>
      </c>
      <c r="G35" s="21">
        <v>4</v>
      </c>
      <c r="H35" s="24">
        <f t="shared" si="2"/>
        <v>31000</v>
      </c>
      <c r="I35" s="22">
        <f t="shared" si="1"/>
        <v>124000</v>
      </c>
      <c r="K35" s="18">
        <v>0</v>
      </c>
      <c r="L35" s="22">
        <v>31000</v>
      </c>
      <c r="M35" s="24">
        <v>0</v>
      </c>
    </row>
    <row r="36" spans="2:13" ht="15" customHeight="1" x14ac:dyDescent="0.25">
      <c r="B36" s="25">
        <v>8</v>
      </c>
      <c r="C36" s="92" t="s">
        <v>41</v>
      </c>
      <c r="D36" s="93"/>
      <c r="E36" s="94"/>
      <c r="F36" s="20" t="s">
        <v>42</v>
      </c>
      <c r="G36" s="21">
        <v>1</v>
      </c>
      <c r="H36" s="24">
        <f t="shared" si="2"/>
        <v>13000</v>
      </c>
      <c r="I36" s="22">
        <f t="shared" si="1"/>
        <v>13000</v>
      </c>
      <c r="K36" s="18">
        <v>0</v>
      </c>
      <c r="L36" s="22">
        <v>13000</v>
      </c>
      <c r="M36" s="24">
        <v>0</v>
      </c>
    </row>
    <row r="37" spans="2:13" ht="15" customHeight="1" x14ac:dyDescent="0.25">
      <c r="B37" s="25">
        <v>9</v>
      </c>
      <c r="C37" s="95" t="s">
        <v>43</v>
      </c>
      <c r="D37" s="96"/>
      <c r="E37" s="97"/>
      <c r="F37" s="20" t="s">
        <v>29</v>
      </c>
      <c r="G37" s="21">
        <v>1</v>
      </c>
      <c r="H37" s="24">
        <f t="shared" si="2"/>
        <v>10000</v>
      </c>
      <c r="I37" s="22">
        <f t="shared" si="1"/>
        <v>10000</v>
      </c>
      <c r="K37" s="18">
        <v>0</v>
      </c>
      <c r="L37" s="22">
        <v>10000</v>
      </c>
      <c r="M37" s="24">
        <v>0</v>
      </c>
    </row>
    <row r="38" spans="2:13" ht="15" customHeight="1" x14ac:dyDescent="0.25">
      <c r="B38" s="25">
        <v>10</v>
      </c>
      <c r="C38" s="92" t="s">
        <v>44</v>
      </c>
      <c r="D38" s="93"/>
      <c r="E38" s="94"/>
      <c r="F38" s="20" t="s">
        <v>21</v>
      </c>
      <c r="G38" s="21">
        <v>3</v>
      </c>
      <c r="H38" s="24">
        <f t="shared" si="2"/>
        <v>225000</v>
      </c>
      <c r="I38" s="22">
        <f t="shared" si="1"/>
        <v>675000</v>
      </c>
      <c r="K38" s="18">
        <v>0</v>
      </c>
      <c r="L38" s="22">
        <v>225000</v>
      </c>
      <c r="M38" s="24">
        <v>200000</v>
      </c>
    </row>
    <row r="39" spans="2:13" ht="15" customHeight="1" x14ac:dyDescent="0.25">
      <c r="B39" s="104"/>
      <c r="C39" s="105"/>
      <c r="D39" s="105"/>
      <c r="E39" s="105"/>
      <c r="F39" s="105"/>
      <c r="G39" s="105"/>
      <c r="H39" s="105"/>
      <c r="I39" s="106"/>
      <c r="L39" s="43">
        <f>SUM(L29:L38,L18:L26)</f>
        <v>23454000</v>
      </c>
      <c r="M39" s="43">
        <f>SUM(M29:M38,M18:M26)</f>
        <v>1850000</v>
      </c>
    </row>
    <row r="40" spans="2:13" ht="15" customHeight="1" x14ac:dyDescent="0.25">
      <c r="B40" s="16" t="s">
        <v>45</v>
      </c>
      <c r="C40" s="89" t="s">
        <v>46</v>
      </c>
      <c r="D40" s="90"/>
      <c r="E40" s="90"/>
      <c r="F40" s="90"/>
      <c r="G40" s="90"/>
      <c r="H40" s="90"/>
      <c r="I40" s="91"/>
      <c r="L40" s="87">
        <f>L39+M39</f>
        <v>25304000</v>
      </c>
      <c r="M40" s="88"/>
    </row>
    <row r="41" spans="2:13" ht="15" customHeight="1" x14ac:dyDescent="0.25">
      <c r="B41" s="25">
        <v>1</v>
      </c>
      <c r="C41" s="92" t="s">
        <v>47</v>
      </c>
      <c r="D41" s="93"/>
      <c r="E41" s="94"/>
      <c r="F41" s="20" t="s">
        <v>48</v>
      </c>
      <c r="G41" s="21">
        <v>1</v>
      </c>
      <c r="H41" s="22">
        <v>2000000</v>
      </c>
      <c r="I41" s="22">
        <f t="shared" si="1"/>
        <v>2000000</v>
      </c>
    </row>
    <row r="42" spans="2:13" ht="15" customHeight="1" x14ac:dyDescent="0.25">
      <c r="B42" s="25">
        <v>2</v>
      </c>
      <c r="C42" s="95" t="s">
        <v>33</v>
      </c>
      <c r="D42" s="96"/>
      <c r="E42" s="97"/>
      <c r="F42" s="20" t="s">
        <v>48</v>
      </c>
      <c r="G42" s="21">
        <v>3</v>
      </c>
      <c r="H42" s="22">
        <v>1500000</v>
      </c>
      <c r="I42" s="22">
        <f t="shared" si="1"/>
        <v>4500000</v>
      </c>
    </row>
    <row r="43" spans="2:13" ht="15" customHeight="1" x14ac:dyDescent="0.25">
      <c r="B43" s="25">
        <v>3</v>
      </c>
      <c r="C43" s="98" t="s">
        <v>49</v>
      </c>
      <c r="D43" s="99"/>
      <c r="E43" s="100"/>
      <c r="F43" s="20" t="s">
        <v>48</v>
      </c>
      <c r="G43" s="21">
        <v>8</v>
      </c>
      <c r="H43" s="22">
        <v>1275000</v>
      </c>
      <c r="I43" s="22">
        <f t="shared" si="1"/>
        <v>10200000</v>
      </c>
    </row>
    <row r="44" spans="2:13" ht="15" customHeight="1" x14ac:dyDescent="0.25">
      <c r="B44" s="32"/>
      <c r="C44" s="33"/>
      <c r="D44" s="33"/>
      <c r="E44" s="33"/>
      <c r="F44" s="33"/>
      <c r="G44" s="33"/>
      <c r="H44" s="33"/>
      <c r="I44" s="22">
        <v>59850000</v>
      </c>
    </row>
    <row r="45" spans="2:13" s="9" customFormat="1" ht="15.75" x14ac:dyDescent="0.25">
      <c r="B45" s="28"/>
      <c r="C45" s="101" t="s">
        <v>50</v>
      </c>
      <c r="D45" s="102"/>
      <c r="E45" s="103"/>
      <c r="F45" s="29"/>
      <c r="G45" s="29"/>
      <c r="H45" s="30"/>
      <c r="I45" s="31">
        <f>SUM(I18:I26,I29:I38,I41:I43)</f>
        <v>54063500</v>
      </c>
      <c r="K45" s="10"/>
    </row>
    <row r="46" spans="2:13" ht="15" customHeight="1" x14ac:dyDescent="0.25">
      <c r="B46" s="34"/>
      <c r="C46" s="35"/>
      <c r="D46" s="35"/>
      <c r="E46" s="35"/>
      <c r="F46" s="35"/>
      <c r="G46" s="35"/>
      <c r="H46" s="35"/>
      <c r="I46" s="36">
        <f>I44-I45</f>
        <v>5786500</v>
      </c>
    </row>
    <row r="49" spans="9:9" x14ac:dyDescent="0.25">
      <c r="I49" s="37" t="s">
        <v>60</v>
      </c>
    </row>
    <row r="50" spans="9:9" x14ac:dyDescent="0.25">
      <c r="I50" s="1" t="s">
        <v>51</v>
      </c>
    </row>
    <row r="55" spans="9:9" x14ac:dyDescent="0.25">
      <c r="I55" s="17" t="s">
        <v>52</v>
      </c>
    </row>
    <row r="56" spans="9:9" x14ac:dyDescent="0.25">
      <c r="I56" s="1" t="s">
        <v>53</v>
      </c>
    </row>
  </sheetData>
  <mergeCells count="36">
    <mergeCell ref="C21:E21"/>
    <mergeCell ref="B1:I8"/>
    <mergeCell ref="B9:I9"/>
    <mergeCell ref="B14:B15"/>
    <mergeCell ref="C14:E15"/>
    <mergeCell ref="F14:F15"/>
    <mergeCell ref="G14:G15"/>
    <mergeCell ref="C16:I16"/>
    <mergeCell ref="C17:I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B27:I27"/>
    <mergeCell ref="C28:I28"/>
    <mergeCell ref="C29:E29"/>
    <mergeCell ref="C30:E30"/>
    <mergeCell ref="C31:E31"/>
    <mergeCell ref="C32:E32"/>
    <mergeCell ref="C45:E45"/>
    <mergeCell ref="C34:E34"/>
    <mergeCell ref="C35:E35"/>
    <mergeCell ref="C36:E36"/>
    <mergeCell ref="C37:E37"/>
    <mergeCell ref="C38:E38"/>
    <mergeCell ref="B39:I39"/>
    <mergeCell ref="L40:M40"/>
    <mergeCell ref="C40:I40"/>
    <mergeCell ref="C41:E41"/>
    <mergeCell ref="C42:E42"/>
    <mergeCell ref="C43:E4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2E55-1096-44B7-913A-49870272E7C7}">
  <dimension ref="B1:N82"/>
  <sheetViews>
    <sheetView tabSelected="1" view="pageBreakPreview" zoomScaleNormal="100" zoomScaleSheetLayoutView="100" workbookViewId="0">
      <selection activeCell="I76" sqref="I76"/>
    </sheetView>
  </sheetViews>
  <sheetFormatPr defaultRowHeight="16.5" x14ac:dyDescent="0.3"/>
  <cols>
    <col min="1" max="1" width="9.140625" style="45"/>
    <col min="2" max="2" width="6.85546875" style="45" customWidth="1"/>
    <col min="3" max="4" width="9.140625" style="45"/>
    <col min="5" max="5" width="30" style="45" customWidth="1"/>
    <col min="6" max="6" width="9" style="45" bestFit="1" customWidth="1"/>
    <col min="7" max="7" width="5.7109375" style="45" bestFit="1" customWidth="1"/>
    <col min="8" max="8" width="16.7109375" style="45" bestFit="1" customWidth="1"/>
    <col min="9" max="9" width="29" style="45" bestFit="1" customWidth="1"/>
    <col min="10" max="10" width="9.140625" style="44"/>
    <col min="11" max="12" width="12.85546875" style="45" bestFit="1" customWidth="1"/>
    <col min="13" max="16384" width="9.140625" style="45"/>
  </cols>
  <sheetData>
    <row r="1" spans="2:14" x14ac:dyDescent="0.3">
      <c r="B1" s="84"/>
      <c r="C1" s="84"/>
      <c r="D1" s="84"/>
      <c r="E1" s="84"/>
      <c r="F1" s="84"/>
      <c r="G1" s="84"/>
      <c r="H1" s="84"/>
      <c r="I1" s="84"/>
    </row>
    <row r="2" spans="2:14" ht="15" customHeight="1" x14ac:dyDescent="0.3">
      <c r="B2" s="84"/>
      <c r="C2" s="84"/>
      <c r="D2" s="84"/>
      <c r="E2" s="138" t="s">
        <v>108</v>
      </c>
      <c r="F2" s="138"/>
      <c r="G2" s="138"/>
      <c r="H2" s="138"/>
      <c r="I2" s="138"/>
    </row>
    <row r="3" spans="2:14" ht="15" customHeight="1" x14ac:dyDescent="0.3">
      <c r="B3" s="84"/>
      <c r="C3" s="84"/>
      <c r="D3" s="84"/>
      <c r="E3" s="138"/>
      <c r="F3" s="138"/>
      <c r="G3" s="138"/>
      <c r="H3" s="138"/>
      <c r="I3" s="138"/>
    </row>
    <row r="4" spans="2:14" ht="15" customHeight="1" x14ac:dyDescent="0.3">
      <c r="B4" s="84"/>
      <c r="C4" s="84"/>
      <c r="D4" s="84"/>
      <c r="E4" s="138"/>
      <c r="F4" s="138"/>
      <c r="G4" s="138"/>
      <c r="H4" s="138"/>
      <c r="I4" s="138"/>
    </row>
    <row r="5" spans="2:14" ht="15" customHeight="1" x14ac:dyDescent="0.3">
      <c r="B5" s="84"/>
      <c r="C5" s="84"/>
      <c r="D5" s="84"/>
      <c r="E5" s="138"/>
      <c r="F5" s="138"/>
      <c r="G5" s="138"/>
      <c r="H5" s="138"/>
      <c r="I5" s="138"/>
    </row>
    <row r="6" spans="2:14" x14ac:dyDescent="0.3">
      <c r="B6" s="84"/>
      <c r="C6" s="84"/>
      <c r="D6" s="84"/>
      <c r="E6" s="139" t="s">
        <v>111</v>
      </c>
      <c r="F6" s="139"/>
      <c r="G6" s="139"/>
      <c r="H6" s="139"/>
      <c r="I6" s="139"/>
    </row>
    <row r="7" spans="2:14" x14ac:dyDescent="0.3">
      <c r="B7" s="84"/>
      <c r="C7" s="84"/>
      <c r="D7" s="84"/>
      <c r="E7" s="140" t="s">
        <v>112</v>
      </c>
      <c r="F7" s="140"/>
      <c r="G7" s="140"/>
      <c r="H7" s="140"/>
      <c r="I7" s="140"/>
    </row>
    <row r="8" spans="2:14" x14ac:dyDescent="0.3">
      <c r="B8" s="84"/>
      <c r="C8" s="84"/>
      <c r="D8" s="84"/>
      <c r="E8" s="84"/>
      <c r="F8" s="84"/>
      <c r="G8" s="84"/>
      <c r="H8" s="84"/>
      <c r="I8" s="84"/>
    </row>
    <row r="9" spans="2:14" s="47" customFormat="1" ht="20.25" x14ac:dyDescent="0.25">
      <c r="B9" s="156" t="s">
        <v>0</v>
      </c>
      <c r="C9" s="156"/>
      <c r="D9" s="156"/>
      <c r="E9" s="156"/>
      <c r="F9" s="156"/>
      <c r="G9" s="156"/>
      <c r="H9" s="156"/>
      <c r="I9" s="156"/>
      <c r="J9" s="46"/>
    </row>
    <row r="10" spans="2:14" s="53" customFormat="1" ht="15" customHeight="1" x14ac:dyDescent="0.3">
      <c r="B10" s="48" t="s">
        <v>1</v>
      </c>
      <c r="C10" s="48"/>
      <c r="D10" s="49" t="s">
        <v>2</v>
      </c>
      <c r="E10" s="48" t="s">
        <v>61</v>
      </c>
      <c r="F10" s="48"/>
      <c r="G10" s="50"/>
      <c r="H10" s="51"/>
      <c r="I10" s="51"/>
      <c r="J10" s="52"/>
    </row>
    <row r="11" spans="2:14" s="53" customFormat="1" ht="17.25" x14ac:dyDescent="0.3">
      <c r="B11" s="48" t="s">
        <v>4</v>
      </c>
      <c r="C11" s="48"/>
      <c r="D11" s="49" t="s">
        <v>2</v>
      </c>
      <c r="E11" s="48" t="s">
        <v>62</v>
      </c>
      <c r="F11" s="48"/>
      <c r="G11" s="50"/>
      <c r="H11" s="51"/>
      <c r="I11" s="51"/>
      <c r="J11" s="52"/>
    </row>
    <row r="12" spans="2:14" s="53" customFormat="1" ht="17.25" x14ac:dyDescent="0.3">
      <c r="B12" s="48" t="s">
        <v>6</v>
      </c>
      <c r="C12" s="48"/>
      <c r="D12" s="49" t="s">
        <v>2</v>
      </c>
      <c r="E12" s="54">
        <v>2020</v>
      </c>
      <c r="F12" s="48"/>
      <c r="G12" s="50"/>
      <c r="H12" s="51"/>
      <c r="I12" s="51"/>
      <c r="J12" s="52"/>
      <c r="K12"/>
    </row>
    <row r="13" spans="2:14" x14ac:dyDescent="0.3">
      <c r="B13" s="55"/>
      <c r="C13" s="55"/>
      <c r="D13" s="55"/>
      <c r="E13" s="55"/>
      <c r="F13" s="55"/>
      <c r="G13" s="56"/>
      <c r="H13" s="55"/>
      <c r="I13" s="55"/>
    </row>
    <row r="14" spans="2:14" ht="15.75" customHeight="1" x14ac:dyDescent="0.3">
      <c r="B14" s="157" t="s">
        <v>7</v>
      </c>
      <c r="C14" s="159" t="s">
        <v>8</v>
      </c>
      <c r="D14" s="160"/>
      <c r="E14" s="161"/>
      <c r="F14" s="157" t="s">
        <v>9</v>
      </c>
      <c r="G14" s="157" t="s">
        <v>10</v>
      </c>
      <c r="H14" s="85" t="s">
        <v>11</v>
      </c>
      <c r="I14" s="85" t="s">
        <v>12</v>
      </c>
      <c r="J14" s="57"/>
      <c r="K14" s="58"/>
      <c r="L14" s="58"/>
      <c r="M14" s="58"/>
      <c r="N14" s="58"/>
    </row>
    <row r="15" spans="2:14" ht="15.75" customHeight="1" x14ac:dyDescent="0.3">
      <c r="B15" s="158"/>
      <c r="C15" s="162"/>
      <c r="D15" s="163"/>
      <c r="E15" s="164"/>
      <c r="F15" s="158"/>
      <c r="G15" s="158"/>
      <c r="H15" s="86" t="s">
        <v>13</v>
      </c>
      <c r="I15" s="86" t="s">
        <v>13</v>
      </c>
      <c r="J15" s="57"/>
      <c r="K15" s="57"/>
      <c r="L15" s="59"/>
      <c r="M15" s="58"/>
      <c r="N15" s="58"/>
    </row>
    <row r="16" spans="2:14" ht="15" customHeight="1" x14ac:dyDescent="0.3">
      <c r="B16" s="60" t="s">
        <v>16</v>
      </c>
      <c r="C16" s="168" t="s">
        <v>17</v>
      </c>
      <c r="D16" s="169"/>
      <c r="E16" s="169"/>
      <c r="F16" s="169"/>
      <c r="G16" s="169"/>
      <c r="H16" s="169"/>
      <c r="I16" s="170"/>
      <c r="J16" s="57"/>
      <c r="K16" s="58"/>
      <c r="L16" s="58"/>
      <c r="M16" s="58"/>
      <c r="N16" s="58"/>
    </row>
    <row r="17" spans="2:14" s="61" customFormat="1" ht="15" customHeight="1" x14ac:dyDescent="0.2">
      <c r="B17" s="60" t="s">
        <v>18</v>
      </c>
      <c r="C17" s="168" t="s">
        <v>81</v>
      </c>
      <c r="D17" s="169"/>
      <c r="E17" s="169"/>
      <c r="F17" s="169"/>
      <c r="G17" s="169"/>
      <c r="H17" s="169"/>
      <c r="I17" s="170"/>
      <c r="J17" s="62"/>
      <c r="K17" s="63"/>
      <c r="L17" s="63"/>
      <c r="M17" s="63"/>
      <c r="N17" s="63"/>
    </row>
    <row r="18" spans="2:14" s="61" customFormat="1" ht="15" customHeight="1" x14ac:dyDescent="0.2">
      <c r="B18" s="64">
        <v>1</v>
      </c>
      <c r="C18" s="147" t="s">
        <v>63</v>
      </c>
      <c r="D18" s="148"/>
      <c r="E18" s="149"/>
      <c r="F18" s="65" t="s">
        <v>72</v>
      </c>
      <c r="G18" s="66">
        <v>1</v>
      </c>
      <c r="H18" s="67">
        <v>1000000</v>
      </c>
      <c r="I18" s="67">
        <f>H18*G18</f>
        <v>1000000</v>
      </c>
      <c r="J18" s="62"/>
      <c r="K18" s="68"/>
      <c r="L18" s="68"/>
      <c r="M18" s="63"/>
      <c r="N18" s="63"/>
    </row>
    <row r="19" spans="2:14" ht="15" customHeight="1" x14ac:dyDescent="0.3">
      <c r="B19" s="64">
        <v>2</v>
      </c>
      <c r="C19" s="147" t="s">
        <v>64</v>
      </c>
      <c r="D19" s="148"/>
      <c r="E19" s="149"/>
      <c r="F19" s="65" t="s">
        <v>72</v>
      </c>
      <c r="G19" s="66">
        <v>1</v>
      </c>
      <c r="H19" s="67">
        <v>1500000</v>
      </c>
      <c r="I19" s="67">
        <f t="shared" ref="I19:I57" si="0">H19*G19</f>
        <v>1500000</v>
      </c>
      <c r="J19" s="62"/>
      <c r="K19" s="68"/>
      <c r="L19" s="68"/>
      <c r="M19" s="58"/>
      <c r="N19" s="58"/>
    </row>
    <row r="20" spans="2:14" ht="15" customHeight="1" x14ac:dyDescent="0.3">
      <c r="B20" s="64">
        <v>3</v>
      </c>
      <c r="C20" s="147" t="s">
        <v>65</v>
      </c>
      <c r="D20" s="148"/>
      <c r="E20" s="149"/>
      <c r="F20" s="65" t="s">
        <v>72</v>
      </c>
      <c r="G20" s="66">
        <v>1</v>
      </c>
      <c r="H20" s="67">
        <v>1000000</v>
      </c>
      <c r="I20" s="67">
        <f t="shared" si="0"/>
        <v>1000000</v>
      </c>
      <c r="J20" s="62"/>
      <c r="K20" s="68"/>
      <c r="L20" s="68"/>
      <c r="M20" s="58"/>
      <c r="N20" s="58"/>
    </row>
    <row r="21" spans="2:14" ht="15" customHeight="1" x14ac:dyDescent="0.3">
      <c r="B21" s="64">
        <v>4</v>
      </c>
      <c r="C21" s="147" t="s">
        <v>66</v>
      </c>
      <c r="D21" s="148"/>
      <c r="E21" s="149"/>
      <c r="F21" s="65" t="s">
        <v>72</v>
      </c>
      <c r="G21" s="66">
        <v>1</v>
      </c>
      <c r="H21" s="67">
        <v>1000000</v>
      </c>
      <c r="I21" s="67">
        <f t="shared" si="0"/>
        <v>1000000</v>
      </c>
      <c r="J21" s="62"/>
      <c r="K21" s="69"/>
      <c r="L21" s="68"/>
      <c r="M21" s="58"/>
      <c r="N21" s="58"/>
    </row>
    <row r="22" spans="2:14" ht="15" customHeight="1" x14ac:dyDescent="0.3">
      <c r="B22" s="64">
        <v>5</v>
      </c>
      <c r="C22" s="147" t="s">
        <v>67</v>
      </c>
      <c r="D22" s="148"/>
      <c r="E22" s="149"/>
      <c r="F22" s="65" t="s">
        <v>72</v>
      </c>
      <c r="G22" s="66">
        <v>1</v>
      </c>
      <c r="H22" s="67">
        <v>1000000</v>
      </c>
      <c r="I22" s="67">
        <f t="shared" si="0"/>
        <v>1000000</v>
      </c>
      <c r="J22" s="62"/>
      <c r="K22" s="69"/>
      <c r="L22" s="68"/>
      <c r="M22" s="58"/>
      <c r="N22" s="58"/>
    </row>
    <row r="23" spans="2:14" ht="15" customHeight="1" x14ac:dyDescent="0.3">
      <c r="B23" s="64">
        <v>6</v>
      </c>
      <c r="C23" s="147" t="s">
        <v>68</v>
      </c>
      <c r="D23" s="148"/>
      <c r="E23" s="149"/>
      <c r="F23" s="65" t="s">
        <v>72</v>
      </c>
      <c r="G23" s="66">
        <v>1</v>
      </c>
      <c r="H23" s="67">
        <v>1500000</v>
      </c>
      <c r="I23" s="67">
        <f t="shared" si="0"/>
        <v>1500000</v>
      </c>
      <c r="J23" s="62"/>
      <c r="K23" s="69"/>
      <c r="L23" s="68"/>
      <c r="M23" s="58"/>
      <c r="N23" s="58"/>
    </row>
    <row r="24" spans="2:14" ht="15" customHeight="1" x14ac:dyDescent="0.3">
      <c r="B24" s="64">
        <v>7</v>
      </c>
      <c r="C24" s="141" t="s">
        <v>69</v>
      </c>
      <c r="D24" s="142"/>
      <c r="E24" s="143"/>
      <c r="F24" s="65" t="s">
        <v>72</v>
      </c>
      <c r="G24" s="66">
        <v>1</v>
      </c>
      <c r="H24" s="67">
        <v>2000000</v>
      </c>
      <c r="I24" s="67">
        <f t="shared" si="0"/>
        <v>2000000</v>
      </c>
      <c r="J24" s="62"/>
      <c r="K24" s="69"/>
      <c r="L24" s="68"/>
      <c r="M24" s="58"/>
      <c r="N24" s="58"/>
    </row>
    <row r="25" spans="2:14" ht="15" customHeight="1" x14ac:dyDescent="0.3">
      <c r="B25" s="64">
        <v>8</v>
      </c>
      <c r="C25" s="141" t="s">
        <v>70</v>
      </c>
      <c r="D25" s="142"/>
      <c r="E25" s="143"/>
      <c r="F25" s="65" t="s">
        <v>72</v>
      </c>
      <c r="G25" s="66">
        <v>1</v>
      </c>
      <c r="H25" s="67">
        <v>1000000</v>
      </c>
      <c r="I25" s="67">
        <f t="shared" si="0"/>
        <v>1000000</v>
      </c>
      <c r="J25" s="62"/>
      <c r="K25" s="69"/>
      <c r="L25" s="68"/>
      <c r="M25" s="58"/>
      <c r="N25" s="58"/>
    </row>
    <row r="26" spans="2:14" ht="15" customHeight="1" x14ac:dyDescent="0.3">
      <c r="B26" s="64">
        <v>9</v>
      </c>
      <c r="C26" s="141" t="s">
        <v>71</v>
      </c>
      <c r="D26" s="142"/>
      <c r="E26" s="143"/>
      <c r="F26" s="65" t="s">
        <v>72</v>
      </c>
      <c r="G26" s="66">
        <v>1</v>
      </c>
      <c r="H26" s="67">
        <v>2500000</v>
      </c>
      <c r="I26" s="67">
        <f t="shared" ref="I26:I34" si="1">H26*G26</f>
        <v>2500000</v>
      </c>
      <c r="J26" s="62"/>
      <c r="K26" s="69"/>
      <c r="L26" s="68"/>
      <c r="M26" s="58"/>
      <c r="N26" s="58"/>
    </row>
    <row r="27" spans="2:14" ht="15" customHeight="1" x14ac:dyDescent="0.3">
      <c r="B27" s="64">
        <v>10</v>
      </c>
      <c r="C27" s="141" t="s">
        <v>73</v>
      </c>
      <c r="D27" s="142"/>
      <c r="E27" s="143"/>
      <c r="F27" s="65" t="s">
        <v>72</v>
      </c>
      <c r="G27" s="66">
        <v>1</v>
      </c>
      <c r="H27" s="67">
        <v>1000000</v>
      </c>
      <c r="I27" s="67">
        <f t="shared" si="1"/>
        <v>1000000</v>
      </c>
      <c r="J27" s="62"/>
      <c r="K27" s="69"/>
      <c r="L27" s="68"/>
      <c r="M27" s="58"/>
      <c r="N27" s="58"/>
    </row>
    <row r="28" spans="2:14" ht="15" customHeight="1" x14ac:dyDescent="0.3">
      <c r="B28" s="64">
        <v>11</v>
      </c>
      <c r="C28" s="141" t="s">
        <v>74</v>
      </c>
      <c r="D28" s="142"/>
      <c r="E28" s="143"/>
      <c r="F28" s="65" t="s">
        <v>72</v>
      </c>
      <c r="G28" s="66">
        <v>1</v>
      </c>
      <c r="H28" s="67">
        <v>1500000</v>
      </c>
      <c r="I28" s="67">
        <f t="shared" si="1"/>
        <v>1500000</v>
      </c>
      <c r="J28" s="62"/>
      <c r="K28" s="69"/>
      <c r="L28" s="68"/>
      <c r="M28" s="58"/>
      <c r="N28" s="58"/>
    </row>
    <row r="29" spans="2:14" ht="15" customHeight="1" x14ac:dyDescent="0.3">
      <c r="B29" s="64">
        <v>12</v>
      </c>
      <c r="C29" s="141" t="s">
        <v>75</v>
      </c>
      <c r="D29" s="142"/>
      <c r="E29" s="143"/>
      <c r="F29" s="65" t="s">
        <v>72</v>
      </c>
      <c r="G29" s="66">
        <v>1</v>
      </c>
      <c r="H29" s="67">
        <v>1500000</v>
      </c>
      <c r="I29" s="67">
        <f t="shared" si="1"/>
        <v>1500000</v>
      </c>
      <c r="J29" s="62"/>
      <c r="K29" s="69"/>
      <c r="L29" s="68"/>
      <c r="M29" s="58"/>
      <c r="N29" s="58"/>
    </row>
    <row r="30" spans="2:14" ht="15" customHeight="1" x14ac:dyDescent="0.3">
      <c r="B30" s="64">
        <v>13</v>
      </c>
      <c r="C30" s="141" t="s">
        <v>76</v>
      </c>
      <c r="D30" s="142"/>
      <c r="E30" s="143"/>
      <c r="F30" s="65" t="s">
        <v>72</v>
      </c>
      <c r="G30" s="66">
        <v>1</v>
      </c>
      <c r="H30" s="67">
        <v>2000000</v>
      </c>
      <c r="I30" s="67">
        <f t="shared" si="1"/>
        <v>2000000</v>
      </c>
      <c r="J30" s="62"/>
      <c r="K30" s="69"/>
      <c r="L30" s="68"/>
      <c r="M30" s="58"/>
      <c r="N30" s="58"/>
    </row>
    <row r="31" spans="2:14" ht="15" customHeight="1" x14ac:dyDescent="0.3">
      <c r="B31" s="64">
        <v>14</v>
      </c>
      <c r="C31" s="141" t="s">
        <v>77</v>
      </c>
      <c r="D31" s="142"/>
      <c r="E31" s="143"/>
      <c r="F31" s="65" t="s">
        <v>72</v>
      </c>
      <c r="G31" s="66">
        <v>1</v>
      </c>
      <c r="H31" s="67">
        <v>1000000</v>
      </c>
      <c r="I31" s="67">
        <f t="shared" si="1"/>
        <v>1000000</v>
      </c>
      <c r="J31" s="62"/>
      <c r="K31" s="69"/>
      <c r="L31" s="68"/>
      <c r="M31" s="58"/>
      <c r="N31" s="58"/>
    </row>
    <row r="32" spans="2:14" ht="15" customHeight="1" x14ac:dyDescent="0.3">
      <c r="B32" s="64">
        <v>15</v>
      </c>
      <c r="C32" s="141" t="s">
        <v>78</v>
      </c>
      <c r="D32" s="142"/>
      <c r="E32" s="143"/>
      <c r="F32" s="65" t="s">
        <v>72</v>
      </c>
      <c r="G32" s="66">
        <v>1</v>
      </c>
      <c r="H32" s="67">
        <v>1500000</v>
      </c>
      <c r="I32" s="67">
        <f t="shared" si="1"/>
        <v>1500000</v>
      </c>
      <c r="J32" s="62"/>
      <c r="K32" s="69"/>
      <c r="L32" s="68"/>
      <c r="M32" s="58"/>
      <c r="N32" s="58"/>
    </row>
    <row r="33" spans="2:14" ht="15" customHeight="1" x14ac:dyDescent="0.3">
      <c r="B33" s="64">
        <v>16</v>
      </c>
      <c r="C33" s="141" t="s">
        <v>79</v>
      </c>
      <c r="D33" s="142"/>
      <c r="E33" s="143"/>
      <c r="F33" s="65" t="s">
        <v>72</v>
      </c>
      <c r="G33" s="66">
        <v>1</v>
      </c>
      <c r="H33" s="67">
        <v>1000000</v>
      </c>
      <c r="I33" s="67">
        <f t="shared" si="1"/>
        <v>1000000</v>
      </c>
      <c r="J33" s="62"/>
      <c r="K33" s="69"/>
      <c r="L33" s="68"/>
      <c r="M33" s="58"/>
      <c r="N33" s="58"/>
    </row>
    <row r="34" spans="2:14" ht="15" customHeight="1" x14ac:dyDescent="0.3">
      <c r="B34" s="64">
        <v>17</v>
      </c>
      <c r="C34" s="141" t="s">
        <v>80</v>
      </c>
      <c r="D34" s="142"/>
      <c r="E34" s="143"/>
      <c r="F34" s="65" t="s">
        <v>72</v>
      </c>
      <c r="G34" s="66">
        <v>1</v>
      </c>
      <c r="H34" s="67">
        <v>1000000</v>
      </c>
      <c r="I34" s="67">
        <f t="shared" si="1"/>
        <v>1000000</v>
      </c>
      <c r="J34" s="62"/>
      <c r="K34" s="69"/>
      <c r="L34" s="68"/>
      <c r="M34" s="58"/>
      <c r="N34" s="58"/>
    </row>
    <row r="35" spans="2:14" ht="15" customHeight="1" x14ac:dyDescent="0.3">
      <c r="B35" s="70"/>
      <c r="C35" s="71"/>
      <c r="D35" s="71"/>
      <c r="E35" s="71"/>
      <c r="F35" s="71"/>
      <c r="G35" s="71"/>
      <c r="H35" s="72"/>
      <c r="I35" s="67">
        <f>SUM(I18:I34)</f>
        <v>23000000</v>
      </c>
      <c r="J35" s="57"/>
      <c r="K35" s="58"/>
      <c r="L35" s="58"/>
      <c r="M35" s="58"/>
      <c r="N35" s="58"/>
    </row>
    <row r="36" spans="2:14" ht="15" customHeight="1" x14ac:dyDescent="0.3">
      <c r="B36" s="165"/>
      <c r="C36" s="166"/>
      <c r="D36" s="166"/>
      <c r="E36" s="166"/>
      <c r="F36" s="166"/>
      <c r="G36" s="166"/>
      <c r="H36" s="166"/>
      <c r="I36" s="167"/>
      <c r="J36" s="62"/>
      <c r="K36" s="58"/>
      <c r="L36" s="58"/>
      <c r="M36" s="58"/>
      <c r="N36" s="58"/>
    </row>
    <row r="37" spans="2:14" ht="15" customHeight="1" x14ac:dyDescent="0.3">
      <c r="B37" s="60" t="s">
        <v>31</v>
      </c>
      <c r="C37" s="144" t="s">
        <v>82</v>
      </c>
      <c r="D37" s="145"/>
      <c r="E37" s="145"/>
      <c r="F37" s="145"/>
      <c r="G37" s="145"/>
      <c r="H37" s="145"/>
      <c r="I37" s="146"/>
      <c r="J37" s="62"/>
      <c r="K37" s="58"/>
      <c r="L37" s="58"/>
      <c r="M37" s="58"/>
      <c r="N37" s="58"/>
    </row>
    <row r="38" spans="2:14" ht="15" customHeight="1" x14ac:dyDescent="0.3">
      <c r="B38" s="64">
        <v>1</v>
      </c>
      <c r="C38" s="147" t="s">
        <v>83</v>
      </c>
      <c r="D38" s="148"/>
      <c r="E38" s="149"/>
      <c r="F38" s="65" t="s">
        <v>72</v>
      </c>
      <c r="G38" s="66">
        <v>1</v>
      </c>
      <c r="H38" s="73">
        <v>5000000</v>
      </c>
      <c r="I38" s="67">
        <f t="shared" si="0"/>
        <v>5000000</v>
      </c>
      <c r="J38" s="62"/>
      <c r="K38" s="69"/>
      <c r="L38" s="69"/>
      <c r="M38" s="58"/>
      <c r="N38" s="58"/>
    </row>
    <row r="39" spans="2:14" ht="15" customHeight="1" x14ac:dyDescent="0.3">
      <c r="B39" s="64">
        <v>2</v>
      </c>
      <c r="C39" s="147" t="s">
        <v>84</v>
      </c>
      <c r="D39" s="148"/>
      <c r="E39" s="149"/>
      <c r="F39" s="65" t="s">
        <v>72</v>
      </c>
      <c r="G39" s="66">
        <v>1</v>
      </c>
      <c r="H39" s="73">
        <v>5500000</v>
      </c>
      <c r="I39" s="67">
        <f t="shared" si="0"/>
        <v>5500000</v>
      </c>
      <c r="J39" s="62"/>
      <c r="K39" s="69"/>
      <c r="L39" s="69"/>
      <c r="M39" s="58"/>
      <c r="N39" s="58"/>
    </row>
    <row r="40" spans="2:14" s="61" customFormat="1" ht="15" customHeight="1" x14ac:dyDescent="0.25">
      <c r="B40" s="64">
        <v>3</v>
      </c>
      <c r="C40" s="147" t="s">
        <v>85</v>
      </c>
      <c r="D40" s="148"/>
      <c r="E40" s="149"/>
      <c r="F40" s="65" t="s">
        <v>72</v>
      </c>
      <c r="G40" s="66">
        <v>1</v>
      </c>
      <c r="H40" s="73">
        <v>4500000</v>
      </c>
      <c r="I40" s="67">
        <f t="shared" si="0"/>
        <v>4500000</v>
      </c>
      <c r="J40" s="62"/>
      <c r="K40" s="69"/>
      <c r="L40" s="69"/>
      <c r="M40" s="63"/>
      <c r="N40" s="63"/>
    </row>
    <row r="41" spans="2:14" ht="15" customHeight="1" x14ac:dyDescent="0.3">
      <c r="B41" s="74">
        <v>4</v>
      </c>
      <c r="C41" s="147" t="s">
        <v>107</v>
      </c>
      <c r="D41" s="148"/>
      <c r="E41" s="149"/>
      <c r="F41" s="65" t="s">
        <v>72</v>
      </c>
      <c r="G41" s="66">
        <v>1</v>
      </c>
      <c r="H41" s="73">
        <v>3000000</v>
      </c>
      <c r="I41" s="67">
        <f t="shared" si="0"/>
        <v>3000000</v>
      </c>
      <c r="J41" s="62"/>
      <c r="K41" s="75"/>
      <c r="L41" s="69"/>
      <c r="M41" s="58"/>
      <c r="N41" s="58"/>
    </row>
    <row r="42" spans="2:14" ht="15" customHeight="1" x14ac:dyDescent="0.3">
      <c r="B42" s="74">
        <v>5</v>
      </c>
      <c r="C42" s="147" t="s">
        <v>86</v>
      </c>
      <c r="D42" s="148"/>
      <c r="E42" s="149"/>
      <c r="F42" s="65" t="s">
        <v>72</v>
      </c>
      <c r="G42" s="66">
        <v>1</v>
      </c>
      <c r="H42" s="73">
        <v>5000000</v>
      </c>
      <c r="I42" s="67">
        <f t="shared" si="0"/>
        <v>5000000</v>
      </c>
      <c r="J42" s="62"/>
      <c r="K42" s="75"/>
      <c r="L42" s="69"/>
      <c r="M42" s="58"/>
      <c r="N42" s="58"/>
    </row>
    <row r="43" spans="2:14" ht="15" customHeight="1" x14ac:dyDescent="0.3">
      <c r="B43" s="74">
        <v>6</v>
      </c>
      <c r="C43" s="150" t="s">
        <v>87</v>
      </c>
      <c r="D43" s="151"/>
      <c r="E43" s="152"/>
      <c r="F43" s="65" t="s">
        <v>72</v>
      </c>
      <c r="G43" s="66">
        <v>1</v>
      </c>
      <c r="H43" s="73">
        <v>5000000</v>
      </c>
      <c r="I43" s="67">
        <f t="shared" si="0"/>
        <v>5000000</v>
      </c>
      <c r="J43" s="62"/>
      <c r="K43" s="68"/>
      <c r="L43" s="69"/>
      <c r="M43" s="58"/>
      <c r="N43" s="58"/>
    </row>
    <row r="44" spans="2:14" ht="15" customHeight="1" x14ac:dyDescent="0.3">
      <c r="B44" s="74">
        <v>7</v>
      </c>
      <c r="C44" s="150" t="s">
        <v>88</v>
      </c>
      <c r="D44" s="151"/>
      <c r="E44" s="152"/>
      <c r="F44" s="65" t="s">
        <v>72</v>
      </c>
      <c r="G44" s="66">
        <v>1</v>
      </c>
      <c r="H44" s="73">
        <v>6000000</v>
      </c>
      <c r="I44" s="67">
        <f t="shared" si="0"/>
        <v>6000000</v>
      </c>
      <c r="J44" s="62"/>
      <c r="K44" s="68"/>
      <c r="L44" s="69"/>
      <c r="M44" s="58"/>
      <c r="N44" s="58"/>
    </row>
    <row r="45" spans="2:14" ht="15" customHeight="1" x14ac:dyDescent="0.3">
      <c r="B45" s="74">
        <v>8</v>
      </c>
      <c r="C45" s="150" t="s">
        <v>89</v>
      </c>
      <c r="D45" s="151"/>
      <c r="E45" s="152"/>
      <c r="F45" s="65" t="s">
        <v>72</v>
      </c>
      <c r="G45" s="66">
        <v>1</v>
      </c>
      <c r="H45" s="73">
        <v>2000000</v>
      </c>
      <c r="I45" s="67">
        <f t="shared" si="0"/>
        <v>2000000</v>
      </c>
      <c r="J45" s="62"/>
      <c r="K45" s="68"/>
      <c r="L45" s="69"/>
      <c r="M45" s="58"/>
      <c r="N45" s="58"/>
    </row>
    <row r="46" spans="2:14" ht="15" customHeight="1" x14ac:dyDescent="0.3">
      <c r="B46" s="70"/>
      <c r="C46" s="71"/>
      <c r="D46" s="71"/>
      <c r="E46" s="71"/>
      <c r="F46" s="71"/>
      <c r="G46" s="71"/>
      <c r="H46" s="71"/>
      <c r="I46" s="67">
        <f>SUM(I38:I45)</f>
        <v>36000000</v>
      </c>
      <c r="J46" s="57"/>
      <c r="K46" s="58"/>
      <c r="L46" s="58"/>
      <c r="M46" s="58"/>
      <c r="N46" s="58"/>
    </row>
    <row r="47" spans="2:14" ht="15" customHeight="1" x14ac:dyDescent="0.3">
      <c r="B47" s="135"/>
      <c r="C47" s="136"/>
      <c r="D47" s="136"/>
      <c r="E47" s="136"/>
      <c r="F47" s="136"/>
      <c r="G47" s="136"/>
      <c r="H47" s="136"/>
      <c r="I47" s="137"/>
      <c r="J47" s="57"/>
      <c r="K47" s="58"/>
      <c r="L47" s="58"/>
      <c r="M47" s="58"/>
      <c r="N47" s="58"/>
    </row>
    <row r="48" spans="2:14" ht="15" customHeight="1" x14ac:dyDescent="0.3">
      <c r="B48" s="60" t="s">
        <v>45</v>
      </c>
      <c r="C48" s="144" t="s">
        <v>90</v>
      </c>
      <c r="D48" s="145"/>
      <c r="E48" s="145"/>
      <c r="F48" s="145"/>
      <c r="G48" s="145"/>
      <c r="H48" s="145"/>
      <c r="I48" s="146"/>
      <c r="J48" s="57"/>
      <c r="K48" s="58"/>
      <c r="L48" s="58"/>
      <c r="M48" s="58"/>
      <c r="N48" s="58"/>
    </row>
    <row r="49" spans="2:14" ht="15" customHeight="1" x14ac:dyDescent="0.3">
      <c r="B49" s="74">
        <v>1</v>
      </c>
      <c r="C49" s="150" t="s">
        <v>91</v>
      </c>
      <c r="D49" s="151"/>
      <c r="E49" s="152"/>
      <c r="F49" s="65" t="s">
        <v>72</v>
      </c>
      <c r="G49" s="66">
        <v>1</v>
      </c>
      <c r="H49" s="67">
        <v>3000000</v>
      </c>
      <c r="I49" s="67">
        <f t="shared" ref="I49:I51" si="2">H49*G49</f>
        <v>3000000</v>
      </c>
      <c r="J49" s="57"/>
      <c r="K49" s="58"/>
      <c r="L49" s="58"/>
      <c r="M49" s="58"/>
      <c r="N49" s="58"/>
    </row>
    <row r="50" spans="2:14" ht="15" customHeight="1" x14ac:dyDescent="0.3">
      <c r="B50" s="74">
        <v>2</v>
      </c>
      <c r="C50" s="153" t="s">
        <v>92</v>
      </c>
      <c r="D50" s="154"/>
      <c r="E50" s="155"/>
      <c r="F50" s="65" t="s">
        <v>72</v>
      </c>
      <c r="G50" s="66">
        <v>1</v>
      </c>
      <c r="H50" s="67">
        <v>1000000</v>
      </c>
      <c r="I50" s="67">
        <f t="shared" si="2"/>
        <v>1000000</v>
      </c>
      <c r="J50" s="57"/>
      <c r="K50" s="58"/>
      <c r="L50" s="58"/>
      <c r="M50" s="58"/>
      <c r="N50" s="58"/>
    </row>
    <row r="51" spans="2:14" ht="15" customHeight="1" x14ac:dyDescent="0.3">
      <c r="B51" s="74">
        <v>3</v>
      </c>
      <c r="C51" s="153" t="s">
        <v>93</v>
      </c>
      <c r="D51" s="154"/>
      <c r="E51" s="155"/>
      <c r="F51" s="65" t="s">
        <v>72</v>
      </c>
      <c r="G51" s="66">
        <v>1</v>
      </c>
      <c r="H51" s="67">
        <v>3000000</v>
      </c>
      <c r="I51" s="67">
        <f t="shared" si="2"/>
        <v>3000000</v>
      </c>
      <c r="J51" s="57"/>
      <c r="K51" s="58"/>
      <c r="L51" s="58"/>
      <c r="M51" s="58"/>
      <c r="N51" s="58"/>
    </row>
    <row r="52" spans="2:14" ht="15" customHeight="1" x14ac:dyDescent="0.3">
      <c r="B52" s="70"/>
      <c r="C52" s="71"/>
      <c r="D52" s="71"/>
      <c r="E52" s="71"/>
      <c r="F52" s="71"/>
      <c r="G52" s="71"/>
      <c r="H52" s="71"/>
      <c r="I52" s="67">
        <f>SUM(I49:I51)</f>
        <v>7000000</v>
      </c>
      <c r="J52" s="57"/>
      <c r="K52" s="58"/>
      <c r="L52" s="58"/>
      <c r="M52" s="58"/>
      <c r="N52" s="58"/>
    </row>
    <row r="53" spans="2:14" ht="15" customHeight="1" x14ac:dyDescent="0.3">
      <c r="B53" s="135"/>
      <c r="C53" s="136"/>
      <c r="D53" s="136"/>
      <c r="E53" s="136"/>
      <c r="F53" s="136"/>
      <c r="G53" s="136"/>
      <c r="H53" s="136"/>
      <c r="I53" s="137"/>
      <c r="J53" s="57"/>
      <c r="K53" s="58"/>
      <c r="L53" s="58"/>
      <c r="M53" s="58"/>
      <c r="N53" s="58"/>
    </row>
    <row r="54" spans="2:14" ht="15" customHeight="1" x14ac:dyDescent="0.3">
      <c r="B54" s="60" t="s">
        <v>95</v>
      </c>
      <c r="C54" s="144" t="s">
        <v>94</v>
      </c>
      <c r="D54" s="145"/>
      <c r="E54" s="145"/>
      <c r="F54" s="145"/>
      <c r="G54" s="145"/>
      <c r="H54" s="145"/>
      <c r="I54" s="146"/>
      <c r="J54" s="57"/>
      <c r="K54" s="58"/>
      <c r="L54" s="58"/>
      <c r="M54" s="58"/>
      <c r="N54" s="58"/>
    </row>
    <row r="55" spans="2:14" ht="15" customHeight="1" x14ac:dyDescent="0.3">
      <c r="B55" s="74">
        <v>1</v>
      </c>
      <c r="C55" s="150" t="s">
        <v>96</v>
      </c>
      <c r="D55" s="151"/>
      <c r="E55" s="152"/>
      <c r="F55" s="65" t="s">
        <v>72</v>
      </c>
      <c r="G55" s="66">
        <v>1</v>
      </c>
      <c r="H55" s="67">
        <v>1000000</v>
      </c>
      <c r="I55" s="67">
        <f t="shared" si="0"/>
        <v>1000000</v>
      </c>
      <c r="J55" s="57"/>
      <c r="K55" s="58"/>
      <c r="L55" s="58"/>
      <c r="M55" s="58"/>
      <c r="N55" s="58"/>
    </row>
    <row r="56" spans="2:14" ht="15" customHeight="1" x14ac:dyDescent="0.3">
      <c r="B56" s="74">
        <v>2</v>
      </c>
      <c r="C56" s="153" t="s">
        <v>97</v>
      </c>
      <c r="D56" s="154"/>
      <c r="E56" s="155"/>
      <c r="F56" s="65" t="s">
        <v>72</v>
      </c>
      <c r="G56" s="66">
        <v>1</v>
      </c>
      <c r="H56" s="67">
        <v>1500000</v>
      </c>
      <c r="I56" s="67">
        <f t="shared" si="0"/>
        <v>1500000</v>
      </c>
      <c r="J56" s="57"/>
      <c r="K56" s="58"/>
      <c r="L56" s="58"/>
      <c r="M56" s="58"/>
      <c r="N56" s="58"/>
    </row>
    <row r="57" spans="2:14" ht="15" customHeight="1" x14ac:dyDescent="0.3">
      <c r="B57" s="74">
        <v>3</v>
      </c>
      <c r="C57" s="153" t="s">
        <v>98</v>
      </c>
      <c r="D57" s="154"/>
      <c r="E57" s="155"/>
      <c r="F57" s="65" t="s">
        <v>72</v>
      </c>
      <c r="G57" s="66">
        <v>1</v>
      </c>
      <c r="H57" s="67">
        <v>2000000</v>
      </c>
      <c r="I57" s="67">
        <f t="shared" si="0"/>
        <v>2000000</v>
      </c>
      <c r="J57" s="57"/>
      <c r="K57" s="58"/>
      <c r="L57" s="58"/>
      <c r="M57" s="58"/>
      <c r="N57" s="58"/>
    </row>
    <row r="58" spans="2:14" ht="15" customHeight="1" x14ac:dyDescent="0.3">
      <c r="B58" s="70"/>
      <c r="C58" s="71"/>
      <c r="D58" s="71"/>
      <c r="E58" s="71"/>
      <c r="F58" s="71"/>
      <c r="G58" s="71"/>
      <c r="H58" s="71"/>
      <c r="I58" s="67">
        <f>SUM(I55:I57)</f>
        <v>4500000</v>
      </c>
      <c r="J58" s="57"/>
      <c r="K58" s="58"/>
      <c r="L58" s="58"/>
      <c r="M58" s="58"/>
      <c r="N58" s="58"/>
    </row>
    <row r="59" spans="2:14" ht="15" customHeight="1" x14ac:dyDescent="0.3">
      <c r="B59" s="135"/>
      <c r="C59" s="136"/>
      <c r="D59" s="136"/>
      <c r="E59" s="136"/>
      <c r="F59" s="136"/>
      <c r="G59" s="136"/>
      <c r="H59" s="136"/>
      <c r="I59" s="137"/>
      <c r="J59" s="57"/>
      <c r="K59" s="58"/>
      <c r="L59" s="58"/>
      <c r="M59" s="58"/>
      <c r="N59" s="58"/>
    </row>
    <row r="60" spans="2:14" ht="15" customHeight="1" x14ac:dyDescent="0.3">
      <c r="B60" s="60" t="s">
        <v>99</v>
      </c>
      <c r="C60" s="144" t="s">
        <v>100</v>
      </c>
      <c r="D60" s="145"/>
      <c r="E60" s="145"/>
      <c r="F60" s="145"/>
      <c r="G60" s="145"/>
      <c r="H60" s="145"/>
      <c r="I60" s="146"/>
      <c r="J60" s="57"/>
      <c r="K60" s="58"/>
      <c r="L60" s="58"/>
      <c r="M60" s="58"/>
      <c r="N60" s="58"/>
    </row>
    <row r="61" spans="2:14" ht="15" customHeight="1" x14ac:dyDescent="0.3">
      <c r="B61" s="74">
        <v>1</v>
      </c>
      <c r="C61" s="150" t="s">
        <v>101</v>
      </c>
      <c r="D61" s="151"/>
      <c r="E61" s="152"/>
      <c r="F61" s="65" t="s">
        <v>72</v>
      </c>
      <c r="G61" s="66">
        <v>1</v>
      </c>
      <c r="H61" s="67">
        <v>2000000</v>
      </c>
      <c r="I61" s="67">
        <f t="shared" ref="I61:I63" si="3">H61*G61</f>
        <v>2000000</v>
      </c>
      <c r="J61" s="57"/>
      <c r="K61" s="58"/>
      <c r="L61" s="58"/>
      <c r="M61" s="58"/>
      <c r="N61" s="58"/>
    </row>
    <row r="62" spans="2:14" ht="15" customHeight="1" x14ac:dyDescent="0.3">
      <c r="B62" s="74">
        <v>2</v>
      </c>
      <c r="C62" s="153" t="s">
        <v>102</v>
      </c>
      <c r="D62" s="154"/>
      <c r="E62" s="155"/>
      <c r="F62" s="65" t="s">
        <v>72</v>
      </c>
      <c r="G62" s="66">
        <v>1</v>
      </c>
      <c r="H62" s="67">
        <v>1000000</v>
      </c>
      <c r="I62" s="67">
        <f t="shared" si="3"/>
        <v>1000000</v>
      </c>
      <c r="J62" s="57"/>
      <c r="K62" s="58"/>
      <c r="L62" s="58"/>
      <c r="M62" s="58"/>
      <c r="N62" s="58"/>
    </row>
    <row r="63" spans="2:14" ht="15" customHeight="1" x14ac:dyDescent="0.3">
      <c r="B63" s="74">
        <v>3</v>
      </c>
      <c r="C63" s="153" t="s">
        <v>103</v>
      </c>
      <c r="D63" s="154"/>
      <c r="E63" s="155"/>
      <c r="F63" s="65" t="s">
        <v>72</v>
      </c>
      <c r="G63" s="66">
        <v>1</v>
      </c>
      <c r="H63" s="67">
        <v>6000000</v>
      </c>
      <c r="I63" s="67">
        <f t="shared" si="3"/>
        <v>6000000</v>
      </c>
      <c r="J63" s="57"/>
      <c r="K63" s="58"/>
      <c r="L63" s="58"/>
      <c r="M63" s="58"/>
      <c r="N63" s="58"/>
    </row>
    <row r="64" spans="2:14" ht="15" customHeight="1" x14ac:dyDescent="0.3">
      <c r="B64" s="70"/>
      <c r="C64" s="71"/>
      <c r="D64" s="71"/>
      <c r="E64" s="71"/>
      <c r="F64" s="71"/>
      <c r="G64" s="71"/>
      <c r="H64" s="71"/>
      <c r="I64" s="67">
        <f>SUM(I61:I63)</f>
        <v>9000000</v>
      </c>
      <c r="J64" s="57"/>
      <c r="K64" s="58"/>
      <c r="L64" s="58"/>
      <c r="M64" s="58"/>
      <c r="N64" s="58"/>
    </row>
    <row r="65" spans="2:14" ht="15" customHeight="1" x14ac:dyDescent="0.3">
      <c r="B65" s="135"/>
      <c r="C65" s="136"/>
      <c r="D65" s="136"/>
      <c r="E65" s="136"/>
      <c r="F65" s="136"/>
      <c r="G65" s="136"/>
      <c r="H65" s="136"/>
      <c r="I65" s="137"/>
      <c r="J65" s="57"/>
      <c r="K65" s="58"/>
      <c r="L65" s="58"/>
      <c r="M65" s="58"/>
      <c r="N65" s="58"/>
    </row>
    <row r="66" spans="2:14" ht="15" customHeight="1" x14ac:dyDescent="0.3">
      <c r="B66" s="60" t="s">
        <v>104</v>
      </c>
      <c r="C66" s="144" t="s">
        <v>105</v>
      </c>
      <c r="D66" s="145"/>
      <c r="E66" s="145"/>
      <c r="F66" s="145"/>
      <c r="G66" s="145"/>
      <c r="H66" s="145"/>
      <c r="I66" s="146"/>
      <c r="J66" s="57"/>
      <c r="K66" s="58"/>
      <c r="L66" s="58"/>
      <c r="M66" s="58"/>
      <c r="N66" s="58"/>
    </row>
    <row r="67" spans="2:14" ht="15" customHeight="1" x14ac:dyDescent="0.3">
      <c r="B67" s="74">
        <v>1</v>
      </c>
      <c r="C67" s="150" t="s">
        <v>105</v>
      </c>
      <c r="D67" s="151"/>
      <c r="E67" s="152"/>
      <c r="F67" s="65" t="s">
        <v>72</v>
      </c>
      <c r="G67" s="66">
        <v>1</v>
      </c>
      <c r="H67" s="67">
        <v>8000000</v>
      </c>
      <c r="I67" s="67">
        <f t="shared" ref="I67:I68" si="4">H67*G67</f>
        <v>8000000</v>
      </c>
      <c r="J67" s="57"/>
      <c r="K67" s="58"/>
      <c r="L67" s="58"/>
      <c r="M67" s="58"/>
      <c r="N67" s="58"/>
    </row>
    <row r="68" spans="2:14" ht="15" customHeight="1" x14ac:dyDescent="0.3">
      <c r="B68" s="74">
        <v>2</v>
      </c>
      <c r="C68" s="153" t="s">
        <v>106</v>
      </c>
      <c r="D68" s="154"/>
      <c r="E68" s="155"/>
      <c r="F68" s="65" t="s">
        <v>72</v>
      </c>
      <c r="G68" s="66">
        <v>1</v>
      </c>
      <c r="H68" s="67">
        <v>2000000</v>
      </c>
      <c r="I68" s="67">
        <f t="shared" si="4"/>
        <v>2000000</v>
      </c>
      <c r="J68" s="57"/>
      <c r="K68" s="58"/>
      <c r="L68" s="58"/>
      <c r="M68" s="58"/>
      <c r="N68" s="58"/>
    </row>
    <row r="69" spans="2:14" ht="15" customHeight="1" x14ac:dyDescent="0.3">
      <c r="B69" s="70"/>
      <c r="C69" s="71"/>
      <c r="D69" s="71"/>
      <c r="E69" s="71"/>
      <c r="F69" s="71"/>
      <c r="G69" s="71"/>
      <c r="H69" s="71"/>
      <c r="I69" s="67">
        <f>SUM(I67:I68)</f>
        <v>10000000</v>
      </c>
      <c r="J69" s="57"/>
      <c r="K69" s="58"/>
      <c r="L69" s="58"/>
      <c r="M69" s="58"/>
      <c r="N69" s="58"/>
    </row>
    <row r="70" spans="2:14" ht="15" customHeight="1" x14ac:dyDescent="0.3">
      <c r="B70" s="135"/>
      <c r="C70" s="136"/>
      <c r="D70" s="136"/>
      <c r="E70" s="136"/>
      <c r="F70" s="136"/>
      <c r="G70" s="136"/>
      <c r="H70" s="136"/>
      <c r="I70" s="137"/>
      <c r="J70" s="57"/>
      <c r="K70" s="58"/>
      <c r="L70" s="58"/>
      <c r="M70" s="58"/>
      <c r="N70" s="58"/>
    </row>
    <row r="71" spans="2:14" s="53" customFormat="1" ht="17.25" x14ac:dyDescent="0.3">
      <c r="B71" s="76"/>
      <c r="C71" s="132" t="s">
        <v>50</v>
      </c>
      <c r="D71" s="133"/>
      <c r="E71" s="134"/>
      <c r="F71" s="77"/>
      <c r="G71" s="77"/>
      <c r="H71" s="78"/>
      <c r="I71" s="79">
        <f>I35+I46+I52+I58+I64+I69</f>
        <v>89500000</v>
      </c>
      <c r="J71" s="52"/>
    </row>
    <row r="72" spans="2:14" ht="15" customHeight="1" x14ac:dyDescent="0.3">
      <c r="B72" s="80"/>
      <c r="C72" s="81"/>
      <c r="D72" s="81"/>
      <c r="E72" s="81"/>
      <c r="F72" s="81"/>
      <c r="G72" s="81"/>
      <c r="H72" s="81"/>
      <c r="I72" s="82"/>
    </row>
    <row r="75" spans="2:14" x14ac:dyDescent="0.3">
      <c r="I75" s="45" t="s">
        <v>113</v>
      </c>
    </row>
    <row r="76" spans="2:14" x14ac:dyDescent="0.3">
      <c r="I76" s="61" t="s">
        <v>108</v>
      </c>
    </row>
    <row r="81" spans="9:9" x14ac:dyDescent="0.3">
      <c r="I81" s="83" t="s">
        <v>109</v>
      </c>
    </row>
    <row r="82" spans="9:9" x14ac:dyDescent="0.3">
      <c r="I82" s="45" t="s">
        <v>110</v>
      </c>
    </row>
  </sheetData>
  <mergeCells count="58">
    <mergeCell ref="B53:I53"/>
    <mergeCell ref="B59:I59"/>
    <mergeCell ref="C66:I66"/>
    <mergeCell ref="C67:E67"/>
    <mergeCell ref="C68:E68"/>
    <mergeCell ref="C60:I60"/>
    <mergeCell ref="C61:E61"/>
    <mergeCell ref="C62:E62"/>
    <mergeCell ref="C63:E63"/>
    <mergeCell ref="B65:I65"/>
    <mergeCell ref="C54:I54"/>
    <mergeCell ref="C55:E55"/>
    <mergeCell ref="C56:E56"/>
    <mergeCell ref="C57:E57"/>
    <mergeCell ref="C48:I48"/>
    <mergeCell ref="C49:E49"/>
    <mergeCell ref="C50:E50"/>
    <mergeCell ref="C51:E51"/>
    <mergeCell ref="B9:I9"/>
    <mergeCell ref="B14:B15"/>
    <mergeCell ref="C14:E15"/>
    <mergeCell ref="F14:F15"/>
    <mergeCell ref="G14:G15"/>
    <mergeCell ref="B36:I36"/>
    <mergeCell ref="C16:I16"/>
    <mergeCell ref="C17:I17"/>
    <mergeCell ref="C18:E18"/>
    <mergeCell ref="C19:E19"/>
    <mergeCell ref="C20:E20"/>
    <mergeCell ref="C21:E21"/>
    <mergeCell ref="C26:E26"/>
    <mergeCell ref="C27:E27"/>
    <mergeCell ref="C28:E28"/>
    <mergeCell ref="C29:E29"/>
    <mergeCell ref="C30:E30"/>
    <mergeCell ref="C31:E31"/>
    <mergeCell ref="C32:E32"/>
    <mergeCell ref="C33:E33"/>
    <mergeCell ref="C22:E22"/>
    <mergeCell ref="C23:E23"/>
    <mergeCell ref="C24:E24"/>
    <mergeCell ref="C25:E25"/>
    <mergeCell ref="C71:E71"/>
    <mergeCell ref="B70:I70"/>
    <mergeCell ref="E2:I5"/>
    <mergeCell ref="E6:I6"/>
    <mergeCell ref="E7:I7"/>
    <mergeCell ref="C34:E34"/>
    <mergeCell ref="B47:I47"/>
    <mergeCell ref="C37:I37"/>
    <mergeCell ref="C38:E38"/>
    <mergeCell ref="C39:E39"/>
    <mergeCell ref="C40:E40"/>
    <mergeCell ref="C41:E41"/>
    <mergeCell ref="C42:E42"/>
    <mergeCell ref="C43:E43"/>
    <mergeCell ref="C44:E44"/>
    <mergeCell ref="C45:E4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9202-5883-483F-B7BA-505ED4DEC674}">
  <dimension ref="A1:O16"/>
  <sheetViews>
    <sheetView workbookViewId="0">
      <selection activeCell="I18" sqref="I18"/>
    </sheetView>
  </sheetViews>
  <sheetFormatPr defaultRowHeight="15" x14ac:dyDescent="0.25"/>
  <cols>
    <col min="1" max="6" width="9.140625" style="40"/>
    <col min="7" max="9" width="9.140625" style="40" customWidth="1"/>
    <col min="10" max="14" width="9.140625" style="40"/>
    <col min="15" max="15" width="12.42578125" style="40" bestFit="1" customWidth="1"/>
    <col min="16" max="16384" width="9.140625" style="40"/>
  </cols>
  <sheetData>
    <row r="1" spans="1:15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5" ht="15" customHeight="1" x14ac:dyDescent="0.25">
      <c r="A2" s="39"/>
      <c r="B2" s="171" t="s">
        <v>56</v>
      </c>
      <c r="C2" s="171"/>
      <c r="D2" s="171"/>
      <c r="E2" s="171"/>
      <c r="F2" s="171"/>
      <c r="G2" s="41"/>
      <c r="H2" s="171" t="s">
        <v>57</v>
      </c>
      <c r="I2" s="171"/>
      <c r="J2" s="41"/>
      <c r="K2" s="171" t="s">
        <v>58</v>
      </c>
      <c r="L2" s="171"/>
      <c r="M2" s="39"/>
    </row>
    <row r="3" spans="1:15" ht="15" customHeight="1" x14ac:dyDescent="0.25">
      <c r="A3" s="39"/>
      <c r="B3" s="182">
        <v>70000000</v>
      </c>
      <c r="C3" s="183"/>
      <c r="D3" s="183"/>
      <c r="E3" s="183"/>
      <c r="F3" s="184"/>
      <c r="G3" s="39"/>
      <c r="H3" s="191">
        <f>B3*11.5%</f>
        <v>8050000</v>
      </c>
      <c r="I3" s="192"/>
      <c r="J3" s="39"/>
      <c r="K3" s="191">
        <f>B3*3%</f>
        <v>2100000</v>
      </c>
      <c r="L3" s="192"/>
      <c r="M3" s="39"/>
    </row>
    <row r="4" spans="1:15" ht="43.5" customHeight="1" x14ac:dyDescent="0.25">
      <c r="A4" s="39"/>
      <c r="B4" s="185"/>
      <c r="C4" s="186"/>
      <c r="D4" s="186"/>
      <c r="E4" s="186"/>
      <c r="F4" s="187"/>
      <c r="G4" s="39"/>
      <c r="H4" s="193"/>
      <c r="I4" s="194"/>
      <c r="J4" s="39"/>
      <c r="K4" s="193"/>
      <c r="L4" s="194"/>
      <c r="M4" s="39"/>
    </row>
    <row r="5" spans="1:15" x14ac:dyDescent="0.25">
      <c r="A5" s="39"/>
      <c r="B5" s="174" t="str">
        <f>IF(B3=0,"nol",IF(B3&lt;0,"minus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IF(--MID(TEXT(ABS(B3),"000000000000000"),1,3)=0,"",MID(TEXT(ABS(B3),"000000000000000"),1,1)&amp;" ratus "&amp;MID(TEXT(ABS(B3),"000000000000000"),2,1)&amp;" puluh "&amp;MID(TEXT(ABS(B3),"000000000000000"),3,1)&amp;" trilyun ")&amp; IF(--MID(TEXT(ABS(B3),"000000000000000"),4,3)=0,"",MID(TEXT(ABS(B3),"000000000000000"),4,1)&amp;" ratus "&amp;MID(TEXT(ABS(B3),"000000000000000"),5,1)&amp;" puluh "&amp;MID(TEXT(ABS(B3),"000000000000000"),6,1)&amp;" milyar ")&amp; IF(--MID(TEXT(ABS(B3),"000000000000000"),7,3)=0,"",MID(TEXT(ABS(B3),"000000000000000"),7,1)&amp;" ratus "&amp;MID(TEXT(ABS(B3),"000000000000000"),8,1)&amp;" puluh "&amp;MID(TEXT(ABS(B3),"000000000000000"),9,1)&amp;" juta ")&amp; IF(--MID(TEXT(ABS(B3),"000000000000000"),10,3)=0,"",IF(--MID(TEXT(ABS(B3),"000000000000000"),10,3)=1,"*",MID(TEXT(ABS(B3),"000000000000000"),10,1)&amp;" ratus "&amp;MID(TEXT(ABS(B3),"000000000000000"),11,1)&amp;" puluh ")&amp;MID(TEXT(ABS(B3),"000000000000000"),12,1)&amp;" ribu ")&amp; IF(--MID(TEXT(ABS(B3),"000000000000000"),13,3)=0,"",MID(TEXT(ABS(B3),"000000000000000"),13,1)&amp;" ratus "&amp;MID(TEXT(ABS(B3),"000000000000000"),14,1)&amp;" puluh "&amp;MID(TEXT(ABS(B3),"000000000000000"),15,1)),1,"satu"),2,"dua"),3,"tiga"),4,"empat"),5,"lima"),6,"enam"),7,"tujuh"),8,"delapan"),9,"sembilan"),"0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 &amp; " Rupiah"</f>
        <v>tujuh puluh juta Rupiah</v>
      </c>
      <c r="C5" s="175"/>
      <c r="D5" s="175"/>
      <c r="E5" s="175"/>
      <c r="F5" s="176"/>
      <c r="G5" s="39"/>
      <c r="H5" s="177" t="str">
        <f>IF(H3=0,"nol",IF(H3&lt;0,"kurang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IF(--MID(TEXT(ABS(H3),"000000000000000"),1,3)=0,"",MID(TEXT(ABS(H3),"000000000000000"),1,1)&amp;" ratus "&amp;MID(TEXT(ABS(H3),"000000000000000"),2,1)&amp;" puluh "&amp;MID(TEXT(ABS(H3),"000000000000000"),3,1)&amp;" trilyun ")&amp; IF(--MID(TEXT(ABS(H3),"000000000000000"),4,3)=0,"",MID(TEXT(ABS(H3),"000000000000000"),4,1)&amp;" ratus "&amp;MID(TEXT(ABS(H3),"000000000000000"),5,1)&amp;" puluh "&amp;MID(TEXT(ABS(H3),"000000000000000"),6,1)&amp;" milyar ")&amp; IF(--MID(TEXT(ABS(H3),"000000000000000"),7,3)=0,"",MID(TEXT(ABS(H3),"000000000000000"),7,1)&amp;" ratus "&amp;MID(TEXT(ABS(H3),"000000000000000"),8,1)&amp;" puluh "&amp;MID(TEXT(ABS(H3),"000000000000000"),9,1)&amp;" juta ")&amp; IF(--MID(TEXT(ABS(H3),"000000000000000"),10,3)=0,"",IF(--MID(TEXT(ABS(H3),"000000000000000"),10,3)=1,"*",MID(TEXT(ABS(H3),"000000000000000"),10,1)&amp;" ratus "&amp;MID(TEXT(ABS(H3),"000000000000000"),11,1)&amp;" puluh ")&amp;MID(TEXT(ABS(H3),"000000000000000"),12,1)&amp;" ribu ")&amp; IF(--MID(TEXT(ABS(H3),"000000000000000"),13,3)=0,"",MID(TEXT(ABS(H3),"000000000000000"),13,1)&amp;" ratus "&amp;MID(TEXT(ABS(H3),"000000000000000"),14,1)&amp;" puluh "&amp;MID(TEXT(ABS(H3),"000000000000000"),15,1)),1,"satu"),2,"dua"),3,"tiga"),4,"empat"),5,"lima"),6,"enam"),7,"tujuh"),8,"delapan"),9,"sembilan"),"0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 &amp; " Rupiah"</f>
        <v>delapan juta lima puluh ribu Rupiah</v>
      </c>
      <c r="I5" s="178"/>
      <c r="J5" s="39"/>
      <c r="K5" s="179" t="str">
        <f>IF(K3=0,"nol",IF(K3&lt;0,"kurang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IF(--MID(TEXT(ABS(K3),"000000000000000"),1,3)=0,"",MID(TEXT(ABS(K3),"000000000000000"),1,1)&amp;" ratus "&amp;MID(TEXT(ABS(K3),"000000000000000"),2,1)&amp;" puluh "&amp;MID(TEXT(ABS(K3),"000000000000000"),3,1)&amp;" trilyun ")&amp; IF(--MID(TEXT(ABS(K3),"000000000000000"),4,3)=0,"",MID(TEXT(ABS(K3),"000000000000000"),4,1)&amp;" ratus "&amp;MID(TEXT(ABS(K3),"000000000000000"),5,1)&amp;" puluh "&amp;MID(TEXT(ABS(K3),"000000000000000"),6,1)&amp;" milyar ")&amp; IF(--MID(TEXT(ABS(K3),"000000000000000"),7,3)=0,"",MID(TEXT(ABS(K3),"000000000000000"),7,1)&amp;" ratus "&amp;MID(TEXT(ABS(K3),"000000000000000"),8,1)&amp;" puluh "&amp;MID(TEXT(ABS(K3),"000000000000000"),9,1)&amp;" juta ")&amp; IF(--MID(TEXT(ABS(K3),"000000000000000"),10,3)=0,"",IF(--MID(TEXT(ABS(K3),"000000000000000"),10,3)=1,"*",MID(TEXT(ABS(K3),"000000000000000"),10,1)&amp;" ratus "&amp;MID(TEXT(ABS(K3),"000000000000000"),11,1)&amp;" puluh ")&amp;MID(TEXT(ABS(K3),"000000000000000"),12,1)&amp;" ribu ")&amp; IF(--MID(TEXT(ABS(K3),"000000000000000"),13,3)=0,"",MID(TEXT(ABS(K3),"000000000000000"),13,1)&amp;" ratus "&amp;MID(TEXT(ABS(K3),"000000000000000"),14,1)&amp;" puluh "&amp;MID(TEXT(ABS(K3),"000000000000000"),15,1)),1,"satu"),2,"dua"),3,"tiga"),4,"empat"),5,"lima"),6,"enam"),7,"tujuh"),8,"delapan"),9,"sembilan"),"0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 &amp; " Rupiah"</f>
        <v>dua juta seratus ribu Rupiah</v>
      </c>
      <c r="L5" s="180"/>
      <c r="M5" s="39"/>
    </row>
    <row r="6" spans="1:15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5" x14ac:dyDescent="0.25">
      <c r="A7" s="39"/>
      <c r="B7" s="181" t="s">
        <v>50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39"/>
    </row>
    <row r="8" spans="1:15" x14ac:dyDescent="0.25">
      <c r="A8" s="39"/>
      <c r="B8" s="182">
        <f>B3-H3-K3</f>
        <v>59850000</v>
      </c>
      <c r="C8" s="183"/>
      <c r="D8" s="183"/>
      <c r="E8" s="183"/>
      <c r="F8" s="183"/>
      <c r="G8" s="183"/>
      <c r="H8" s="183"/>
      <c r="I8" s="183"/>
      <c r="J8" s="183"/>
      <c r="K8" s="183"/>
      <c r="L8" s="184"/>
      <c r="M8" s="39"/>
    </row>
    <row r="9" spans="1:15" x14ac:dyDescent="0.25">
      <c r="A9" s="39"/>
      <c r="B9" s="185"/>
      <c r="C9" s="186"/>
      <c r="D9" s="186"/>
      <c r="E9" s="186"/>
      <c r="F9" s="186"/>
      <c r="G9" s="186"/>
      <c r="H9" s="186"/>
      <c r="I9" s="186"/>
      <c r="J9" s="186"/>
      <c r="K9" s="186"/>
      <c r="L9" s="187"/>
      <c r="M9" s="39"/>
    </row>
    <row r="10" spans="1:15" x14ac:dyDescent="0.25">
      <c r="A10" s="39"/>
      <c r="B10" s="188" t="str">
        <f>IF(B8=0,"nol",IF(B8&lt;0,"minus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IF(--MID(TEXT(ABS(B8),"000000000000000"),1,3)=0,"",MID(TEXT(ABS(B8),"000000000000000"),1,1)&amp;" ratus "&amp;MID(TEXT(ABS(B8),"000000000000000"),2,1)&amp;" puluh "&amp;MID(TEXT(ABS(B8),"000000000000000"),3,1)&amp;" trilyun ")&amp; IF(--MID(TEXT(ABS(B8),"000000000000000"),4,3)=0,"",MID(TEXT(ABS(B8),"000000000000000"),4,1)&amp;" ratus "&amp;MID(TEXT(ABS(B8),"000000000000000"),5,1)&amp;" puluh "&amp;MID(TEXT(ABS(B8),"000000000000000"),6,1)&amp;" milyar ")&amp; IF(--MID(TEXT(ABS(B8),"000000000000000"),7,3)=0,"",MID(TEXT(ABS(B8),"000000000000000"),7,1)&amp;" ratus "&amp;MID(TEXT(ABS(B8),"000000000000000"),8,1)&amp;" puluh "&amp;MID(TEXT(ABS(B8),"000000000000000"),9,1)&amp;" juta ")&amp; IF(--MID(TEXT(ABS(B8),"000000000000000"),10,3)=0,"",IF(--MID(TEXT(ABS(B8),"000000000000000"),10,3)=1,"*",MID(TEXT(ABS(B8),"000000000000000"),10,1)&amp;" ratus "&amp;MID(TEXT(ABS(B8),"000000000000000"),11,1)&amp;" puluh ")&amp;MID(TEXT(ABS(B8),"000000000000000"),12,1)&amp;" ribu ")&amp; IF(--MID(TEXT(ABS(B8),"000000000000000"),13,3)=0,"",MID(TEXT(ABS(B8),"000000000000000"),13,1)&amp;" ratus "&amp;MID(TEXT(ABS(B8),"000000000000000"),14,1)&amp;" puluh "&amp;MID(TEXT(ABS(B8),"000000000000000"),15,1)),1,"satu"),2,"dua"),3,"tiga"),4,"empat"),5,"lima"),6,"enam"),7,"tujuh"),8,"delapan"),9,"sembilan"),"0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 &amp; " Rupiah"</f>
        <v>lima puluh sembilan juta delapan ratus lima puluh ribu Rupiah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90"/>
      <c r="M10" s="39"/>
    </row>
    <row r="11" spans="1:15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5" x14ac:dyDescent="0.25">
      <c r="A12" s="39"/>
      <c r="B12" s="171" t="s">
        <v>59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39"/>
    </row>
    <row r="13" spans="1:15" x14ac:dyDescent="0.25">
      <c r="A13" s="39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39"/>
    </row>
    <row r="14" spans="1:15" x14ac:dyDescent="0.25">
      <c r="A14" s="39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39"/>
      <c r="O14" s="42"/>
    </row>
    <row r="15" spans="1:15" x14ac:dyDescent="0.25">
      <c r="A15" s="39"/>
      <c r="B15" s="173" t="str">
        <f>IF(B13=0,"nol",IF(B13&lt;0,"minus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IF(--MID(TEXT(ABS(B13),"000000000000000"),1,3)=0,"",MID(TEXT(ABS(B13),"000000000000000"),1,1)&amp;" ratus "&amp;MID(TEXT(ABS(B13),"000000000000000"),2,1)&amp;" puluh "&amp;MID(TEXT(ABS(B13),"000000000000000"),3,1)&amp;" trilyun ")&amp; IF(--MID(TEXT(ABS(B13),"000000000000000"),4,3)=0,"",MID(TEXT(ABS(B13),"000000000000000"),4,1)&amp;" ratus "&amp;MID(TEXT(ABS(B13),"000000000000000"),5,1)&amp;" puluh "&amp;MID(TEXT(ABS(B13),"000000000000000"),6,1)&amp;" milyar ")&amp; IF(--MID(TEXT(ABS(B13),"000000000000000"),7,3)=0,"",MID(TEXT(ABS(B13),"000000000000000"),7,1)&amp;" ratus "&amp;MID(TEXT(ABS(B13),"000000000000000"),8,1)&amp;" puluh "&amp;MID(TEXT(ABS(B13),"000000000000000"),9,1)&amp;" juta ")&amp; IF(--MID(TEXT(ABS(B13),"000000000000000"),10,3)=0,"",IF(--MID(TEXT(ABS(B13),"000000000000000"),10,3)=1,"*",MID(TEXT(ABS(B13),"000000000000000"),10,1)&amp;" ratus "&amp;MID(TEXT(ABS(B13),"000000000000000"),11,1)&amp;" puluh ")&amp;MID(TEXT(ABS(B13),"000000000000000"),12,1)&amp;" ribu ")&amp; IF(--MID(TEXT(ABS(B13),"000000000000000"),13,3)=0,"",MID(TEXT(ABS(B13),"000000000000000"),13,1)&amp;" ratus "&amp;MID(TEXT(ABS(B13),"000000000000000"),14,1)&amp;" puluh "&amp;MID(TEXT(ABS(B13),"000000000000000"),15,1)),1,"satu"),2,"dua"),3,"tiga"),4,"empat"),5,"lima"),6,"enam"),7,"tujuh"),8,"delapan"),9,"sembilan"),"0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 &amp; " Rupiah"</f>
        <v>nol Rupiah</v>
      </c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39"/>
    </row>
    <row r="16" spans="1:15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</sheetData>
  <mergeCells count="15">
    <mergeCell ref="B2:F2"/>
    <mergeCell ref="H2:I2"/>
    <mergeCell ref="K2:L2"/>
    <mergeCell ref="B3:F4"/>
    <mergeCell ref="H3:I4"/>
    <mergeCell ref="K3:L4"/>
    <mergeCell ref="B12:L12"/>
    <mergeCell ref="B13:L14"/>
    <mergeCell ref="B15:L15"/>
    <mergeCell ref="B5:F5"/>
    <mergeCell ref="H5:I5"/>
    <mergeCell ref="K5:L5"/>
    <mergeCell ref="B7:L7"/>
    <mergeCell ref="B8:L9"/>
    <mergeCell ref="B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RAB Bersih Pembelian Alat</vt:lpstr>
      <vt:lpstr>RAB</vt:lpstr>
      <vt:lpstr>ANGGARAN</vt:lpstr>
      <vt:lpstr>RAB!Print_Area</vt:lpstr>
      <vt:lpstr>'RAB Bersih Pembelian Alat'!Print_Area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User</cp:lastModifiedBy>
  <dcterms:created xsi:type="dcterms:W3CDTF">2020-03-06T06:48:11Z</dcterms:created>
  <dcterms:modified xsi:type="dcterms:W3CDTF">2020-05-12T04:09:28Z</dcterms:modified>
</cp:coreProperties>
</file>